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van.arber.CINTER-STAFE\Downloads\Mio\CV\EXCEL\"/>
    </mc:Choice>
  </mc:AlternateContent>
  <xr:revisionPtr revIDLastSave="0" documentId="13_ncr:1_{CD4638A5-FDEA-4ED8-ADA1-2B5FAEA67BC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SHBOARD" sheetId="5" r:id="rId1"/>
    <sheet name="Banco de datos alime. - SMAE" sheetId="1" r:id="rId2"/>
    <sheet name="Tabla-Formulas" sheetId="4" r:id="rId3"/>
    <sheet name="Preguntas-Respuestas" sheetId="2" r:id="rId4"/>
    <sheet name="Listado alimentos - Plan Alim." sheetId="6" r:id="rId5"/>
    <sheet name="Calc.Aux." sheetId="3" r:id="rId6"/>
  </sheets>
  <definedNames>
    <definedName name="_xlnm._FilterDatabase" localSheetId="1" hidden="1">'Banco de datos alime. - SMAE'!$B$2:$L$1975</definedName>
    <definedName name="_xlnm._FilterDatabase" localSheetId="2" hidden="1">'Tabla-Formulas'!#REF!</definedName>
    <definedName name="_xlcn.WorksheetConnection_5637141160aplicandofórmulasJtablasyformatoi.ivan.arberformulasarberJivan.xlsxAlimentosSMAE1" hidden="1">AlimentosSMAE[]</definedName>
    <definedName name="_xlcn.WorksheetConnection_Calc.Aux.O2P81" hidden="1">'Calc.Aux.'!$H$4:$I$10</definedName>
    <definedName name="_xlcn.WorksheetConnection_Calc.Aux.S2T81" hidden="1">'Calc.Aux.'!$L$4:$M$10</definedName>
    <definedName name="_xlcn.WorksheetConnection_DASHBOARDN22O251" hidden="1">DASHBOARD!$N$22:$O$25</definedName>
    <definedName name="_xlcn.WorksheetConnection_ListadoalimentosPlanAlim.B2L10485761" hidden="1">'Listado alimentos - Plan Alim.'!$B$2:$L$1048576</definedName>
    <definedName name="SegmentaciónDeDatos_Categoria1">#N/A</definedName>
  </definedNames>
  <calcPr calcId="191029"/>
  <pivotCaches>
    <pivotCache cacheId="30" r:id="rId7"/>
  </pivotCaches>
  <extLst>
    <ext xmlns:x14="http://schemas.microsoft.com/office/spreadsheetml/2009/9/main" uri="{876F7934-8845-4945-9796-88D515C7AA90}">
      <x14:pivotCaches>
        <pivotCache cacheId="24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1" r:id="rId10"/>
        <pivotCache cacheId="32" r:id="rId11"/>
        <pivotCache cacheId="33" r:id="rId12"/>
        <pivotCache cacheId="36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2" name="Rango 2" connection="WorksheetConnection_Listado alimentos - Plan Alim.!$B$2:$L$1048576"/>
          <x15:modelTable id="Rango 3" name="Rango 3" connection="WorksheetConnection_DASHBOARD!$N$22:$O$25"/>
          <x15:modelTable id="Rango 1" name="Rango 1" connection="WorksheetConnection_Calc.Aux.!$S$2:$T$8"/>
          <x15:modelTable id="Rango" name="Rango" connection="WorksheetConnection_Calc.Aux.!$O$2:$P$8"/>
          <x15:modelTable id="AlimentosSMAE" name="AlimentosSMAE" connection="WorksheetConnection_56371-41160-aplicando-fórmulas^J-tablas-y-formato-i.ivan.arber-formulas---arber^Jivan.xlsx!AlimentosSMA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5" l="1"/>
  <c r="O25" i="5"/>
  <c r="O23" i="5"/>
  <c r="Q24" i="5"/>
  <c r="Q25" i="5"/>
  <c r="Q23" i="5"/>
  <c r="I1" i="6"/>
  <c r="J1" i="6"/>
  <c r="K1" i="6"/>
  <c r="L1" i="6"/>
  <c r="G1" i="6"/>
  <c r="H1" i="6"/>
  <c r="O15" i="5"/>
  <c r="O14" i="5"/>
  <c r="O13" i="5"/>
  <c r="O12" i="5"/>
  <c r="O11" i="5"/>
  <c r="O10" i="5"/>
  <c r="O9" i="5"/>
  <c r="O7" i="5"/>
  <c r="O8" i="5"/>
  <c r="O6" i="5"/>
  <c r="P25" i="5"/>
  <c r="P24" i="5"/>
  <c r="Q27" i="5"/>
  <c r="J20" i="5"/>
  <c r="J19" i="5"/>
  <c r="J18" i="5"/>
  <c r="J17" i="5"/>
  <c r="I20" i="5"/>
  <c r="I19" i="5"/>
  <c r="I18" i="5"/>
  <c r="I17" i="5"/>
  <c r="M4" i="3"/>
  <c r="I4" i="3"/>
  <c r="M10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M5" i="1"/>
  <c r="M6" i="1"/>
  <c r="L23" i="5" l="1"/>
  <c r="G27" i="5" s="1"/>
  <c r="P23" i="5"/>
  <c r="P27" i="5" s="1"/>
  <c r="I5" i="3"/>
  <c r="I6" i="3"/>
  <c r="I7" i="3"/>
  <c r="I8" i="3"/>
  <c r="I9" i="3"/>
  <c r="I10" i="3"/>
  <c r="M8" i="3"/>
  <c r="M5" i="3"/>
  <c r="M6" i="3"/>
  <c r="M7" i="3"/>
  <c r="M9" i="3"/>
  <c r="N23" i="2"/>
  <c r="C2001" i="4"/>
  <c r="A2001" i="4" s="1"/>
  <c r="C2002" i="4"/>
  <c r="A2002" i="4" s="1"/>
  <c r="C2003" i="4"/>
  <c r="A2003" i="4" s="1"/>
  <c r="C2004" i="4"/>
  <c r="A2004" i="4" s="1"/>
  <c r="C2005" i="4"/>
  <c r="A2005" i="4" s="1"/>
  <c r="C2006" i="4"/>
  <c r="A2006" i="4" s="1"/>
  <c r="C2007" i="4"/>
  <c r="A2007" i="4" s="1"/>
  <c r="C2008" i="4"/>
  <c r="A2008" i="4" s="1"/>
  <c r="C2009" i="4"/>
  <c r="A2009" i="4" s="1"/>
  <c r="C2010" i="4"/>
  <c r="A2010" i="4" s="1"/>
  <c r="C2000" i="4"/>
  <c r="E9" i="4"/>
  <c r="E8" i="4"/>
  <c r="D9" i="4"/>
  <c r="G9" i="4" s="1"/>
  <c r="D8" i="4"/>
  <c r="G8" i="4" s="1"/>
  <c r="C9" i="4"/>
  <c r="C8" i="4"/>
  <c r="M3" i="1"/>
  <c r="M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337" i="1"/>
  <c r="M1295" i="1"/>
  <c r="M1724" i="1"/>
  <c r="M1296" i="1"/>
  <c r="M1644" i="1"/>
  <c r="M1723" i="1"/>
  <c r="M1725" i="1"/>
  <c r="M1685" i="1"/>
  <c r="M1487" i="1"/>
  <c r="M1601" i="1"/>
  <c r="M1445" i="1"/>
  <c r="M1672" i="1"/>
  <c r="M1576" i="1"/>
  <c r="M1726" i="1"/>
  <c r="M1598" i="1"/>
  <c r="M1359" i="1"/>
  <c r="M1727" i="1"/>
  <c r="M1728" i="1"/>
  <c r="M1729" i="1"/>
  <c r="M1510" i="1"/>
  <c r="M1338" i="1"/>
  <c r="M1351" i="1"/>
  <c r="M1352" i="1"/>
  <c r="M1297" i="1"/>
  <c r="M1318" i="1"/>
  <c r="M1313" i="1"/>
  <c r="M1612" i="1"/>
  <c r="M1367" i="1"/>
  <c r="M1264" i="1"/>
  <c r="M1362" i="1"/>
  <c r="M1303" i="1"/>
  <c r="M1573" i="1"/>
  <c r="M1525" i="1"/>
  <c r="M1526" i="1"/>
  <c r="M1435" i="1"/>
  <c r="M1574" i="1"/>
  <c r="M1527" i="1"/>
  <c r="M1436" i="1"/>
  <c r="M1562" i="1"/>
  <c r="M1507" i="1"/>
  <c r="M1345" i="1"/>
  <c r="M1509" i="1"/>
  <c r="M1355" i="1"/>
  <c r="M1381" i="1"/>
  <c r="M1333" i="1"/>
  <c r="M1730" i="1"/>
  <c r="M1327" i="1"/>
  <c r="M1546" i="1"/>
  <c r="M1440" i="1"/>
  <c r="M1632" i="1"/>
  <c r="M1439" i="1"/>
  <c r="M1390" i="1"/>
  <c r="M1369" i="1"/>
  <c r="M1429" i="1"/>
  <c r="M1391" i="1"/>
  <c r="M1664" i="1"/>
  <c r="M1731" i="1"/>
  <c r="M1732" i="1"/>
  <c r="M1591" i="1"/>
  <c r="M1733" i="1"/>
  <c r="M1734" i="1"/>
  <c r="M1735" i="1"/>
  <c r="M1709" i="1"/>
  <c r="M1624" i="1"/>
  <c r="M1696" i="1"/>
  <c r="M1665" i="1"/>
  <c r="M1666" i="1"/>
  <c r="M1697" i="1"/>
  <c r="M1542" i="1"/>
  <c r="M1543" i="1"/>
  <c r="M1514" i="1"/>
  <c r="M1736" i="1"/>
  <c r="M1569" i="1"/>
  <c r="M1645" i="1"/>
  <c r="M1597" i="1"/>
  <c r="M1485" i="1"/>
  <c r="M1594" i="1"/>
  <c r="M1575" i="1"/>
  <c r="M1737" i="1"/>
  <c r="M1550" i="1"/>
  <c r="M1489" i="1"/>
  <c r="M1532" i="1"/>
  <c r="M1577" i="1"/>
  <c r="M1531" i="1"/>
  <c r="M1293" i="1"/>
  <c r="M1428" i="1"/>
  <c r="M1602" i="1"/>
  <c r="M1301" i="1"/>
  <c r="M1314" i="1"/>
  <c r="M1317" i="1"/>
  <c r="M1267" i="1"/>
  <c r="M1349" i="1"/>
  <c r="M1331" i="1"/>
  <c r="M1288" i="1"/>
  <c r="M1421" i="1"/>
  <c r="M1437" i="1"/>
  <c r="M1251" i="1"/>
  <c r="M1476" i="1"/>
  <c r="M1738" i="1"/>
  <c r="M1270" i="1"/>
  <c r="M1269" i="1"/>
  <c r="M1281" i="1"/>
  <c r="M1286" i="1"/>
  <c r="M1416" i="1"/>
  <c r="M1417" i="1"/>
  <c r="M1515" i="1"/>
  <c r="M1719" i="1"/>
  <c r="M1739" i="1"/>
  <c r="M1479" i="1"/>
  <c r="M1578" i="1"/>
  <c r="M1427" i="1"/>
  <c r="M1620" i="1"/>
  <c r="M1324" i="1"/>
  <c r="M1656" i="1"/>
  <c r="M1395" i="1"/>
  <c r="M1698" i="1"/>
  <c r="M1740" i="1"/>
  <c r="M1741" i="1"/>
  <c r="M1711" i="1"/>
  <c r="M1707" i="1"/>
  <c r="M1639" i="1"/>
  <c r="M1613" i="1"/>
  <c r="M1667" i="1"/>
  <c r="M1614" i="1"/>
  <c r="M1533" i="1"/>
  <c r="M1512" i="1"/>
  <c r="M1534" i="1"/>
  <c r="M1376" i="1"/>
  <c r="M1394" i="1"/>
  <c r="M1289" i="1"/>
  <c r="M1290" i="1"/>
  <c r="M1535" i="1"/>
  <c r="M1513" i="1"/>
  <c r="M1536" i="1"/>
  <c r="M1537" i="1"/>
  <c r="M1453" i="1"/>
  <c r="M1646" i="1"/>
  <c r="M1663" i="1"/>
  <c r="M1633" i="1"/>
  <c r="M1634" i="1"/>
  <c r="M1635" i="1"/>
  <c r="M1592" i="1"/>
  <c r="M1593" i="1"/>
  <c r="M1742" i="1"/>
  <c r="M1378" i="1"/>
  <c r="M1387" i="1"/>
  <c r="M1379" i="1"/>
  <c r="M1743" i="1"/>
  <c r="M1490" i="1"/>
  <c r="M1491" i="1"/>
  <c r="M1492" i="1"/>
  <c r="M1538" i="1"/>
  <c r="M1539" i="1"/>
  <c r="M1589" i="1"/>
  <c r="M1505" i="1"/>
  <c r="M1540" i="1"/>
  <c r="M1506" i="1"/>
  <c r="M1541" i="1"/>
  <c r="M1590" i="1"/>
  <c r="M1500" i="1"/>
  <c r="M1399" i="1"/>
  <c r="M1744" i="1"/>
  <c r="M1699" i="1"/>
  <c r="M1700" i="1"/>
  <c r="M1400" i="1"/>
  <c r="M1405" i="1"/>
  <c r="M1745" i="1"/>
  <c r="M1701" i="1"/>
  <c r="M1406" i="1"/>
  <c r="M1746" i="1"/>
  <c r="M1747" i="1"/>
  <c r="M1480" i="1"/>
  <c r="M1249" i="1"/>
  <c r="M1702" i="1"/>
  <c r="M1748" i="1"/>
  <c r="M1446" i="1"/>
  <c r="M1749" i="1"/>
  <c r="M1325" i="1"/>
  <c r="M1750" i="1"/>
  <c r="M1751" i="1"/>
  <c r="M1438" i="1"/>
  <c r="M1447" i="1"/>
  <c r="M1401" i="1"/>
  <c r="M1703" i="1"/>
  <c r="M1410" i="1"/>
  <c r="M1640" i="1"/>
  <c r="M1494" i="1"/>
  <c r="M1752" i="1"/>
  <c r="M1310" i="1"/>
  <c r="M1753" i="1"/>
  <c r="M1478" i="1"/>
  <c r="M1486" i="1"/>
  <c r="M1566" i="1"/>
  <c r="M1551" i="1"/>
  <c r="M1454" i="1"/>
  <c r="M1323" i="1"/>
  <c r="M1411" i="1"/>
  <c r="M1412" i="1"/>
  <c r="M1375" i="1"/>
  <c r="M1528" i="1"/>
  <c r="M1529" i="1"/>
  <c r="M1368" i="1"/>
  <c r="M1364" i="1"/>
  <c r="M1689" i="1"/>
  <c r="M1563" i="1"/>
  <c r="M1754" i="1"/>
  <c r="M1755" i="1"/>
  <c r="M1516" i="1"/>
  <c r="M1756" i="1"/>
  <c r="M1430" i="1"/>
  <c r="M1431" i="1"/>
  <c r="M1432" i="1"/>
  <c r="M1433" i="1"/>
  <c r="M1757" i="1"/>
  <c r="M1455" i="1"/>
  <c r="M1758" i="1"/>
  <c r="M1422" i="1"/>
  <c r="M1759" i="1"/>
  <c r="M1456" i="1"/>
  <c r="M1328" i="1"/>
  <c r="M1552" i="1"/>
  <c r="M1690" i="1"/>
  <c r="M1682" i="1"/>
  <c r="M1760" i="1"/>
  <c r="M1544" i="1"/>
  <c r="M1761" i="1"/>
  <c r="M1357" i="1"/>
  <c r="M1382" i="1"/>
  <c r="M1339" i="1"/>
  <c r="M1372" i="1"/>
  <c r="M1356" i="1"/>
  <c r="M1383" i="1"/>
  <c r="M1363" i="1"/>
  <c r="M1315" i="1"/>
  <c r="M1309" i="1"/>
  <c r="M1457" i="1"/>
  <c r="M1319" i="1"/>
  <c r="M1517" i="1"/>
  <c r="M1518" i="1"/>
  <c r="M1519" i="1"/>
  <c r="M1298" i="1"/>
  <c r="M1762" i="1"/>
  <c r="M1335" i="1"/>
  <c r="M1404" i="1"/>
  <c r="M1520" i="1"/>
  <c r="M1262" i="1"/>
  <c r="M1273" i="1"/>
  <c r="M1657" i="1"/>
  <c r="M1252" i="1"/>
  <c r="M1377" i="1"/>
  <c r="M1305" i="1"/>
  <c r="M1306" i="1"/>
  <c r="M1641" i="1"/>
  <c r="M1676" i="1"/>
  <c r="M1366" i="1"/>
  <c r="M1763" i="1"/>
  <c r="M1263" i="1"/>
  <c r="M1260" i="1"/>
  <c r="M1302" i="1"/>
  <c r="M1521" i="1"/>
  <c r="M1282" i="1"/>
  <c r="M1549" i="1"/>
  <c r="M1606" i="1"/>
  <c r="M1283" i="1"/>
  <c r="M1253" i="1"/>
  <c r="M1284" i="1"/>
  <c r="M1307" i="1"/>
  <c r="M1764" i="1"/>
  <c r="M1495" i="1"/>
  <c r="M1496" i="1"/>
  <c r="M1683" i="1"/>
  <c r="M1677" i="1"/>
  <c r="M1304" i="1"/>
  <c r="M1530" i="1"/>
  <c r="M1605" i="1"/>
  <c r="M1268" i="1"/>
  <c r="M1474" i="1"/>
  <c r="M1265" i="1"/>
  <c r="M1266" i="1"/>
  <c r="M1392" i="1"/>
  <c r="M1596" i="1"/>
  <c r="M1619" i="1"/>
  <c r="M1570" i="1"/>
  <c r="M1329" i="1"/>
  <c r="M1373" i="1"/>
  <c r="M1472" i="1"/>
  <c r="M1553" i="1"/>
  <c r="M1374" i="1"/>
  <c r="M1346" i="1"/>
  <c r="M1291" i="1"/>
  <c r="M1332" i="1"/>
  <c r="M1615" i="1"/>
  <c r="M1292" i="1"/>
  <c r="M1522" i="1"/>
  <c r="M1259" i="1"/>
  <c r="M1248" i="1"/>
  <c r="M1508" i="1"/>
  <c r="M1475" i="1"/>
  <c r="M1502" i="1"/>
  <c r="M1311" i="1"/>
  <c r="M1765" i="1"/>
  <c r="M1547" i="1"/>
  <c r="M1579" i="1"/>
  <c r="M1580" i="1"/>
  <c r="M1643" i="1"/>
  <c r="M1766" i="1"/>
  <c r="M1581" i="1"/>
  <c r="M1499" i="1"/>
  <c r="M1767" i="1"/>
  <c r="M1768" i="1"/>
  <c r="M1769" i="1"/>
  <c r="M1274" i="1"/>
  <c r="M1275" i="1"/>
  <c r="M1276" i="1"/>
  <c r="M1277" i="1"/>
  <c r="M1278" i="1"/>
  <c r="M1285" i="1"/>
  <c r="M1279" i="1"/>
  <c r="M1280" i="1"/>
  <c r="M1287" i="1"/>
  <c r="M1261" i="1"/>
  <c r="M1497" i="1"/>
  <c r="M1770" i="1"/>
  <c r="M1419" i="1"/>
  <c r="M1771" i="1"/>
  <c r="M1316" i="1"/>
  <c r="M1320" i="1"/>
  <c r="M1458" i="1"/>
  <c r="M1452" i="1"/>
  <c r="M1459" i="1"/>
  <c r="M1460" i="1"/>
  <c r="M1448" i="1"/>
  <c r="M1555" i="1"/>
  <c r="M1556" i="1"/>
  <c r="M1637" i="1"/>
  <c r="M1312" i="1"/>
  <c r="M1321" i="1"/>
  <c r="M1772" i="1"/>
  <c r="M1659" i="1"/>
  <c r="M1468" i="1"/>
  <c r="M1397" i="1"/>
  <c r="M1336" i="1"/>
  <c r="M1384" i="1"/>
  <c r="M1322" i="1"/>
  <c r="M1370" i="1"/>
  <c r="M1461" i="1"/>
  <c r="M1488" i="1"/>
  <c r="M1708" i="1"/>
  <c r="M1649" i="1"/>
  <c r="M1650" i="1"/>
  <c r="M1481" i="1"/>
  <c r="M1773" i="1"/>
  <c r="M1498" i="1"/>
  <c r="M1255" i="1"/>
  <c r="M1388" i="1"/>
  <c r="M1774" i="1"/>
  <c r="M1299" i="1"/>
  <c r="M1256" i="1"/>
  <c r="M1385" i="1"/>
  <c r="M1257" i="1"/>
  <c r="M1258" i="1"/>
  <c r="M1360" i="1"/>
  <c r="M1353" i="1"/>
  <c r="M1343" i="1"/>
  <c r="M1523" i="1"/>
  <c r="M1582" i="1"/>
  <c r="M1330" i="1"/>
  <c r="M1567" i="1"/>
  <c r="M1451" i="1"/>
  <c r="M1568" i="1"/>
  <c r="M1564" i="1"/>
  <c r="M1710" i="1"/>
  <c r="M1599" i="1"/>
  <c r="M1365" i="1"/>
  <c r="M1420" i="1"/>
  <c r="M1354" i="1"/>
  <c r="M1344" i="1"/>
  <c r="M1441" i="1"/>
  <c r="M1442" i="1"/>
  <c r="M1414" i="1"/>
  <c r="M1600" i="1"/>
  <c r="M1407" i="1"/>
  <c r="M1625" i="1"/>
  <c r="M1716" i="1"/>
  <c r="M1408" i="1"/>
  <c r="M1503" i="1"/>
  <c r="M1557" i="1"/>
  <c r="M1558" i="1"/>
  <c r="M1775" i="1"/>
  <c r="M1776" i="1"/>
  <c r="M1470" i="1"/>
  <c r="M1393" i="1"/>
  <c r="M1673" i="1"/>
  <c r="M1777" i="1"/>
  <c r="M1651" i="1"/>
  <c r="M1409" i="1"/>
  <c r="M1443" i="1"/>
  <c r="M1358" i="1"/>
  <c r="M1595" i="1"/>
  <c r="M1654" i="1"/>
  <c r="M1647" i="1"/>
  <c r="M1504" i="1"/>
  <c r="M1545" i="1"/>
  <c r="M1361" i="1"/>
  <c r="M1501" i="1"/>
  <c r="M1559" i="1"/>
  <c r="M1778" i="1"/>
  <c r="M1660" i="1"/>
  <c r="M1469" i="1"/>
  <c r="M1398" i="1"/>
  <c r="M1678" i="1"/>
  <c r="M1668" i="1"/>
  <c r="M1779" i="1"/>
  <c r="M1780" i="1"/>
  <c r="M1482" i="1"/>
  <c r="M1648" i="1"/>
  <c r="M1781" i="1"/>
  <c r="M1782" i="1"/>
  <c r="M1783" i="1"/>
  <c r="M1621" i="1"/>
  <c r="M1622" i="1"/>
  <c r="M1607" i="1"/>
  <c r="M1608" i="1"/>
  <c r="M1471" i="1"/>
  <c r="M1695" i="1"/>
  <c r="M1688" i="1"/>
  <c r="M1477" i="1"/>
  <c r="M1609" i="1"/>
  <c r="M1610" i="1"/>
  <c r="M1548" i="1"/>
  <c r="M1618" i="1"/>
  <c r="M1389" i="1"/>
  <c r="M1462" i="1"/>
  <c r="M1449" i="1"/>
  <c r="M1434" i="1"/>
  <c r="M1658" i="1"/>
  <c r="M1463" i="1"/>
  <c r="M1464" i="1"/>
  <c r="M1380" i="1"/>
  <c r="M1450" i="1"/>
  <c r="M1347" i="1"/>
  <c r="M1713" i="1"/>
  <c r="M1350" i="1"/>
  <c r="M1679" i="1"/>
  <c r="M1680" i="1"/>
  <c r="M1483" i="1"/>
  <c r="M1386" i="1"/>
  <c r="M1630" i="1"/>
  <c r="M1784" i="1"/>
  <c r="M1785" i="1"/>
  <c r="M1583" i="1"/>
  <c r="M1704" i="1"/>
  <c r="M1691" i="1"/>
  <c r="M1626" i="1"/>
  <c r="M1692" i="1"/>
  <c r="M1693" i="1"/>
  <c r="M1705" i="1"/>
  <c r="M1694" i="1"/>
  <c r="M1786" i="1"/>
  <c r="M1787" i="1"/>
  <c r="M1788" i="1"/>
  <c r="M1627" i="1"/>
  <c r="M1402" i="1"/>
  <c r="M1584" i="1"/>
  <c r="M1661" i="1"/>
  <c r="M1789" i="1"/>
  <c r="M1631" i="1"/>
  <c r="M1444" i="1"/>
  <c r="M1790" i="1"/>
  <c r="M1662" i="1"/>
  <c r="M1493" i="1"/>
  <c r="M1585" i="1"/>
  <c r="M1791" i="1"/>
  <c r="M1628" i="1"/>
  <c r="M1604" i="1"/>
  <c r="M1586" i="1"/>
  <c r="M1655" i="1"/>
  <c r="M1675" i="1"/>
  <c r="M1717" i="1"/>
  <c r="M1792" i="1"/>
  <c r="M1629" i="1"/>
  <c r="M1396" i="1"/>
  <c r="M1793" i="1"/>
  <c r="M1616" i="1"/>
  <c r="M1465" i="1"/>
  <c r="M1572" i="1"/>
  <c r="M1617" i="1"/>
  <c r="M1794" i="1"/>
  <c r="M1623" i="1"/>
  <c r="M1348" i="1"/>
  <c r="M1795" i="1"/>
  <c r="M1334" i="1"/>
  <c r="M1326" i="1"/>
  <c r="M1715" i="1"/>
  <c r="M1796" i="1"/>
  <c r="M1681" i="1"/>
  <c r="M1720" i="1"/>
  <c r="M1524" i="1"/>
  <c r="M1423" i="1"/>
  <c r="M1424" i="1"/>
  <c r="M1603" i="1"/>
  <c r="M1714" i="1"/>
  <c r="M1712" i="1"/>
  <c r="M1247" i="1"/>
  <c r="M1250" i="1"/>
  <c r="M1308" i="1"/>
  <c r="M1425" i="1"/>
  <c r="M1721" i="1"/>
  <c r="M1560" i="1"/>
  <c r="M1403" i="1"/>
  <c r="M1638" i="1"/>
  <c r="M1797" i="1"/>
  <c r="M1561" i="1"/>
  <c r="M1684" i="1"/>
  <c r="M1706" i="1"/>
  <c r="M1722" i="1"/>
  <c r="M1669" i="1"/>
  <c r="M1670" i="1"/>
  <c r="M1671" i="1"/>
  <c r="M1686" i="1"/>
  <c r="M1687" i="1"/>
  <c r="M1798" i="1"/>
  <c r="M1511" i="1"/>
  <c r="M1587" i="1"/>
  <c r="M1718" i="1"/>
  <c r="M1418" i="1"/>
  <c r="M1588" i="1"/>
  <c r="M1565" i="1"/>
  <c r="M1674" i="1"/>
  <c r="M1571" i="1"/>
  <c r="M1413" i="1"/>
  <c r="M1415" i="1"/>
  <c r="M1272" i="1"/>
  <c r="M1340" i="1"/>
  <c r="M1300" i="1"/>
  <c r="M1341" i="1"/>
  <c r="M1342" i="1"/>
  <c r="M1371" i="1"/>
  <c r="M1271" i="1"/>
  <c r="M1636" i="1"/>
  <c r="M1466" i="1"/>
  <c r="M1467" i="1"/>
  <c r="M1473" i="1"/>
  <c r="M1294" i="1"/>
  <c r="M1484" i="1"/>
  <c r="M1554" i="1"/>
  <c r="M1611" i="1"/>
  <c r="M1642" i="1"/>
  <c r="M1426" i="1"/>
  <c r="M1254" i="1"/>
  <c r="M1652" i="1"/>
  <c r="M1653" i="1"/>
  <c r="M1930" i="1"/>
  <c r="M1834" i="1"/>
  <c r="M1884" i="1"/>
  <c r="M1882" i="1"/>
  <c r="M1826" i="1"/>
  <c r="M1821" i="1"/>
  <c r="M1799" i="1"/>
  <c r="M1848" i="1"/>
  <c r="M1835" i="1"/>
  <c r="M1858" i="1"/>
  <c r="M1885" i="1"/>
  <c r="M1880" i="1"/>
  <c r="M1830" i="1"/>
  <c r="M1895" i="1"/>
  <c r="M1867" i="1"/>
  <c r="M1920" i="1"/>
  <c r="M1832" i="1"/>
  <c r="M1853" i="1"/>
  <c r="M1883" i="1"/>
  <c r="M1905" i="1"/>
  <c r="M1815" i="1"/>
  <c r="M1864" i="1"/>
  <c r="M1827" i="1"/>
  <c r="M1857" i="1"/>
  <c r="M1817" i="1"/>
  <c r="M1859" i="1"/>
  <c r="M1886" i="1"/>
  <c r="M1891" i="1"/>
  <c r="M1865" i="1"/>
  <c r="M1828" i="1"/>
  <c r="M1875" i="1"/>
  <c r="M1908" i="1"/>
  <c r="M1909" i="1"/>
  <c r="M1819" i="1"/>
  <c r="M1921" i="1"/>
  <c r="M1899" i="1"/>
  <c r="M1814" i="1"/>
  <c r="M1890" i="1"/>
  <c r="M1878" i="1"/>
  <c r="M1892" i="1"/>
  <c r="M1897" i="1"/>
  <c r="M1898" i="1"/>
  <c r="M1889" i="1"/>
  <c r="M1813" i="1"/>
  <c r="M1863" i="1"/>
  <c r="M1924" i="1"/>
  <c r="M1868" i="1"/>
  <c r="M1862" i="1"/>
  <c r="M1802" i="1"/>
  <c r="M1910" i="1"/>
  <c r="M1877" i="1"/>
  <c r="M1872" i="1"/>
  <c r="M1851" i="1"/>
  <c r="M1902" i="1"/>
  <c r="M1887" i="1"/>
  <c r="M1800" i="1"/>
  <c r="M1836" i="1"/>
  <c r="M1824" i="1"/>
  <c r="M1854" i="1"/>
  <c r="M1931" i="1"/>
  <c r="M1823" i="1"/>
  <c r="M1825" i="1"/>
  <c r="M1816" i="1"/>
  <c r="M1818" i="1"/>
  <c r="M1831" i="1"/>
  <c r="M1804" i="1"/>
  <c r="M1911" i="1"/>
  <c r="M1925" i="1"/>
  <c r="M1901" i="1"/>
  <c r="M1923" i="1"/>
  <c r="M1927" i="1"/>
  <c r="M1919" i="1"/>
  <c r="M1929" i="1"/>
  <c r="M1922" i="1"/>
  <c r="M1829" i="1"/>
  <c r="M1893" i="1"/>
  <c r="M1833" i="1"/>
  <c r="M1820" i="1"/>
  <c r="M1822" i="1"/>
  <c r="M1873" i="1"/>
  <c r="M1871" i="1"/>
  <c r="M1876" i="1"/>
  <c r="M1903" i="1"/>
  <c r="M1928" i="1"/>
  <c r="M1904" i="1"/>
  <c r="M1907" i="1"/>
  <c r="M1906" i="1"/>
  <c r="M1870" i="1"/>
  <c r="M1844" i="1"/>
  <c r="M1845" i="1"/>
  <c r="M1860" i="1"/>
  <c r="M1846" i="1"/>
  <c r="M1807" i="1"/>
  <c r="M1805" i="1"/>
  <c r="M1806" i="1"/>
  <c r="M1861" i="1"/>
  <c r="M1838" i="1"/>
  <c r="M1842" i="1"/>
  <c r="M1839" i="1"/>
  <c r="M1894" i="1"/>
  <c r="M1840" i="1"/>
  <c r="M1841" i="1"/>
  <c r="M1801" i="1"/>
  <c r="M1803" i="1"/>
  <c r="M1837" i="1"/>
  <c r="M1912" i="1"/>
  <c r="M1913" i="1"/>
  <c r="M1917" i="1"/>
  <c r="M1915" i="1"/>
  <c r="M1914" i="1"/>
  <c r="M1916" i="1"/>
  <c r="M1918" i="1"/>
  <c r="M1879" i="1"/>
  <c r="M1810" i="1"/>
  <c r="M1866" i="1"/>
  <c r="M1847" i="1"/>
  <c r="M1855" i="1"/>
  <c r="M1856" i="1"/>
  <c r="M1850" i="1"/>
  <c r="M1926" i="1"/>
  <c r="M1852" i="1"/>
  <c r="M1849" i="1"/>
  <c r="M1881" i="1"/>
  <c r="M1932" i="1"/>
  <c r="M1900" i="1"/>
  <c r="M1812" i="1"/>
  <c r="M1809" i="1"/>
  <c r="M1808" i="1"/>
  <c r="M1811" i="1"/>
  <c r="M1869" i="1"/>
  <c r="M1874" i="1"/>
  <c r="M1888" i="1"/>
  <c r="M1843" i="1"/>
  <c r="M1896" i="1"/>
  <c r="M1967" i="1"/>
  <c r="M1934" i="1"/>
  <c r="M1933" i="1"/>
  <c r="M1945" i="1"/>
  <c r="M1953" i="1"/>
  <c r="M1954" i="1"/>
  <c r="M1949" i="1"/>
  <c r="M1938" i="1"/>
  <c r="M1948" i="1"/>
  <c r="M1971" i="1"/>
  <c r="M1960" i="1"/>
  <c r="M1975" i="1"/>
  <c r="M1961" i="1"/>
  <c r="M1974" i="1"/>
  <c r="M1939" i="1"/>
  <c r="M1968" i="1"/>
  <c r="M1964" i="1"/>
  <c r="M1955" i="1"/>
  <c r="M1969" i="1"/>
  <c r="M1970" i="1"/>
  <c r="M1937" i="1"/>
  <c r="M1936" i="1"/>
  <c r="M1966" i="1"/>
  <c r="M1950" i="1"/>
  <c r="M1963" i="1"/>
  <c r="M1958" i="1"/>
  <c r="M1965" i="1"/>
  <c r="M1947" i="1"/>
  <c r="M1956" i="1"/>
  <c r="M1957" i="1"/>
  <c r="M1943" i="1"/>
  <c r="M1944" i="1"/>
  <c r="M1946" i="1"/>
  <c r="M1962" i="1"/>
  <c r="M1972" i="1"/>
  <c r="M1973" i="1"/>
  <c r="M1935" i="1"/>
  <c r="M1951" i="1"/>
  <c r="M1952" i="1"/>
  <c r="M1959" i="1"/>
  <c r="M1940" i="1"/>
  <c r="M1941" i="1"/>
  <c r="M1942" i="1"/>
  <c r="M13" i="4"/>
  <c r="N15" i="2" s="1"/>
  <c r="N321" i="4"/>
  <c r="M321" i="4"/>
  <c r="N306" i="4"/>
  <c r="M306" i="4"/>
  <c r="N303" i="4"/>
  <c r="M303" i="4"/>
  <c r="N520" i="4"/>
  <c r="M520" i="4"/>
  <c r="N412" i="4"/>
  <c r="M412" i="4"/>
  <c r="N410" i="4"/>
  <c r="M410" i="4"/>
  <c r="N212" i="4"/>
  <c r="M212" i="4"/>
  <c r="N608" i="4"/>
  <c r="M608" i="4"/>
  <c r="N607" i="4"/>
  <c r="M607" i="4"/>
  <c r="N549" i="4"/>
  <c r="M549" i="4"/>
  <c r="N366" i="4"/>
  <c r="M366" i="4"/>
  <c r="N360" i="4"/>
  <c r="M360" i="4"/>
  <c r="N339" i="4"/>
  <c r="M339" i="4"/>
  <c r="N488" i="4"/>
  <c r="M488" i="4"/>
  <c r="N486" i="4"/>
  <c r="M486" i="4"/>
  <c r="N367" i="4"/>
  <c r="M367" i="4"/>
  <c r="N589" i="4"/>
  <c r="M589" i="4"/>
  <c r="N500" i="4"/>
  <c r="M500" i="4"/>
  <c r="N550" i="4"/>
  <c r="M550" i="4"/>
  <c r="N395" i="4"/>
  <c r="M395" i="4"/>
  <c r="N590" i="4"/>
  <c r="M590" i="4"/>
  <c r="N221" i="4"/>
  <c r="M221" i="4"/>
  <c r="N242" i="4"/>
  <c r="M242" i="4"/>
  <c r="N597" i="4"/>
  <c r="M597" i="4"/>
  <c r="N596" i="4"/>
  <c r="M596" i="4"/>
  <c r="N468" i="4"/>
  <c r="M468" i="4"/>
  <c r="N557" i="4"/>
  <c r="M557" i="4"/>
  <c r="N595" i="4"/>
  <c r="M595" i="4"/>
  <c r="N274" i="4"/>
  <c r="M274" i="4"/>
  <c r="N643" i="4"/>
  <c r="M643" i="4"/>
  <c r="N536" i="4"/>
  <c r="M536" i="4"/>
  <c r="N1991" i="4"/>
  <c r="M1991" i="4"/>
  <c r="N530" i="4"/>
  <c r="M530" i="4"/>
  <c r="N598" i="4"/>
  <c r="M598" i="4"/>
  <c r="N370" i="4"/>
  <c r="M370" i="4"/>
  <c r="N249" i="4"/>
  <c r="M249" i="4"/>
  <c r="N387" i="4"/>
  <c r="M387" i="4"/>
  <c r="N433" i="4"/>
  <c r="M433" i="4"/>
  <c r="N432" i="4"/>
  <c r="M432" i="4"/>
  <c r="N362" i="4"/>
  <c r="M362" i="4"/>
  <c r="N24" i="4"/>
  <c r="M24" i="4"/>
  <c r="N211" i="4"/>
  <c r="M211" i="4"/>
  <c r="N593" i="4"/>
  <c r="M593" i="4"/>
  <c r="N540" i="4"/>
  <c r="M540" i="4"/>
  <c r="N335" i="4"/>
  <c r="M335" i="4"/>
  <c r="N510" i="4"/>
  <c r="M510" i="4"/>
  <c r="N474" i="4"/>
  <c r="M474" i="4"/>
  <c r="N466" i="4"/>
  <c r="M466" i="4"/>
  <c r="N118" i="4"/>
  <c r="M118" i="4"/>
  <c r="N92" i="4"/>
  <c r="M92" i="4"/>
  <c r="N108" i="4"/>
  <c r="M108" i="4"/>
  <c r="N119" i="4"/>
  <c r="M119" i="4"/>
  <c r="N551" i="4"/>
  <c r="M551" i="4"/>
  <c r="N1990" i="4"/>
  <c r="M1990" i="4"/>
  <c r="N491" i="4"/>
  <c r="M491" i="4"/>
  <c r="N380" i="4"/>
  <c r="M380" i="4"/>
  <c r="N388" i="4"/>
  <c r="M388" i="4"/>
  <c r="N664" i="4"/>
  <c r="M664" i="4"/>
  <c r="N381" i="4"/>
  <c r="M381" i="4"/>
  <c r="N396" i="4"/>
  <c r="M396" i="4"/>
  <c r="N394" i="4"/>
  <c r="M394" i="4"/>
  <c r="N368" i="4"/>
  <c r="M368" i="4"/>
  <c r="N450" i="4"/>
  <c r="M450" i="4"/>
  <c r="N115" i="4"/>
  <c r="M115" i="4"/>
  <c r="N487" i="4"/>
  <c r="M487" i="4"/>
  <c r="N606" i="4"/>
  <c r="M606" i="4"/>
  <c r="N603" i="4"/>
  <c r="M603" i="4"/>
  <c r="N601" i="4"/>
  <c r="M601" i="4"/>
  <c r="N602" i="4"/>
  <c r="M602" i="4"/>
  <c r="N605" i="4"/>
  <c r="M605" i="4"/>
  <c r="N600" i="4"/>
  <c r="M600" i="4"/>
  <c r="N599" i="4"/>
  <c r="M599" i="4"/>
  <c r="N325" i="4"/>
  <c r="M325" i="4"/>
  <c r="N72" i="4"/>
  <c r="M72" i="4"/>
  <c r="N70" i="4"/>
  <c r="M70" i="4"/>
  <c r="N331" i="4"/>
  <c r="M331" i="4"/>
  <c r="N330" i="4"/>
  <c r="M330" i="4"/>
  <c r="N538" i="4"/>
  <c r="M538" i="4"/>
  <c r="N329" i="4"/>
  <c r="M329" i="4"/>
  <c r="N334" i="4"/>
  <c r="M334" i="4"/>
  <c r="N328" i="4"/>
  <c r="M328" i="4"/>
  <c r="N427" i="4"/>
  <c r="M427" i="4"/>
  <c r="N90" i="4"/>
  <c r="M90" i="4"/>
  <c r="N89" i="4"/>
  <c r="M89" i="4"/>
  <c r="N91" i="4"/>
  <c r="M91" i="4"/>
  <c r="N365" i="4"/>
  <c r="M365" i="4"/>
  <c r="N426" i="4"/>
  <c r="M426" i="4"/>
  <c r="N364" i="4"/>
  <c r="M364" i="4"/>
  <c r="N361" i="4"/>
  <c r="M361" i="4"/>
  <c r="N467" i="4"/>
  <c r="M467" i="4"/>
  <c r="N570" i="4"/>
  <c r="M570" i="4"/>
  <c r="N571" i="4"/>
  <c r="M571" i="4"/>
  <c r="N568" i="4"/>
  <c r="M568" i="4"/>
  <c r="N667" i="4"/>
  <c r="M667" i="4"/>
  <c r="N567" i="4"/>
  <c r="M567" i="4"/>
  <c r="N477" i="4"/>
  <c r="M477" i="4"/>
  <c r="N469" i="4"/>
  <c r="M469" i="4"/>
  <c r="N473" i="4"/>
  <c r="M473" i="4"/>
  <c r="N201" i="4"/>
  <c r="M201" i="4"/>
  <c r="N189" i="4"/>
  <c r="M189" i="4"/>
  <c r="N309" i="4"/>
  <c r="M309" i="4"/>
  <c r="N537" i="4"/>
  <c r="M537" i="4"/>
  <c r="N294" i="4"/>
  <c r="M294" i="4"/>
  <c r="N652" i="4"/>
  <c r="M652" i="4"/>
  <c r="N668" i="4"/>
  <c r="M668" i="4"/>
  <c r="N615" i="4"/>
  <c r="M615" i="4"/>
  <c r="N666" i="4"/>
  <c r="M666" i="4"/>
  <c r="N659" i="4"/>
  <c r="M659" i="4"/>
  <c r="N559" i="4"/>
  <c r="M559" i="4"/>
  <c r="N663" i="4"/>
  <c r="M663" i="4"/>
  <c r="N588" i="4"/>
  <c r="M588" i="4"/>
  <c r="N83" i="4"/>
  <c r="M83" i="4"/>
  <c r="N300" i="4"/>
  <c r="M300" i="4"/>
  <c r="N169" i="4"/>
  <c r="M169" i="4"/>
  <c r="N161" i="4"/>
  <c r="M161" i="4"/>
  <c r="N237" i="4"/>
  <c r="M237" i="4"/>
  <c r="N218" i="4"/>
  <c r="M218" i="4"/>
  <c r="N1989" i="4"/>
  <c r="M1989" i="4"/>
  <c r="N393" i="4"/>
  <c r="M393" i="4"/>
  <c r="N219" i="4"/>
  <c r="M219" i="4"/>
  <c r="N320" i="4"/>
  <c r="M320" i="4"/>
  <c r="N66" i="4"/>
  <c r="M66" i="4"/>
  <c r="N507" i="4"/>
  <c r="M507" i="4"/>
  <c r="N563" i="4"/>
  <c r="M563" i="4"/>
  <c r="N386" i="4"/>
  <c r="M386" i="4"/>
  <c r="N472" i="4"/>
  <c r="M472" i="4"/>
  <c r="N484" i="4"/>
  <c r="M484" i="4"/>
  <c r="N587" i="4"/>
  <c r="M587" i="4"/>
  <c r="N71" i="4"/>
  <c r="M71" i="4"/>
  <c r="N430" i="4"/>
  <c r="M430" i="4"/>
  <c r="N459" i="4"/>
  <c r="M459" i="4"/>
  <c r="N661" i="4"/>
  <c r="M661" i="4"/>
  <c r="N434" i="4"/>
  <c r="M434" i="4"/>
  <c r="N133" i="4"/>
  <c r="M133" i="4"/>
  <c r="N513" i="4"/>
  <c r="M513" i="4"/>
  <c r="N543" i="4"/>
  <c r="M543" i="4"/>
  <c r="N541" i="4"/>
  <c r="M541" i="4"/>
  <c r="N532" i="4"/>
  <c r="M532" i="4"/>
  <c r="N485" i="4"/>
  <c r="M485" i="4"/>
  <c r="N514" i="4"/>
  <c r="M514" i="4"/>
  <c r="N139" i="4"/>
  <c r="M139" i="4"/>
  <c r="N547" i="4"/>
  <c r="M547" i="4"/>
  <c r="N620" i="4"/>
  <c r="M620" i="4"/>
  <c r="N187" i="4"/>
  <c r="M187" i="4"/>
  <c r="N578" i="4"/>
  <c r="M578" i="4"/>
  <c r="N577" i="4"/>
  <c r="M577" i="4"/>
  <c r="N476" i="4"/>
  <c r="M476" i="4"/>
  <c r="N287" i="4"/>
  <c r="M287" i="4"/>
  <c r="N449" i="4"/>
  <c r="M449" i="4"/>
  <c r="N531" i="4"/>
  <c r="M531" i="4"/>
  <c r="N506" i="4"/>
  <c r="M506" i="4"/>
  <c r="N422" i="4"/>
  <c r="M422" i="4"/>
  <c r="N168" i="4"/>
  <c r="M168" i="4"/>
  <c r="N398" i="4"/>
  <c r="M398" i="4"/>
  <c r="N281" i="4"/>
  <c r="M281" i="4"/>
  <c r="N448" i="4"/>
  <c r="M448" i="4"/>
  <c r="N151" i="4"/>
  <c r="M151" i="4"/>
  <c r="N569" i="4"/>
  <c r="M569" i="4"/>
  <c r="N502" i="4"/>
  <c r="M502" i="4"/>
  <c r="N389" i="4"/>
  <c r="M389" i="4"/>
  <c r="N307" i="4"/>
  <c r="M307" i="4"/>
  <c r="N619" i="4"/>
  <c r="M619" i="4"/>
  <c r="N456" i="4"/>
  <c r="M456" i="4"/>
  <c r="N539" i="4"/>
  <c r="M539" i="4"/>
  <c r="N299" i="4"/>
  <c r="M299" i="4"/>
  <c r="N489" i="4"/>
  <c r="M489" i="4"/>
  <c r="N505" i="4"/>
  <c r="M505" i="4"/>
  <c r="N413" i="4"/>
  <c r="M413" i="4"/>
  <c r="N319" i="4"/>
  <c r="M319" i="4"/>
  <c r="N369" i="4"/>
  <c r="M369" i="4"/>
  <c r="N28" i="4"/>
  <c r="M28" i="4"/>
  <c r="N191" i="4"/>
  <c r="M191" i="4"/>
  <c r="N258" i="4"/>
  <c r="M258" i="4"/>
  <c r="N499" i="4"/>
  <c r="M499" i="4"/>
  <c r="N503" i="4"/>
  <c r="M503" i="4"/>
  <c r="N315" i="4"/>
  <c r="M315" i="4"/>
  <c r="N1988" i="4"/>
  <c r="M1988" i="4"/>
  <c r="N560" i="4"/>
  <c r="M560" i="4"/>
  <c r="N558" i="4"/>
  <c r="M558" i="4"/>
  <c r="N27" i="4"/>
  <c r="M27" i="4"/>
  <c r="N228" i="4"/>
  <c r="M228" i="4"/>
  <c r="N542" i="4"/>
  <c r="M542" i="4"/>
  <c r="N490" i="4"/>
  <c r="M490" i="4"/>
  <c r="N403" i="4"/>
  <c r="M403" i="4"/>
  <c r="N293" i="4"/>
  <c r="M293" i="4"/>
  <c r="N69" i="4"/>
  <c r="M69" i="4"/>
  <c r="N280" i="4"/>
  <c r="M280" i="4"/>
  <c r="N273" i="4"/>
  <c r="M273" i="4"/>
  <c r="N272" i="4"/>
  <c r="M272" i="4"/>
  <c r="N527" i="4"/>
  <c r="M527" i="4"/>
  <c r="N45" i="4"/>
  <c r="M45" i="4"/>
  <c r="N162" i="4"/>
  <c r="M162" i="4"/>
  <c r="N129" i="4"/>
  <c r="M129" i="4"/>
  <c r="N128" i="4"/>
  <c r="M128" i="4"/>
  <c r="N78" i="4"/>
  <c r="M78" i="4"/>
  <c r="N127" i="4"/>
  <c r="M127" i="4"/>
  <c r="N46" i="4"/>
  <c r="M46" i="4"/>
  <c r="N214" i="4"/>
  <c r="M214" i="4"/>
  <c r="N210" i="4"/>
  <c r="M210" i="4"/>
  <c r="N424" i="4"/>
  <c r="M424" i="4"/>
  <c r="N594" i="4"/>
  <c r="M594" i="4"/>
  <c r="N417" i="4"/>
  <c r="M417" i="4"/>
  <c r="N447" i="4"/>
  <c r="M447" i="4"/>
  <c r="N217" i="4"/>
  <c r="M217" i="4"/>
  <c r="N656" i="4"/>
  <c r="M656" i="4"/>
  <c r="N446" i="4"/>
  <c r="M446" i="4"/>
  <c r="N338" i="4"/>
  <c r="M338" i="4"/>
  <c r="N1987" i="4"/>
  <c r="M1987" i="4"/>
  <c r="N623" i="4"/>
  <c r="M623" i="4"/>
  <c r="N622" i="4"/>
  <c r="M622" i="4"/>
  <c r="N586" i="4"/>
  <c r="M586" i="4"/>
  <c r="N585" i="4"/>
  <c r="M585" i="4"/>
  <c r="N584" i="4"/>
  <c r="M584" i="4"/>
  <c r="N662" i="4"/>
  <c r="M662" i="4"/>
  <c r="N642" i="4"/>
  <c r="M642" i="4"/>
  <c r="N618" i="4"/>
  <c r="M618" i="4"/>
  <c r="N411" i="4"/>
  <c r="M411" i="4"/>
  <c r="N1986" i="4"/>
  <c r="M1986" i="4"/>
  <c r="N529" i="4"/>
  <c r="M529" i="4"/>
  <c r="N199" i="4"/>
  <c r="M199" i="4"/>
  <c r="N409" i="4"/>
  <c r="M409" i="4"/>
  <c r="N660" i="4"/>
  <c r="M660" i="4"/>
  <c r="N227" i="4"/>
  <c r="M227" i="4"/>
  <c r="N87" i="4"/>
  <c r="M87" i="4"/>
  <c r="N19" i="4"/>
  <c r="M19" i="4"/>
  <c r="N22" i="4"/>
  <c r="M22" i="4"/>
  <c r="N649" i="4"/>
  <c r="M649" i="4"/>
  <c r="N651" i="4"/>
  <c r="M651" i="4"/>
  <c r="N471" i="4"/>
  <c r="M471" i="4"/>
  <c r="N226" i="4"/>
  <c r="M226" i="4"/>
  <c r="N225" i="4"/>
  <c r="M225" i="4"/>
  <c r="N352" i="4"/>
  <c r="M352" i="4"/>
  <c r="N658" i="4"/>
  <c r="M658" i="4"/>
  <c r="N614" i="4"/>
  <c r="M614" i="4"/>
  <c r="N1985" i="4"/>
  <c r="M1985" i="4"/>
  <c r="N653" i="4"/>
  <c r="M653" i="4"/>
  <c r="N110" i="4"/>
  <c r="M110" i="4"/>
  <c r="N121" i="4"/>
  <c r="M121" i="4"/>
  <c r="N1984" i="4"/>
  <c r="M1984" i="4"/>
  <c r="N136" i="4"/>
  <c r="M136" i="4"/>
  <c r="N511" i="4"/>
  <c r="M511" i="4"/>
  <c r="N1983" i="4"/>
  <c r="M1983" i="4"/>
  <c r="N497" i="4"/>
  <c r="M497" i="4"/>
  <c r="N425" i="4"/>
  <c r="M425" i="4"/>
  <c r="N271" i="4"/>
  <c r="M271" i="4"/>
  <c r="N496" i="4"/>
  <c r="M496" i="4"/>
  <c r="N1982" i="4"/>
  <c r="M1982" i="4"/>
  <c r="N192" i="4"/>
  <c r="M192" i="4"/>
  <c r="N519" i="4"/>
  <c r="M519" i="4"/>
  <c r="N1981" i="4"/>
  <c r="M1981" i="4"/>
  <c r="N655" i="4"/>
  <c r="M655" i="4"/>
  <c r="N604" i="4"/>
  <c r="M604" i="4"/>
  <c r="N562" i="4"/>
  <c r="M562" i="4"/>
  <c r="N445" i="4"/>
  <c r="M445" i="4"/>
  <c r="N475" i="4"/>
  <c r="M475" i="4"/>
  <c r="N518" i="4"/>
  <c r="M518" i="4"/>
  <c r="N1980" i="4"/>
  <c r="M1980" i="4"/>
  <c r="N444" i="4"/>
  <c r="M444" i="4"/>
  <c r="N308" i="4"/>
  <c r="M308" i="4"/>
  <c r="N575" i="4"/>
  <c r="M575" i="4"/>
  <c r="N1979" i="4"/>
  <c r="M1979" i="4"/>
  <c r="N248" i="4"/>
  <c r="M248" i="4"/>
  <c r="N522" i="4"/>
  <c r="M522" i="4"/>
  <c r="N1978" i="4"/>
  <c r="M1978" i="4"/>
  <c r="N574" i="4"/>
  <c r="M574" i="4"/>
  <c r="N443" i="4"/>
  <c r="M443" i="4"/>
  <c r="N198" i="4"/>
  <c r="M198" i="4"/>
  <c r="N517" i="4"/>
  <c r="M517" i="4"/>
  <c r="N1977" i="4"/>
  <c r="M1977" i="4"/>
  <c r="N1976" i="4"/>
  <c r="M1976" i="4"/>
  <c r="N1975" i="4"/>
  <c r="M1975" i="4"/>
  <c r="N630" i="4"/>
  <c r="M630" i="4"/>
  <c r="N641" i="4"/>
  <c r="M641" i="4"/>
  <c r="N629" i="4"/>
  <c r="M629" i="4"/>
  <c r="N628" i="4"/>
  <c r="M628" i="4"/>
  <c r="N516" i="4"/>
  <c r="M516" i="4"/>
  <c r="N627" i="4"/>
  <c r="M627" i="4"/>
  <c r="N640" i="4"/>
  <c r="M640" i="4"/>
  <c r="N442" i="4"/>
  <c r="M442" i="4"/>
  <c r="N1974" i="4"/>
  <c r="M1974" i="4"/>
  <c r="N1973" i="4"/>
  <c r="M1973" i="4"/>
  <c r="N521" i="4"/>
  <c r="M521" i="4"/>
  <c r="N179" i="4"/>
  <c r="M179" i="4"/>
  <c r="N292" i="4"/>
  <c r="M292" i="4"/>
  <c r="N613" i="4"/>
  <c r="M613" i="4"/>
  <c r="N612" i="4"/>
  <c r="M612" i="4"/>
  <c r="N138" i="4"/>
  <c r="M138" i="4"/>
  <c r="N650" i="4"/>
  <c r="M650" i="4"/>
  <c r="N135" i="4"/>
  <c r="M135" i="4"/>
  <c r="N255" i="4"/>
  <c r="M255" i="4"/>
  <c r="N173" i="4"/>
  <c r="M173" i="4"/>
  <c r="N270" i="4"/>
  <c r="M270" i="4"/>
  <c r="N269" i="4"/>
  <c r="M269" i="4"/>
  <c r="N566" i="4"/>
  <c r="M566" i="4"/>
  <c r="N236" i="4"/>
  <c r="M236" i="4"/>
  <c r="N254" i="4"/>
  <c r="M254" i="4"/>
  <c r="N268" i="4"/>
  <c r="M268" i="4"/>
  <c r="N182" i="4"/>
  <c r="M182" i="4"/>
  <c r="N498" i="4"/>
  <c r="M498" i="4"/>
  <c r="N392" i="4"/>
  <c r="M392" i="4"/>
  <c r="N483" i="4"/>
  <c r="M483" i="4"/>
  <c r="N482" i="4"/>
  <c r="M482" i="4"/>
  <c r="N285" i="4"/>
  <c r="M285" i="4"/>
  <c r="N624" i="4"/>
  <c r="M624" i="4"/>
  <c r="N631" i="4"/>
  <c r="M631" i="4"/>
  <c r="N278" i="4"/>
  <c r="M278" i="4"/>
  <c r="N481" i="4"/>
  <c r="M481" i="4"/>
  <c r="N480" i="4"/>
  <c r="M480" i="4"/>
  <c r="N509" i="4"/>
  <c r="M509" i="4"/>
  <c r="N508" i="4"/>
  <c r="M508" i="4"/>
  <c r="N1972" i="4"/>
  <c r="M1972" i="4"/>
  <c r="N1971" i="4"/>
  <c r="M1971" i="4"/>
  <c r="N1970" i="4"/>
  <c r="M1970" i="4"/>
  <c r="N553" i="4"/>
  <c r="M553" i="4"/>
  <c r="N291" i="4"/>
  <c r="M291" i="4"/>
  <c r="N1969" i="4"/>
  <c r="M1969" i="4"/>
  <c r="N1968" i="4"/>
  <c r="M1968" i="4"/>
  <c r="N583" i="4"/>
  <c r="M583" i="4"/>
  <c r="N611" i="4"/>
  <c r="M611" i="4"/>
  <c r="N194" i="4"/>
  <c r="M194" i="4"/>
  <c r="N276" i="4"/>
  <c r="M276" i="4"/>
  <c r="N573" i="4"/>
  <c r="M573" i="4"/>
  <c r="N1967" i="4"/>
  <c r="M1967" i="4"/>
  <c r="N408" i="4"/>
  <c r="M408" i="4"/>
  <c r="N318" i="4"/>
  <c r="M318" i="4"/>
  <c r="N150" i="4"/>
  <c r="M150" i="4"/>
  <c r="N385" i="4"/>
  <c r="M385" i="4"/>
  <c r="N324" i="4"/>
  <c r="M324" i="4"/>
  <c r="N552" i="4"/>
  <c r="M552" i="4"/>
  <c r="N561" i="4"/>
  <c r="M561" i="4"/>
  <c r="N458" i="4"/>
  <c r="M458" i="4"/>
  <c r="N147" i="4"/>
  <c r="M147" i="4"/>
  <c r="N247" i="4"/>
  <c r="M247" i="4"/>
  <c r="N206" i="4"/>
  <c r="M206" i="4"/>
  <c r="N556" i="4"/>
  <c r="M556" i="4"/>
  <c r="N1966" i="4"/>
  <c r="M1966" i="4"/>
  <c r="N592" i="4"/>
  <c r="M592" i="4"/>
  <c r="N186" i="4"/>
  <c r="M186" i="4"/>
  <c r="N277" i="4"/>
  <c r="M277" i="4"/>
  <c r="N1965" i="4"/>
  <c r="M1965" i="4"/>
  <c r="N1964" i="4"/>
  <c r="M1964" i="4"/>
  <c r="N407" i="4"/>
  <c r="M407" i="4"/>
  <c r="N406" i="4"/>
  <c r="M406" i="4"/>
  <c r="N323" i="4"/>
  <c r="M323" i="4"/>
  <c r="N205" i="4"/>
  <c r="M205" i="4"/>
  <c r="N654" i="4"/>
  <c r="M654" i="4"/>
  <c r="N515" i="4"/>
  <c r="M515" i="4"/>
  <c r="N204" i="4"/>
  <c r="M204" i="4"/>
  <c r="N464" i="4"/>
  <c r="M464" i="4"/>
  <c r="N213" i="4"/>
  <c r="M213" i="4"/>
  <c r="N246" i="4"/>
  <c r="M246" i="4"/>
  <c r="N245" i="4"/>
  <c r="M245" i="4"/>
  <c r="N131" i="4"/>
  <c r="M131" i="4"/>
  <c r="N143" i="4"/>
  <c r="M143" i="4"/>
  <c r="N222" i="4"/>
  <c r="M222" i="4"/>
  <c r="N155" i="4"/>
  <c r="M155" i="4"/>
  <c r="N463" i="4"/>
  <c r="M463" i="4"/>
  <c r="N647" i="4"/>
  <c r="M647" i="4"/>
  <c r="N416" i="4"/>
  <c r="M416" i="4"/>
  <c r="N420" i="4"/>
  <c r="M420" i="4"/>
  <c r="N256" i="4"/>
  <c r="M256" i="4"/>
  <c r="N419" i="4"/>
  <c r="M419" i="4"/>
  <c r="N114" i="4"/>
  <c r="M114" i="4"/>
  <c r="N441" i="4"/>
  <c r="M441" i="4"/>
  <c r="N351" i="4"/>
  <c r="M351" i="4"/>
  <c r="N130" i="4"/>
  <c r="M130" i="4"/>
  <c r="N142" i="4"/>
  <c r="M142" i="4"/>
  <c r="N149" i="4"/>
  <c r="M149" i="4"/>
  <c r="N32" i="4"/>
  <c r="M32" i="4"/>
  <c r="N31" i="4"/>
  <c r="M31" i="4"/>
  <c r="N178" i="4"/>
  <c r="M178" i="4"/>
  <c r="N30" i="4"/>
  <c r="M30" i="4"/>
  <c r="N77" i="4"/>
  <c r="M77" i="4"/>
  <c r="N1963" i="4"/>
  <c r="M1963" i="4"/>
  <c r="N181" i="4"/>
  <c r="M181" i="4"/>
  <c r="N29" i="4"/>
  <c r="M29" i="4"/>
  <c r="N314" i="4"/>
  <c r="M314" i="4"/>
  <c r="N1962" i="4"/>
  <c r="M1962" i="4"/>
  <c r="N290" i="4"/>
  <c r="M290" i="4"/>
  <c r="N555" i="4"/>
  <c r="M555" i="4"/>
  <c r="N554" i="4"/>
  <c r="M554" i="4"/>
  <c r="N645" i="4"/>
  <c r="M645" i="4"/>
  <c r="N298" i="4"/>
  <c r="M298" i="4"/>
  <c r="N267" i="4"/>
  <c r="M267" i="4"/>
  <c r="N160" i="4"/>
  <c r="M160" i="4"/>
  <c r="N105" i="4"/>
  <c r="M105" i="4"/>
  <c r="N177" i="4"/>
  <c r="M177" i="4"/>
  <c r="N123" i="4"/>
  <c r="M123" i="4"/>
  <c r="N193" i="4"/>
  <c r="M193" i="4"/>
  <c r="N275" i="4"/>
  <c r="M275" i="4"/>
  <c r="N572" i="4"/>
  <c r="M572" i="4"/>
  <c r="N1961" i="4"/>
  <c r="M1961" i="4"/>
  <c r="N104" i="4"/>
  <c r="M104" i="4"/>
  <c r="N95" i="4"/>
  <c r="M95" i="4"/>
  <c r="N528" i="4"/>
  <c r="M528" i="4"/>
  <c r="N405" i="4"/>
  <c r="M405" i="4"/>
  <c r="N404" i="4"/>
  <c r="M404" i="4"/>
  <c r="N253" i="4"/>
  <c r="M253" i="4"/>
  <c r="N266" i="4"/>
  <c r="M266" i="4"/>
  <c r="N265" i="4"/>
  <c r="M265" i="4"/>
  <c r="N257" i="4"/>
  <c r="M257" i="4"/>
  <c r="N264" i="4"/>
  <c r="M264" i="4"/>
  <c r="N103" i="4"/>
  <c r="M103" i="4"/>
  <c r="N99" i="4"/>
  <c r="M99" i="4"/>
  <c r="N1960" i="4"/>
  <c r="M1960" i="4"/>
  <c r="N220" i="4"/>
  <c r="M220" i="4"/>
  <c r="N1959" i="4"/>
  <c r="M1959" i="4"/>
  <c r="N313" i="4"/>
  <c r="M313" i="4"/>
  <c r="N35" i="4"/>
  <c r="M35" i="4"/>
  <c r="N61" i="4"/>
  <c r="M61" i="4"/>
  <c r="N54" i="4"/>
  <c r="M54" i="4"/>
  <c r="N53" i="4"/>
  <c r="M53" i="4"/>
  <c r="N59" i="4"/>
  <c r="M59" i="4"/>
  <c r="N52" i="4"/>
  <c r="M52" i="4"/>
  <c r="N51" i="4"/>
  <c r="M51" i="4"/>
  <c r="N50" i="4"/>
  <c r="M50" i="4"/>
  <c r="N49" i="4"/>
  <c r="M49" i="4"/>
  <c r="N48" i="4"/>
  <c r="M48" i="4"/>
  <c r="N1958" i="4"/>
  <c r="M1958" i="4"/>
  <c r="N1957" i="4"/>
  <c r="M1957" i="4"/>
  <c r="N1956" i="4"/>
  <c r="M1956" i="4"/>
  <c r="N316" i="4"/>
  <c r="M316" i="4"/>
  <c r="N440" i="4"/>
  <c r="M440" i="4"/>
  <c r="N1955" i="4"/>
  <c r="M1955" i="4"/>
  <c r="N544" i="4"/>
  <c r="M544" i="4"/>
  <c r="N439" i="4"/>
  <c r="M439" i="4"/>
  <c r="N438" i="4"/>
  <c r="M438" i="4"/>
  <c r="N391" i="4"/>
  <c r="M391" i="4"/>
  <c r="N1954" i="4"/>
  <c r="M1954" i="4"/>
  <c r="N94" i="4"/>
  <c r="M94" i="4"/>
  <c r="N322" i="4"/>
  <c r="M322" i="4"/>
  <c r="N283" i="4"/>
  <c r="M283" i="4"/>
  <c r="N333" i="4"/>
  <c r="M333" i="4"/>
  <c r="N20" i="4"/>
  <c r="M20" i="4"/>
  <c r="N33" i="4"/>
  <c r="M33" i="4"/>
  <c r="N350" i="4"/>
  <c r="M350" i="4"/>
  <c r="N67" i="4"/>
  <c r="M67" i="4"/>
  <c r="N495" i="4"/>
  <c r="M495" i="4"/>
  <c r="N117" i="4"/>
  <c r="M117" i="4"/>
  <c r="N65" i="4"/>
  <c r="M65" i="4"/>
  <c r="N134" i="4"/>
  <c r="M134" i="4"/>
  <c r="N165" i="4"/>
  <c r="M165" i="4"/>
  <c r="N402" i="4"/>
  <c r="M402" i="4"/>
  <c r="N279" i="4"/>
  <c r="M279" i="4"/>
  <c r="N164" i="4"/>
  <c r="M164" i="4"/>
  <c r="N113" i="4"/>
  <c r="M113" i="4"/>
  <c r="N423" i="4"/>
  <c r="M423" i="4"/>
  <c r="N501" i="4"/>
  <c r="M501" i="4"/>
  <c r="N460" i="4"/>
  <c r="M460" i="4"/>
  <c r="N185" i="4"/>
  <c r="M185" i="4"/>
  <c r="N40" i="4"/>
  <c r="M40" i="4"/>
  <c r="N39" i="4"/>
  <c r="M39" i="4"/>
  <c r="N282" i="4"/>
  <c r="M282" i="4"/>
  <c r="N42" i="4"/>
  <c r="M42" i="4"/>
  <c r="N478" i="4"/>
  <c r="M478" i="4"/>
  <c r="N358" i="4"/>
  <c r="M358" i="4"/>
  <c r="N82" i="4"/>
  <c r="M82" i="4"/>
  <c r="N610" i="4"/>
  <c r="M610" i="4"/>
  <c r="N617" i="4"/>
  <c r="M617" i="4"/>
  <c r="N312" i="4"/>
  <c r="M312" i="4"/>
  <c r="N311" i="4"/>
  <c r="M311" i="4"/>
  <c r="N1953" i="4"/>
  <c r="M1953" i="4"/>
  <c r="N86" i="4"/>
  <c r="M86" i="4"/>
  <c r="N58" i="4"/>
  <c r="M58" i="4"/>
  <c r="N26" i="4"/>
  <c r="M26" i="4"/>
  <c r="N57" i="4"/>
  <c r="M57" i="4"/>
  <c r="N479" i="4"/>
  <c r="M479" i="4"/>
  <c r="N397" i="4"/>
  <c r="M397" i="4"/>
  <c r="N56" i="4"/>
  <c r="M56" i="4"/>
  <c r="N349" i="4"/>
  <c r="M349" i="4"/>
  <c r="N80" i="4"/>
  <c r="M80" i="4"/>
  <c r="N34" i="4"/>
  <c r="M34" i="4"/>
  <c r="N37" i="4"/>
  <c r="M37" i="4"/>
  <c r="N1952" i="4"/>
  <c r="M1952" i="4"/>
  <c r="N156" i="4"/>
  <c r="M156" i="4"/>
  <c r="N609" i="4"/>
  <c r="M609" i="4"/>
  <c r="N535" i="4"/>
  <c r="M535" i="4"/>
  <c r="N85" i="4"/>
  <c r="M85" i="4"/>
  <c r="N84" i="4"/>
  <c r="M84" i="4"/>
  <c r="N170" i="4"/>
  <c r="M170" i="4"/>
  <c r="N25" i="4"/>
  <c r="M25" i="4"/>
  <c r="N565" i="4"/>
  <c r="M565" i="4"/>
  <c r="N47" i="4"/>
  <c r="M47" i="4"/>
  <c r="N36" i="4"/>
  <c r="M36" i="4"/>
  <c r="N348" i="4"/>
  <c r="M348" i="4"/>
  <c r="N200" i="4"/>
  <c r="M200" i="4"/>
  <c r="N122" i="4"/>
  <c r="M122" i="4"/>
  <c r="N1951" i="4"/>
  <c r="M1951" i="4"/>
  <c r="N76" i="4"/>
  <c r="M76" i="4"/>
  <c r="N347" i="4"/>
  <c r="M347" i="4"/>
  <c r="N346" i="4"/>
  <c r="M346" i="4"/>
  <c r="N345" i="4"/>
  <c r="M345" i="4"/>
  <c r="N102" i="4"/>
  <c r="M102" i="4"/>
  <c r="N263" i="4"/>
  <c r="M263" i="4"/>
  <c r="N88" i="4"/>
  <c r="M88" i="4"/>
  <c r="N98" i="4"/>
  <c r="M98" i="4"/>
  <c r="N153" i="4"/>
  <c r="M153" i="4"/>
  <c r="N176" i="4"/>
  <c r="M176" i="4"/>
  <c r="N145" i="4"/>
  <c r="M145" i="4"/>
  <c r="N163" i="4"/>
  <c r="M163" i="4"/>
  <c r="N126" i="4"/>
  <c r="M126" i="4"/>
  <c r="N175" i="4"/>
  <c r="M175" i="4"/>
  <c r="N146" i="4"/>
  <c r="M146" i="4"/>
  <c r="N1950" i="4"/>
  <c r="M1950" i="4"/>
  <c r="N384" i="4"/>
  <c r="M384" i="4"/>
  <c r="N1949" i="4"/>
  <c r="M1949" i="4"/>
  <c r="N616" i="4"/>
  <c r="M616" i="4"/>
  <c r="N626" i="4"/>
  <c r="M626" i="4"/>
  <c r="N401" i="4"/>
  <c r="M401" i="4"/>
  <c r="N112" i="4"/>
  <c r="M112" i="4"/>
  <c r="N262" i="4"/>
  <c r="M262" i="4"/>
  <c r="N1948" i="4"/>
  <c r="M1948" i="4"/>
  <c r="N224" i="4"/>
  <c r="M224" i="4"/>
  <c r="N1947" i="4"/>
  <c r="M1947" i="4"/>
  <c r="N261" i="4"/>
  <c r="M261" i="4"/>
  <c r="N1946" i="4"/>
  <c r="M1946" i="4"/>
  <c r="N235" i="4"/>
  <c r="M235" i="4"/>
  <c r="N234" i="4"/>
  <c r="M234" i="4"/>
  <c r="N233" i="4"/>
  <c r="M233" i="4"/>
  <c r="N232" i="4"/>
  <c r="M232" i="4"/>
  <c r="N1945" i="4"/>
  <c r="M1945" i="4"/>
  <c r="N344" i="4"/>
  <c r="M344" i="4"/>
  <c r="N1944" i="4"/>
  <c r="M1944" i="4"/>
  <c r="N1943" i="4"/>
  <c r="M1943" i="4"/>
  <c r="N415" i="4"/>
  <c r="M415" i="4"/>
  <c r="N625" i="4"/>
  <c r="M625" i="4"/>
  <c r="N154" i="4"/>
  <c r="M154" i="4"/>
  <c r="N158" i="4"/>
  <c r="M158" i="4"/>
  <c r="N357" i="4"/>
  <c r="M357" i="4"/>
  <c r="N356" i="4"/>
  <c r="M356" i="4"/>
  <c r="N166" i="4"/>
  <c r="M166" i="4"/>
  <c r="N209" i="4"/>
  <c r="M209" i="4"/>
  <c r="N208" i="4"/>
  <c r="M208" i="4"/>
  <c r="N106" i="4"/>
  <c r="M106" i="4"/>
  <c r="N260" i="4"/>
  <c r="M260" i="4"/>
  <c r="N400" i="4"/>
  <c r="M400" i="4"/>
  <c r="N418" i="4"/>
  <c r="M418" i="4"/>
  <c r="N296" i="4"/>
  <c r="M296" i="4"/>
  <c r="N286" i="4"/>
  <c r="M286" i="4"/>
  <c r="N1942" i="4"/>
  <c r="M1942" i="4"/>
  <c r="N93" i="4"/>
  <c r="M93" i="4"/>
  <c r="N1941" i="4"/>
  <c r="M1941" i="4"/>
  <c r="N310" i="4"/>
  <c r="M310" i="4"/>
  <c r="N534" i="4"/>
  <c r="M534" i="4"/>
  <c r="N207" i="4"/>
  <c r="M207" i="4"/>
  <c r="N639" i="4"/>
  <c r="M639" i="4"/>
  <c r="N197" i="4"/>
  <c r="M197" i="4"/>
  <c r="N252" i="4"/>
  <c r="M252" i="4"/>
  <c r="N241" i="4"/>
  <c r="M241" i="4"/>
  <c r="N1940" i="4"/>
  <c r="M1940" i="4"/>
  <c r="N1939" i="4"/>
  <c r="M1939" i="4"/>
  <c r="N109" i="4"/>
  <c r="M109" i="4"/>
  <c r="N1938" i="4"/>
  <c r="M1938" i="4"/>
  <c r="N251" i="4"/>
  <c r="M251" i="4"/>
  <c r="N1937" i="4"/>
  <c r="M1937" i="4"/>
  <c r="N638" i="4"/>
  <c r="M638" i="4"/>
  <c r="N23" i="4"/>
  <c r="M23" i="4"/>
  <c r="N289" i="4"/>
  <c r="M289" i="4"/>
  <c r="N1936" i="4"/>
  <c r="M1936" i="4"/>
  <c r="N1935" i="4"/>
  <c r="M1935" i="4"/>
  <c r="N203" i="4"/>
  <c r="M203" i="4"/>
  <c r="N637" i="4"/>
  <c r="M637" i="4"/>
  <c r="N1934" i="4"/>
  <c r="M1934" i="4"/>
  <c r="N202" i="4"/>
  <c r="M202" i="4"/>
  <c r="N196" i="4"/>
  <c r="M196" i="4"/>
  <c r="N636" i="4"/>
  <c r="M636" i="4"/>
  <c r="N635" i="4"/>
  <c r="M635" i="4"/>
  <c r="N1933" i="4"/>
  <c r="M1933" i="4"/>
  <c r="N195" i="4"/>
  <c r="M195" i="4"/>
  <c r="N317" i="4"/>
  <c r="M317" i="4"/>
  <c r="N452" i="4"/>
  <c r="M452" i="4"/>
  <c r="N379" i="4"/>
  <c r="M379" i="4"/>
  <c r="N327" i="4"/>
  <c r="M327" i="4"/>
  <c r="N378" i="4"/>
  <c r="M378" i="4"/>
  <c r="N326" i="4"/>
  <c r="M326" i="4"/>
  <c r="N451" i="4"/>
  <c r="M451" i="4"/>
  <c r="N377" i="4"/>
  <c r="M377" i="4"/>
  <c r="N376" i="4"/>
  <c r="M376" i="4"/>
  <c r="N305" i="4"/>
  <c r="M305" i="4"/>
  <c r="N304" i="4"/>
  <c r="M304" i="4"/>
  <c r="N302" i="4"/>
  <c r="M302" i="4"/>
  <c r="N1932" i="4"/>
  <c r="M1932" i="4"/>
  <c r="N172" i="4"/>
  <c r="M172" i="4"/>
  <c r="N180" i="4"/>
  <c r="M180" i="4"/>
  <c r="N171" i="4"/>
  <c r="M171" i="4"/>
  <c r="N1931" i="4"/>
  <c r="M1931" i="4"/>
  <c r="N455" i="4"/>
  <c r="M455" i="4"/>
  <c r="N454" i="4"/>
  <c r="M454" i="4"/>
  <c r="N526" i="4"/>
  <c r="M526" i="4"/>
  <c r="N525" i="4"/>
  <c r="M525" i="4"/>
  <c r="N524" i="4"/>
  <c r="M524" i="4"/>
  <c r="N576" i="4"/>
  <c r="M576" i="4"/>
  <c r="N548" i="4"/>
  <c r="M548" i="4"/>
  <c r="N259" i="4"/>
  <c r="M259" i="4"/>
  <c r="N375" i="4"/>
  <c r="M375" i="4"/>
  <c r="N374" i="4"/>
  <c r="M374" i="4"/>
  <c r="N341" i="4"/>
  <c r="M341" i="4"/>
  <c r="N373" i="4"/>
  <c r="M373" i="4"/>
  <c r="N64" i="4"/>
  <c r="M64" i="4"/>
  <c r="N63" i="4"/>
  <c r="M63" i="4"/>
  <c r="N188" i="4"/>
  <c r="M188" i="4"/>
  <c r="N167" i="4"/>
  <c r="M167" i="4"/>
  <c r="N372" i="4"/>
  <c r="M372" i="4"/>
  <c r="N340" i="4"/>
  <c r="M340" i="4"/>
  <c r="N371" i="4"/>
  <c r="M371" i="4"/>
  <c r="N494" i="4"/>
  <c r="M494" i="4"/>
  <c r="N582" i="4"/>
  <c r="M582" i="4"/>
  <c r="N493" i="4"/>
  <c r="M493" i="4"/>
  <c r="N533" i="4"/>
  <c r="M533" i="4"/>
  <c r="N644" i="4"/>
  <c r="M644" i="4"/>
  <c r="N648" i="4"/>
  <c r="M648" i="4"/>
  <c r="N1930" i="4"/>
  <c r="M1930" i="4"/>
  <c r="N1929" i="4"/>
  <c r="M1929" i="4"/>
  <c r="N634" i="4"/>
  <c r="M634" i="4"/>
  <c r="N190" i="4"/>
  <c r="M190" i="4"/>
  <c r="N564" i="4"/>
  <c r="M564" i="4"/>
  <c r="N107" i="4"/>
  <c r="M107" i="4"/>
  <c r="N504" i="4"/>
  <c r="M504" i="4"/>
  <c r="N229" i="4"/>
  <c r="M229" i="4"/>
  <c r="N437" i="4"/>
  <c r="M437" i="4"/>
  <c r="N288" i="4"/>
  <c r="M288" i="4"/>
  <c r="N1928" i="4"/>
  <c r="M1928" i="4"/>
  <c r="N657" i="4"/>
  <c r="M657" i="4"/>
  <c r="N343" i="4"/>
  <c r="M343" i="4"/>
  <c r="N216" i="4"/>
  <c r="M216" i="4"/>
  <c r="N215" i="4"/>
  <c r="M215" i="4"/>
  <c r="N60" i="4"/>
  <c r="M60" i="4"/>
  <c r="N55" i="4"/>
  <c r="M55" i="4"/>
  <c r="N43" i="4"/>
  <c r="M43" i="4"/>
  <c r="N44" i="4"/>
  <c r="M44" i="4"/>
  <c r="N1927" i="4"/>
  <c r="M1927" i="4"/>
  <c r="N284" i="4"/>
  <c r="M284" i="4"/>
  <c r="N21" i="4"/>
  <c r="M21" i="4"/>
  <c r="N240" i="4"/>
  <c r="M240" i="4"/>
  <c r="N223" i="4"/>
  <c r="M223" i="4"/>
  <c r="N62" i="4"/>
  <c r="M62" i="4"/>
  <c r="N116" i="4"/>
  <c r="M116" i="4"/>
  <c r="N137" i="4"/>
  <c r="M137" i="4"/>
  <c r="N41" i="4"/>
  <c r="M41" i="4"/>
  <c r="N100" i="4"/>
  <c r="M100" i="4"/>
  <c r="N97" i="4"/>
  <c r="M97" i="4"/>
  <c r="N79" i="4"/>
  <c r="M79" i="4"/>
  <c r="N470" i="4"/>
  <c r="M470" i="4"/>
  <c r="N230" i="4"/>
  <c r="M230" i="4"/>
  <c r="N68" i="4"/>
  <c r="M68" i="4"/>
  <c r="N359" i="4"/>
  <c r="M359" i="4"/>
  <c r="N436" i="4"/>
  <c r="M436" i="4"/>
  <c r="N363" i="4"/>
  <c r="M363" i="4"/>
  <c r="N301" i="4"/>
  <c r="M301" i="4"/>
  <c r="N399" i="4"/>
  <c r="M399" i="4"/>
  <c r="N1926" i="4"/>
  <c r="M1926" i="4"/>
  <c r="N431" i="4"/>
  <c r="M431" i="4"/>
  <c r="N457" i="4"/>
  <c r="M457" i="4"/>
  <c r="N295" i="4"/>
  <c r="M295" i="4"/>
  <c r="N461" i="4"/>
  <c r="M461" i="4"/>
  <c r="N546" i="4"/>
  <c r="M546" i="4"/>
  <c r="N421" i="4"/>
  <c r="M421" i="4"/>
  <c r="N1925" i="4"/>
  <c r="M1925" i="4"/>
  <c r="N342" i="4"/>
  <c r="M342" i="4"/>
  <c r="N383" i="4"/>
  <c r="M383" i="4"/>
  <c r="N382" i="4"/>
  <c r="M382" i="4"/>
  <c r="N633" i="4"/>
  <c r="M633" i="4"/>
  <c r="N581" i="4"/>
  <c r="M581" i="4"/>
  <c r="N580" i="4"/>
  <c r="M580" i="4"/>
  <c r="N632" i="4"/>
  <c r="M632" i="4"/>
  <c r="N512" i="4"/>
  <c r="M512" i="4"/>
  <c r="N646" i="4"/>
  <c r="M646" i="4"/>
  <c r="N1924" i="4"/>
  <c r="M1924" i="4"/>
  <c r="N1923" i="4"/>
  <c r="M1923" i="4"/>
  <c r="N1922" i="4"/>
  <c r="M1922" i="4"/>
  <c r="N453" i="4"/>
  <c r="M453" i="4"/>
  <c r="N1921" i="4"/>
  <c r="M1921" i="4"/>
  <c r="N1920" i="4"/>
  <c r="M1920" i="4"/>
  <c r="N579" i="4"/>
  <c r="M579" i="4"/>
  <c r="N184" i="4"/>
  <c r="M184" i="4"/>
  <c r="N231" i="4"/>
  <c r="M231" i="4"/>
  <c r="N159" i="4"/>
  <c r="M159" i="4"/>
  <c r="N183" i="4"/>
  <c r="M183" i="4"/>
  <c r="N243" i="4"/>
  <c r="M243" i="4"/>
  <c r="N523" i="4"/>
  <c r="M523" i="4"/>
  <c r="N244" i="4"/>
  <c r="M244" i="4"/>
  <c r="N390" i="4"/>
  <c r="M390" i="4"/>
  <c r="N111" i="4"/>
  <c r="M111" i="4"/>
  <c r="N1919" i="4"/>
  <c r="M1919" i="4"/>
  <c r="N120" i="4"/>
  <c r="M120" i="4"/>
  <c r="N174" i="4"/>
  <c r="M174" i="4"/>
  <c r="N144" i="4"/>
  <c r="M144" i="4"/>
  <c r="N336" i="4"/>
  <c r="M336" i="4"/>
  <c r="N132" i="4"/>
  <c r="M132" i="4"/>
  <c r="N332" i="4"/>
  <c r="M332" i="4"/>
  <c r="N414" i="4"/>
  <c r="M414" i="4"/>
  <c r="N239" i="4"/>
  <c r="M239" i="4"/>
  <c r="N355" i="4"/>
  <c r="M355" i="4"/>
  <c r="N429" i="4"/>
  <c r="M429" i="4"/>
  <c r="N238" i="4"/>
  <c r="M238" i="4"/>
  <c r="N354" i="4"/>
  <c r="M354" i="4"/>
  <c r="N353" i="4"/>
  <c r="M353" i="4"/>
  <c r="N428" i="4"/>
  <c r="M428" i="4"/>
  <c r="N81" i="4"/>
  <c r="M81" i="4"/>
  <c r="N152" i="4"/>
  <c r="M152" i="4"/>
  <c r="N38" i="4"/>
  <c r="M38" i="4"/>
  <c r="N157" i="4"/>
  <c r="M157" i="4"/>
  <c r="N492" i="4"/>
  <c r="M492" i="4"/>
  <c r="N96" i="4"/>
  <c r="M96" i="4"/>
  <c r="N101" i="4"/>
  <c r="M101" i="4"/>
  <c r="N75" i="4"/>
  <c r="M75" i="4"/>
  <c r="N141" i="4"/>
  <c r="M141" i="4"/>
  <c r="N140" i="4"/>
  <c r="M140" i="4"/>
  <c r="N125" i="4"/>
  <c r="M125" i="4"/>
  <c r="N337" i="4"/>
  <c r="M337" i="4"/>
  <c r="N1918" i="4"/>
  <c r="M1918" i="4"/>
  <c r="N1917" i="4"/>
  <c r="M1917" i="4"/>
  <c r="N1916" i="4"/>
  <c r="M1916" i="4"/>
  <c r="N148" i="4"/>
  <c r="M148" i="4"/>
  <c r="N462" i="4"/>
  <c r="M462" i="4"/>
  <c r="N1915" i="4"/>
  <c r="M1915" i="4"/>
  <c r="N435" i="4"/>
  <c r="M435" i="4"/>
  <c r="N591" i="4"/>
  <c r="M591" i="4"/>
  <c r="N250" i="4"/>
  <c r="M250" i="4"/>
  <c r="N465" i="4"/>
  <c r="M465" i="4"/>
  <c r="N297" i="4"/>
  <c r="M297" i="4"/>
  <c r="N621" i="4"/>
  <c r="M621" i="4"/>
  <c r="N1914" i="4"/>
  <c r="M1914" i="4"/>
  <c r="N665" i="4"/>
  <c r="M665" i="4"/>
  <c r="N545" i="4"/>
  <c r="M545" i="4"/>
  <c r="N74" i="4"/>
  <c r="M74" i="4"/>
  <c r="N1913" i="4"/>
  <c r="M1913" i="4"/>
  <c r="N73" i="4"/>
  <c r="M73" i="4"/>
  <c r="N124" i="4"/>
  <c r="M124" i="4"/>
  <c r="N1912" i="4"/>
  <c r="M1912" i="4"/>
  <c r="N1911" i="4"/>
  <c r="M1911" i="4"/>
  <c r="N1910" i="4"/>
  <c r="M1910" i="4"/>
  <c r="N1909" i="4"/>
  <c r="M1909" i="4"/>
  <c r="N1908" i="4"/>
  <c r="M1908" i="4"/>
  <c r="N1907" i="4"/>
  <c r="M1907" i="4"/>
  <c r="N1906" i="4"/>
  <c r="M1906" i="4"/>
  <c r="N1905" i="4"/>
  <c r="M1905" i="4"/>
  <c r="N1904" i="4"/>
  <c r="M1904" i="4"/>
  <c r="N1903" i="4"/>
  <c r="M1903" i="4"/>
  <c r="N1902" i="4"/>
  <c r="M1902" i="4"/>
  <c r="N1901" i="4"/>
  <c r="M1901" i="4"/>
  <c r="N1900" i="4"/>
  <c r="M1900" i="4"/>
  <c r="N1899" i="4"/>
  <c r="M1899" i="4"/>
  <c r="N1898" i="4"/>
  <c r="M1898" i="4"/>
  <c r="N1897" i="4"/>
  <c r="M1897" i="4"/>
  <c r="N1896" i="4"/>
  <c r="M1896" i="4"/>
  <c r="N1895" i="4"/>
  <c r="M1895" i="4"/>
  <c r="N1894" i="4"/>
  <c r="M1894" i="4"/>
  <c r="N1893" i="4"/>
  <c r="M1893" i="4"/>
  <c r="N1892" i="4"/>
  <c r="M1892" i="4"/>
  <c r="N1891" i="4"/>
  <c r="M1891" i="4"/>
  <c r="N1890" i="4"/>
  <c r="M1890" i="4"/>
  <c r="N1889" i="4"/>
  <c r="M1889" i="4"/>
  <c r="N1888" i="4"/>
  <c r="M1888" i="4"/>
  <c r="N1887" i="4"/>
  <c r="M1887" i="4"/>
  <c r="N1886" i="4"/>
  <c r="M1886" i="4"/>
  <c r="N1885" i="4"/>
  <c r="M1885" i="4"/>
  <c r="N1884" i="4"/>
  <c r="M1884" i="4"/>
  <c r="N1883" i="4"/>
  <c r="M1883" i="4"/>
  <c r="N1882" i="4"/>
  <c r="M1882" i="4"/>
  <c r="N1881" i="4"/>
  <c r="M1881" i="4"/>
  <c r="N1880" i="4"/>
  <c r="M1880" i="4"/>
  <c r="N1879" i="4"/>
  <c r="M1879" i="4"/>
  <c r="N1878" i="4"/>
  <c r="M1878" i="4"/>
  <c r="N1877" i="4"/>
  <c r="M1877" i="4"/>
  <c r="N1876" i="4"/>
  <c r="M1876" i="4"/>
  <c r="N1875" i="4"/>
  <c r="M1875" i="4"/>
  <c r="N1874" i="4"/>
  <c r="M1874" i="4"/>
  <c r="N1873" i="4"/>
  <c r="M1873" i="4"/>
  <c r="N1872" i="4"/>
  <c r="M1872" i="4"/>
  <c r="N1871" i="4"/>
  <c r="M1871" i="4"/>
  <c r="N1870" i="4"/>
  <c r="M1870" i="4"/>
  <c r="N1869" i="4"/>
  <c r="M1869" i="4"/>
  <c r="N1868" i="4"/>
  <c r="M1868" i="4"/>
  <c r="N1867" i="4"/>
  <c r="M1867" i="4"/>
  <c r="N1866" i="4"/>
  <c r="M1866" i="4"/>
  <c r="N1865" i="4"/>
  <c r="M1865" i="4"/>
  <c r="N1864" i="4"/>
  <c r="M1864" i="4"/>
  <c r="N1863" i="4"/>
  <c r="M1863" i="4"/>
  <c r="N1862" i="4"/>
  <c r="M1862" i="4"/>
  <c r="N1861" i="4"/>
  <c r="M1861" i="4"/>
  <c r="N1860" i="4"/>
  <c r="M1860" i="4"/>
  <c r="N1859" i="4"/>
  <c r="M1859" i="4"/>
  <c r="N1858" i="4"/>
  <c r="M1858" i="4"/>
  <c r="N1857" i="4"/>
  <c r="M1857" i="4"/>
  <c r="N1856" i="4"/>
  <c r="M1856" i="4"/>
  <c r="N1855" i="4"/>
  <c r="M1855" i="4"/>
  <c r="N1854" i="4"/>
  <c r="M1854" i="4"/>
  <c r="N1853" i="4"/>
  <c r="M1853" i="4"/>
  <c r="N1852" i="4"/>
  <c r="M1852" i="4"/>
  <c r="N1851" i="4"/>
  <c r="M1851" i="4"/>
  <c r="N1850" i="4"/>
  <c r="M1850" i="4"/>
  <c r="N1849" i="4"/>
  <c r="M1849" i="4"/>
  <c r="N1848" i="4"/>
  <c r="M1848" i="4"/>
  <c r="N1847" i="4"/>
  <c r="M1847" i="4"/>
  <c r="N1846" i="4"/>
  <c r="M1846" i="4"/>
  <c r="N1845" i="4"/>
  <c r="M1845" i="4"/>
  <c r="N1844" i="4"/>
  <c r="M1844" i="4"/>
  <c r="N1843" i="4"/>
  <c r="M1843" i="4"/>
  <c r="N1842" i="4"/>
  <c r="M1842" i="4"/>
  <c r="N1841" i="4"/>
  <c r="M1841" i="4"/>
  <c r="N1840" i="4"/>
  <c r="M1840" i="4"/>
  <c r="N1839" i="4"/>
  <c r="M1839" i="4"/>
  <c r="N1838" i="4"/>
  <c r="M1838" i="4"/>
  <c r="N1837" i="4"/>
  <c r="M1837" i="4"/>
  <c r="N1836" i="4"/>
  <c r="M1836" i="4"/>
  <c r="N1835" i="4"/>
  <c r="M1835" i="4"/>
  <c r="N1834" i="4"/>
  <c r="M1834" i="4"/>
  <c r="N1833" i="4"/>
  <c r="M1833" i="4"/>
  <c r="N1832" i="4"/>
  <c r="M1832" i="4"/>
  <c r="N1831" i="4"/>
  <c r="M1831" i="4"/>
  <c r="N1830" i="4"/>
  <c r="M1830" i="4"/>
  <c r="N1829" i="4"/>
  <c r="M1829" i="4"/>
  <c r="N1828" i="4"/>
  <c r="M1828" i="4"/>
  <c r="N1827" i="4"/>
  <c r="M1827" i="4"/>
  <c r="N1826" i="4"/>
  <c r="M1826" i="4"/>
  <c r="N1825" i="4"/>
  <c r="M1825" i="4"/>
  <c r="N1824" i="4"/>
  <c r="M1824" i="4"/>
  <c r="N1823" i="4"/>
  <c r="M1823" i="4"/>
  <c r="N1822" i="4"/>
  <c r="M1822" i="4"/>
  <c r="N1821" i="4"/>
  <c r="M1821" i="4"/>
  <c r="N1820" i="4"/>
  <c r="M1820" i="4"/>
  <c r="N1819" i="4"/>
  <c r="M1819" i="4"/>
  <c r="N1818" i="4"/>
  <c r="M1818" i="4"/>
  <c r="N1817" i="4"/>
  <c r="M1817" i="4"/>
  <c r="N1816" i="4"/>
  <c r="M1816" i="4"/>
  <c r="N1815" i="4"/>
  <c r="M1815" i="4"/>
  <c r="N1814" i="4"/>
  <c r="M1814" i="4"/>
  <c r="N1813" i="4"/>
  <c r="M1813" i="4"/>
  <c r="N1812" i="4"/>
  <c r="M1812" i="4"/>
  <c r="N1811" i="4"/>
  <c r="M1811" i="4"/>
  <c r="N1810" i="4"/>
  <c r="M1810" i="4"/>
  <c r="N1809" i="4"/>
  <c r="M1809" i="4"/>
  <c r="N1808" i="4"/>
  <c r="M1808" i="4"/>
  <c r="N1807" i="4"/>
  <c r="M1807" i="4"/>
  <c r="N1806" i="4"/>
  <c r="M1806" i="4"/>
  <c r="N1805" i="4"/>
  <c r="M1805" i="4"/>
  <c r="N1804" i="4"/>
  <c r="M1804" i="4"/>
  <c r="N1803" i="4"/>
  <c r="M1803" i="4"/>
  <c r="N1802" i="4"/>
  <c r="M1802" i="4"/>
  <c r="N1801" i="4"/>
  <c r="M1801" i="4"/>
  <c r="N1800" i="4"/>
  <c r="M1800" i="4"/>
  <c r="N1799" i="4"/>
  <c r="M1799" i="4"/>
  <c r="N1798" i="4"/>
  <c r="M1798" i="4"/>
  <c r="N1797" i="4"/>
  <c r="M1797" i="4"/>
  <c r="N1796" i="4"/>
  <c r="M1796" i="4"/>
  <c r="N1795" i="4"/>
  <c r="M1795" i="4"/>
  <c r="N1794" i="4"/>
  <c r="M1794" i="4"/>
  <c r="N1793" i="4"/>
  <c r="M1793" i="4"/>
  <c r="N1792" i="4"/>
  <c r="M1792" i="4"/>
  <c r="N1791" i="4"/>
  <c r="M1791" i="4"/>
  <c r="N1790" i="4"/>
  <c r="M1790" i="4"/>
  <c r="N1789" i="4"/>
  <c r="M1789" i="4"/>
  <c r="N1788" i="4"/>
  <c r="M1788" i="4"/>
  <c r="N1787" i="4"/>
  <c r="M1787" i="4"/>
  <c r="N1786" i="4"/>
  <c r="M1786" i="4"/>
  <c r="N1785" i="4"/>
  <c r="M1785" i="4"/>
  <c r="N1784" i="4"/>
  <c r="M1784" i="4"/>
  <c r="N1783" i="4"/>
  <c r="M1783" i="4"/>
  <c r="N1782" i="4"/>
  <c r="M1782" i="4"/>
  <c r="N1781" i="4"/>
  <c r="M1781" i="4"/>
  <c r="N1780" i="4"/>
  <c r="M1780" i="4"/>
  <c r="N1779" i="4"/>
  <c r="M1779" i="4"/>
  <c r="N1778" i="4"/>
  <c r="M1778" i="4"/>
  <c r="N1777" i="4"/>
  <c r="M1777" i="4"/>
  <c r="N1776" i="4"/>
  <c r="M1776" i="4"/>
  <c r="N1775" i="4"/>
  <c r="M1775" i="4"/>
  <c r="N1774" i="4"/>
  <c r="M1774" i="4"/>
  <c r="N1773" i="4"/>
  <c r="M1773" i="4"/>
  <c r="N1772" i="4"/>
  <c r="M1772" i="4"/>
  <c r="N1771" i="4"/>
  <c r="M1771" i="4"/>
  <c r="N1770" i="4"/>
  <c r="M1770" i="4"/>
  <c r="N1769" i="4"/>
  <c r="M1769" i="4"/>
  <c r="N1768" i="4"/>
  <c r="M1768" i="4"/>
  <c r="N1767" i="4"/>
  <c r="M1767" i="4"/>
  <c r="N1766" i="4"/>
  <c r="M1766" i="4"/>
  <c r="N1765" i="4"/>
  <c r="M1765" i="4"/>
  <c r="N1764" i="4"/>
  <c r="M1764" i="4"/>
  <c r="N1763" i="4"/>
  <c r="M1763" i="4"/>
  <c r="N1762" i="4"/>
  <c r="M1762" i="4"/>
  <c r="N1761" i="4"/>
  <c r="M1761" i="4"/>
  <c r="N1760" i="4"/>
  <c r="M1760" i="4"/>
  <c r="N1759" i="4"/>
  <c r="M1759" i="4"/>
  <c r="N1758" i="4"/>
  <c r="M1758" i="4"/>
  <c r="N1757" i="4"/>
  <c r="M1757" i="4"/>
  <c r="N1756" i="4"/>
  <c r="M1756" i="4"/>
  <c r="N1755" i="4"/>
  <c r="M1755" i="4"/>
  <c r="N1754" i="4"/>
  <c r="M1754" i="4"/>
  <c r="N1753" i="4"/>
  <c r="M1753" i="4"/>
  <c r="N1752" i="4"/>
  <c r="M1752" i="4"/>
  <c r="N1751" i="4"/>
  <c r="M1751" i="4"/>
  <c r="N1750" i="4"/>
  <c r="M1750" i="4"/>
  <c r="N1749" i="4"/>
  <c r="M1749" i="4"/>
  <c r="N1748" i="4"/>
  <c r="M1748" i="4"/>
  <c r="N1747" i="4"/>
  <c r="M1747" i="4"/>
  <c r="N1746" i="4"/>
  <c r="M1746" i="4"/>
  <c r="N1745" i="4"/>
  <c r="M1745" i="4"/>
  <c r="N1744" i="4"/>
  <c r="M1744" i="4"/>
  <c r="N1743" i="4"/>
  <c r="M1743" i="4"/>
  <c r="N1742" i="4"/>
  <c r="M1742" i="4"/>
  <c r="N1741" i="4"/>
  <c r="M1741" i="4"/>
  <c r="N1740" i="4"/>
  <c r="M1740" i="4"/>
  <c r="N1739" i="4"/>
  <c r="M1739" i="4"/>
  <c r="N1738" i="4"/>
  <c r="M1738" i="4"/>
  <c r="N1737" i="4"/>
  <c r="M1737" i="4"/>
  <c r="N1736" i="4"/>
  <c r="M1736" i="4"/>
  <c r="N1735" i="4"/>
  <c r="M1735" i="4"/>
  <c r="N1734" i="4"/>
  <c r="M1734" i="4"/>
  <c r="N1733" i="4"/>
  <c r="M1733" i="4"/>
  <c r="N1732" i="4"/>
  <c r="M1732" i="4"/>
  <c r="N1731" i="4"/>
  <c r="M1731" i="4"/>
  <c r="N1730" i="4"/>
  <c r="M1730" i="4"/>
  <c r="N1729" i="4"/>
  <c r="M1729" i="4"/>
  <c r="N1728" i="4"/>
  <c r="M1728" i="4"/>
  <c r="N1727" i="4"/>
  <c r="M1727" i="4"/>
  <c r="N1726" i="4"/>
  <c r="M1726" i="4"/>
  <c r="N1725" i="4"/>
  <c r="M1725" i="4"/>
  <c r="N1724" i="4"/>
  <c r="M1724" i="4"/>
  <c r="N1723" i="4"/>
  <c r="M1723" i="4"/>
  <c r="N1722" i="4"/>
  <c r="M1722" i="4"/>
  <c r="N1721" i="4"/>
  <c r="M1721" i="4"/>
  <c r="N1720" i="4"/>
  <c r="M1720" i="4"/>
  <c r="N1719" i="4"/>
  <c r="M1719" i="4"/>
  <c r="N1718" i="4"/>
  <c r="M1718" i="4"/>
  <c r="N1717" i="4"/>
  <c r="M1717" i="4"/>
  <c r="N1716" i="4"/>
  <c r="M1716" i="4"/>
  <c r="N1715" i="4"/>
  <c r="M1715" i="4"/>
  <c r="N1714" i="4"/>
  <c r="M1714" i="4"/>
  <c r="N1713" i="4"/>
  <c r="M1713" i="4"/>
  <c r="N1712" i="4"/>
  <c r="M1712" i="4"/>
  <c r="N1711" i="4"/>
  <c r="M1711" i="4"/>
  <c r="N1710" i="4"/>
  <c r="M1710" i="4"/>
  <c r="N1709" i="4"/>
  <c r="M1709" i="4"/>
  <c r="N1708" i="4"/>
  <c r="M1708" i="4"/>
  <c r="N1707" i="4"/>
  <c r="M1707" i="4"/>
  <c r="N1706" i="4"/>
  <c r="M1706" i="4"/>
  <c r="N1705" i="4"/>
  <c r="M1705" i="4"/>
  <c r="N1704" i="4"/>
  <c r="M1704" i="4"/>
  <c r="N1703" i="4"/>
  <c r="M1703" i="4"/>
  <c r="N1702" i="4"/>
  <c r="M1702" i="4"/>
  <c r="N1701" i="4"/>
  <c r="M1701" i="4"/>
  <c r="N1700" i="4"/>
  <c r="M1700" i="4"/>
  <c r="N1699" i="4"/>
  <c r="M1699" i="4"/>
  <c r="N1698" i="4"/>
  <c r="M1698" i="4"/>
  <c r="N1697" i="4"/>
  <c r="M1697" i="4"/>
  <c r="N1696" i="4"/>
  <c r="M1696" i="4"/>
  <c r="N1695" i="4"/>
  <c r="M1695" i="4"/>
  <c r="N1694" i="4"/>
  <c r="M1694" i="4"/>
  <c r="N1693" i="4"/>
  <c r="M1693" i="4"/>
  <c r="N1692" i="4"/>
  <c r="M1692" i="4"/>
  <c r="N1691" i="4"/>
  <c r="M1691" i="4"/>
  <c r="N1690" i="4"/>
  <c r="M1690" i="4"/>
  <c r="N1689" i="4"/>
  <c r="M1689" i="4"/>
  <c r="N1688" i="4"/>
  <c r="M1688" i="4"/>
  <c r="N1687" i="4"/>
  <c r="M1687" i="4"/>
  <c r="N1686" i="4"/>
  <c r="M1686" i="4"/>
  <c r="N1685" i="4"/>
  <c r="M1685" i="4"/>
  <c r="N1684" i="4"/>
  <c r="M1684" i="4"/>
  <c r="N1683" i="4"/>
  <c r="M1683" i="4"/>
  <c r="N1682" i="4"/>
  <c r="M1682" i="4"/>
  <c r="N1681" i="4"/>
  <c r="M1681" i="4"/>
  <c r="N1680" i="4"/>
  <c r="M1680" i="4"/>
  <c r="N1679" i="4"/>
  <c r="M1679" i="4"/>
  <c r="N1678" i="4"/>
  <c r="M1678" i="4"/>
  <c r="N1677" i="4"/>
  <c r="M1677" i="4"/>
  <c r="N1676" i="4"/>
  <c r="M1676" i="4"/>
  <c r="N1675" i="4"/>
  <c r="M1675" i="4"/>
  <c r="N1674" i="4"/>
  <c r="M1674" i="4"/>
  <c r="N1673" i="4"/>
  <c r="M1673" i="4"/>
  <c r="N1672" i="4"/>
  <c r="M1672" i="4"/>
  <c r="N1671" i="4"/>
  <c r="M1671" i="4"/>
  <c r="N1670" i="4"/>
  <c r="M1670" i="4"/>
  <c r="N1669" i="4"/>
  <c r="M1669" i="4"/>
  <c r="N1668" i="4"/>
  <c r="M1668" i="4"/>
  <c r="N1667" i="4"/>
  <c r="M1667" i="4"/>
  <c r="N1666" i="4"/>
  <c r="M1666" i="4"/>
  <c r="N1665" i="4"/>
  <c r="M1665" i="4"/>
  <c r="N1664" i="4"/>
  <c r="M1664" i="4"/>
  <c r="N1663" i="4"/>
  <c r="M1663" i="4"/>
  <c r="N1662" i="4"/>
  <c r="M1662" i="4"/>
  <c r="N1661" i="4"/>
  <c r="M1661" i="4"/>
  <c r="N1660" i="4"/>
  <c r="M1660" i="4"/>
  <c r="N1659" i="4"/>
  <c r="M1659" i="4"/>
  <c r="N1658" i="4"/>
  <c r="M1658" i="4"/>
  <c r="N1657" i="4"/>
  <c r="M1657" i="4"/>
  <c r="N1656" i="4"/>
  <c r="M1656" i="4"/>
  <c r="N1655" i="4"/>
  <c r="M1655" i="4"/>
  <c r="N1654" i="4"/>
  <c r="M1654" i="4"/>
  <c r="N1653" i="4"/>
  <c r="M1653" i="4"/>
  <c r="N1652" i="4"/>
  <c r="M1652" i="4"/>
  <c r="N1651" i="4"/>
  <c r="M1651" i="4"/>
  <c r="N1650" i="4"/>
  <c r="M1650" i="4"/>
  <c r="N1649" i="4"/>
  <c r="M1649" i="4"/>
  <c r="N1648" i="4"/>
  <c r="M1648" i="4"/>
  <c r="N1647" i="4"/>
  <c r="M1647" i="4"/>
  <c r="N1646" i="4"/>
  <c r="M1646" i="4"/>
  <c r="N1645" i="4"/>
  <c r="M1645" i="4"/>
  <c r="N1644" i="4"/>
  <c r="M1644" i="4"/>
  <c r="N1643" i="4"/>
  <c r="M1643" i="4"/>
  <c r="N1642" i="4"/>
  <c r="M1642" i="4"/>
  <c r="N1641" i="4"/>
  <c r="M1641" i="4"/>
  <c r="N1640" i="4"/>
  <c r="M1640" i="4"/>
  <c r="N1639" i="4"/>
  <c r="M1639" i="4"/>
  <c r="N1638" i="4"/>
  <c r="M1638" i="4"/>
  <c r="N1637" i="4"/>
  <c r="M1637" i="4"/>
  <c r="N1636" i="4"/>
  <c r="M1636" i="4"/>
  <c r="N1635" i="4"/>
  <c r="M1635" i="4"/>
  <c r="N1634" i="4"/>
  <c r="M1634" i="4"/>
  <c r="N1633" i="4"/>
  <c r="M1633" i="4"/>
  <c r="N1632" i="4"/>
  <c r="M1632" i="4"/>
  <c r="N1631" i="4"/>
  <c r="M1631" i="4"/>
  <c r="N1630" i="4"/>
  <c r="M1630" i="4"/>
  <c r="N1629" i="4"/>
  <c r="M1629" i="4"/>
  <c r="N1628" i="4"/>
  <c r="M1628" i="4"/>
  <c r="N1627" i="4"/>
  <c r="M1627" i="4"/>
  <c r="N1626" i="4"/>
  <c r="M1626" i="4"/>
  <c r="N1625" i="4"/>
  <c r="M1625" i="4"/>
  <c r="N1624" i="4"/>
  <c r="M1624" i="4"/>
  <c r="N1623" i="4"/>
  <c r="M1623" i="4"/>
  <c r="N1622" i="4"/>
  <c r="M1622" i="4"/>
  <c r="N1621" i="4"/>
  <c r="M1621" i="4"/>
  <c r="N1620" i="4"/>
  <c r="M1620" i="4"/>
  <c r="N1619" i="4"/>
  <c r="M1619" i="4"/>
  <c r="N1618" i="4"/>
  <c r="M1618" i="4"/>
  <c r="N1617" i="4"/>
  <c r="M1617" i="4"/>
  <c r="N1616" i="4"/>
  <c r="M1616" i="4"/>
  <c r="N1615" i="4"/>
  <c r="M1615" i="4"/>
  <c r="N1614" i="4"/>
  <c r="M1614" i="4"/>
  <c r="N1613" i="4"/>
  <c r="M1613" i="4"/>
  <c r="N1612" i="4"/>
  <c r="M1612" i="4"/>
  <c r="N1611" i="4"/>
  <c r="M1611" i="4"/>
  <c r="N1610" i="4"/>
  <c r="M1610" i="4"/>
  <c r="N1609" i="4"/>
  <c r="M1609" i="4"/>
  <c r="N1608" i="4"/>
  <c r="M1608" i="4"/>
  <c r="N1607" i="4"/>
  <c r="M1607" i="4"/>
  <c r="N1606" i="4"/>
  <c r="M1606" i="4"/>
  <c r="N1605" i="4"/>
  <c r="M1605" i="4"/>
  <c r="N1604" i="4"/>
  <c r="M1604" i="4"/>
  <c r="N1603" i="4"/>
  <c r="M1603" i="4"/>
  <c r="N1602" i="4"/>
  <c r="M1602" i="4"/>
  <c r="N1601" i="4"/>
  <c r="M1601" i="4"/>
  <c r="N1600" i="4"/>
  <c r="M1600" i="4"/>
  <c r="N1599" i="4"/>
  <c r="M1599" i="4"/>
  <c r="N1598" i="4"/>
  <c r="M1598" i="4"/>
  <c r="N1597" i="4"/>
  <c r="M1597" i="4"/>
  <c r="N1596" i="4"/>
  <c r="M1596" i="4"/>
  <c r="N1595" i="4"/>
  <c r="M1595" i="4"/>
  <c r="N1594" i="4"/>
  <c r="M1594" i="4"/>
  <c r="N1593" i="4"/>
  <c r="M1593" i="4"/>
  <c r="N1592" i="4"/>
  <c r="M1592" i="4"/>
  <c r="N1591" i="4"/>
  <c r="M1591" i="4"/>
  <c r="N1590" i="4"/>
  <c r="M1590" i="4"/>
  <c r="N1589" i="4"/>
  <c r="M1589" i="4"/>
  <c r="N1588" i="4"/>
  <c r="M1588" i="4"/>
  <c r="N1587" i="4"/>
  <c r="M1587" i="4"/>
  <c r="N1586" i="4"/>
  <c r="M1586" i="4"/>
  <c r="N1585" i="4"/>
  <c r="M1585" i="4"/>
  <c r="N1584" i="4"/>
  <c r="M1584" i="4"/>
  <c r="N1583" i="4"/>
  <c r="M1583" i="4"/>
  <c r="N1582" i="4"/>
  <c r="M1582" i="4"/>
  <c r="N1581" i="4"/>
  <c r="M1581" i="4"/>
  <c r="N1580" i="4"/>
  <c r="M1580" i="4"/>
  <c r="N1579" i="4"/>
  <c r="M1579" i="4"/>
  <c r="N1578" i="4"/>
  <c r="M1578" i="4"/>
  <c r="N1577" i="4"/>
  <c r="M1577" i="4"/>
  <c r="N1576" i="4"/>
  <c r="M1576" i="4"/>
  <c r="N1575" i="4"/>
  <c r="M1575" i="4"/>
  <c r="N1574" i="4"/>
  <c r="M1574" i="4"/>
  <c r="N1573" i="4"/>
  <c r="M1573" i="4"/>
  <c r="N1572" i="4"/>
  <c r="M1572" i="4"/>
  <c r="N1571" i="4"/>
  <c r="M1571" i="4"/>
  <c r="N1570" i="4"/>
  <c r="M1570" i="4"/>
  <c r="N1569" i="4"/>
  <c r="M1569" i="4"/>
  <c r="N1568" i="4"/>
  <c r="M1568" i="4"/>
  <c r="N1567" i="4"/>
  <c r="M1567" i="4"/>
  <c r="N1566" i="4"/>
  <c r="M1566" i="4"/>
  <c r="N1565" i="4"/>
  <c r="M1565" i="4"/>
  <c r="N1564" i="4"/>
  <c r="M1564" i="4"/>
  <c r="N1563" i="4"/>
  <c r="M1563" i="4"/>
  <c r="N1562" i="4"/>
  <c r="M1562" i="4"/>
  <c r="N1561" i="4"/>
  <c r="M1561" i="4"/>
  <c r="N1560" i="4"/>
  <c r="M1560" i="4"/>
  <c r="N1559" i="4"/>
  <c r="M1559" i="4"/>
  <c r="N1558" i="4"/>
  <c r="M1558" i="4"/>
  <c r="N1557" i="4"/>
  <c r="M1557" i="4"/>
  <c r="N1556" i="4"/>
  <c r="M1556" i="4"/>
  <c r="N1555" i="4"/>
  <c r="M1555" i="4"/>
  <c r="N1554" i="4"/>
  <c r="M1554" i="4"/>
  <c r="N1553" i="4"/>
  <c r="M1553" i="4"/>
  <c r="N1552" i="4"/>
  <c r="M1552" i="4"/>
  <c r="N1551" i="4"/>
  <c r="M1551" i="4"/>
  <c r="N1550" i="4"/>
  <c r="M1550" i="4"/>
  <c r="N1549" i="4"/>
  <c r="M1549" i="4"/>
  <c r="N1548" i="4"/>
  <c r="M1548" i="4"/>
  <c r="N1547" i="4"/>
  <c r="M1547" i="4"/>
  <c r="N1546" i="4"/>
  <c r="M1546" i="4"/>
  <c r="N1545" i="4"/>
  <c r="M1545" i="4"/>
  <c r="N1544" i="4"/>
  <c r="M1544" i="4"/>
  <c r="N1543" i="4"/>
  <c r="M1543" i="4"/>
  <c r="N1542" i="4"/>
  <c r="M1542" i="4"/>
  <c r="N1541" i="4"/>
  <c r="M1541" i="4"/>
  <c r="N1540" i="4"/>
  <c r="M1540" i="4"/>
  <c r="N1539" i="4"/>
  <c r="M1539" i="4"/>
  <c r="N1538" i="4"/>
  <c r="M1538" i="4"/>
  <c r="N1537" i="4"/>
  <c r="M1537" i="4"/>
  <c r="N1536" i="4"/>
  <c r="M1536" i="4"/>
  <c r="N1535" i="4"/>
  <c r="M1535" i="4"/>
  <c r="N1534" i="4"/>
  <c r="M1534" i="4"/>
  <c r="N1533" i="4"/>
  <c r="M1533" i="4"/>
  <c r="N1532" i="4"/>
  <c r="M1532" i="4"/>
  <c r="N1531" i="4"/>
  <c r="M1531" i="4"/>
  <c r="N1530" i="4"/>
  <c r="M1530" i="4"/>
  <c r="N1529" i="4"/>
  <c r="M1529" i="4"/>
  <c r="N1528" i="4"/>
  <c r="M1528" i="4"/>
  <c r="N1527" i="4"/>
  <c r="M1527" i="4"/>
  <c r="N1526" i="4"/>
  <c r="M1526" i="4"/>
  <c r="N1525" i="4"/>
  <c r="M1525" i="4"/>
  <c r="N1524" i="4"/>
  <c r="M1524" i="4"/>
  <c r="N1523" i="4"/>
  <c r="M1523" i="4"/>
  <c r="N1522" i="4"/>
  <c r="M1522" i="4"/>
  <c r="N1521" i="4"/>
  <c r="M1521" i="4"/>
  <c r="N1520" i="4"/>
  <c r="M1520" i="4"/>
  <c r="N1519" i="4"/>
  <c r="M1519" i="4"/>
  <c r="N1518" i="4"/>
  <c r="M1518" i="4"/>
  <c r="N1517" i="4"/>
  <c r="M1517" i="4"/>
  <c r="N1516" i="4"/>
  <c r="M1516" i="4"/>
  <c r="N1515" i="4"/>
  <c r="M1515" i="4"/>
  <c r="N1514" i="4"/>
  <c r="M1514" i="4"/>
  <c r="N1513" i="4"/>
  <c r="M1513" i="4"/>
  <c r="N1512" i="4"/>
  <c r="M1512" i="4"/>
  <c r="N1511" i="4"/>
  <c r="M1511" i="4"/>
  <c r="N1510" i="4"/>
  <c r="M1510" i="4"/>
  <c r="N1509" i="4"/>
  <c r="M1509" i="4"/>
  <c r="N1508" i="4"/>
  <c r="M1508" i="4"/>
  <c r="N1507" i="4"/>
  <c r="M1507" i="4"/>
  <c r="N1506" i="4"/>
  <c r="M1506" i="4"/>
  <c r="N1505" i="4"/>
  <c r="M1505" i="4"/>
  <c r="N1504" i="4"/>
  <c r="M1504" i="4"/>
  <c r="N1503" i="4"/>
  <c r="M1503" i="4"/>
  <c r="N1502" i="4"/>
  <c r="M1502" i="4"/>
  <c r="N1501" i="4"/>
  <c r="M1501" i="4"/>
  <c r="N1500" i="4"/>
  <c r="M1500" i="4"/>
  <c r="N1499" i="4"/>
  <c r="M1499" i="4"/>
  <c r="N1498" i="4"/>
  <c r="M1498" i="4"/>
  <c r="N1497" i="4"/>
  <c r="M1497" i="4"/>
  <c r="N1496" i="4"/>
  <c r="M1496" i="4"/>
  <c r="N1495" i="4"/>
  <c r="M1495" i="4"/>
  <c r="N1494" i="4"/>
  <c r="M1494" i="4"/>
  <c r="N1493" i="4"/>
  <c r="M1493" i="4"/>
  <c r="N1492" i="4"/>
  <c r="M1492" i="4"/>
  <c r="N1491" i="4"/>
  <c r="M1491" i="4"/>
  <c r="N1490" i="4"/>
  <c r="M1490" i="4"/>
  <c r="N1489" i="4"/>
  <c r="M1489" i="4"/>
  <c r="N1488" i="4"/>
  <c r="M1488" i="4"/>
  <c r="N1487" i="4"/>
  <c r="M1487" i="4"/>
  <c r="N1486" i="4"/>
  <c r="M1486" i="4"/>
  <c r="N1485" i="4"/>
  <c r="M1485" i="4"/>
  <c r="N1484" i="4"/>
  <c r="M1484" i="4"/>
  <c r="N1483" i="4"/>
  <c r="M1483" i="4"/>
  <c r="N1482" i="4"/>
  <c r="M1482" i="4"/>
  <c r="N1481" i="4"/>
  <c r="M1481" i="4"/>
  <c r="N1480" i="4"/>
  <c r="M1480" i="4"/>
  <c r="N1479" i="4"/>
  <c r="M1479" i="4"/>
  <c r="N1478" i="4"/>
  <c r="M1478" i="4"/>
  <c r="N1477" i="4"/>
  <c r="M1477" i="4"/>
  <c r="N1476" i="4"/>
  <c r="M1476" i="4"/>
  <c r="N1475" i="4"/>
  <c r="M1475" i="4"/>
  <c r="N1474" i="4"/>
  <c r="M1474" i="4"/>
  <c r="N1473" i="4"/>
  <c r="M1473" i="4"/>
  <c r="N1472" i="4"/>
  <c r="M1472" i="4"/>
  <c r="N1471" i="4"/>
  <c r="M1471" i="4"/>
  <c r="N1470" i="4"/>
  <c r="M1470" i="4"/>
  <c r="N1469" i="4"/>
  <c r="M1469" i="4"/>
  <c r="N1468" i="4"/>
  <c r="M1468" i="4"/>
  <c r="N1467" i="4"/>
  <c r="M1467" i="4"/>
  <c r="N1466" i="4"/>
  <c r="M1466" i="4"/>
  <c r="N1465" i="4"/>
  <c r="M1465" i="4"/>
  <c r="N1464" i="4"/>
  <c r="M1464" i="4"/>
  <c r="N1463" i="4"/>
  <c r="M1463" i="4"/>
  <c r="N1462" i="4"/>
  <c r="M1462" i="4"/>
  <c r="N1461" i="4"/>
  <c r="M1461" i="4"/>
  <c r="N1460" i="4"/>
  <c r="M1460" i="4"/>
  <c r="N1459" i="4"/>
  <c r="M1459" i="4"/>
  <c r="N1458" i="4"/>
  <c r="M1458" i="4"/>
  <c r="N1457" i="4"/>
  <c r="M1457" i="4"/>
  <c r="N1456" i="4"/>
  <c r="M1456" i="4"/>
  <c r="N1455" i="4"/>
  <c r="M1455" i="4"/>
  <c r="N1454" i="4"/>
  <c r="M1454" i="4"/>
  <c r="N1453" i="4"/>
  <c r="M1453" i="4"/>
  <c r="N1452" i="4"/>
  <c r="M1452" i="4"/>
  <c r="N1451" i="4"/>
  <c r="M1451" i="4"/>
  <c r="N1450" i="4"/>
  <c r="M1450" i="4"/>
  <c r="N1449" i="4"/>
  <c r="M1449" i="4"/>
  <c r="N1448" i="4"/>
  <c r="M1448" i="4"/>
  <c r="N1447" i="4"/>
  <c r="M1447" i="4"/>
  <c r="N1446" i="4"/>
  <c r="M1446" i="4"/>
  <c r="N1445" i="4"/>
  <c r="M1445" i="4"/>
  <c r="N1444" i="4"/>
  <c r="M1444" i="4"/>
  <c r="N1443" i="4"/>
  <c r="M1443" i="4"/>
  <c r="N1442" i="4"/>
  <c r="M1442" i="4"/>
  <c r="N1441" i="4"/>
  <c r="M1441" i="4"/>
  <c r="N1440" i="4"/>
  <c r="M1440" i="4"/>
  <c r="N1439" i="4"/>
  <c r="M1439" i="4"/>
  <c r="N1438" i="4"/>
  <c r="M1438" i="4"/>
  <c r="N1437" i="4"/>
  <c r="M1437" i="4"/>
  <c r="N1436" i="4"/>
  <c r="M1436" i="4"/>
  <c r="N1435" i="4"/>
  <c r="M1435" i="4"/>
  <c r="N1434" i="4"/>
  <c r="M1434" i="4"/>
  <c r="N1433" i="4"/>
  <c r="M1433" i="4"/>
  <c r="N1432" i="4"/>
  <c r="M1432" i="4"/>
  <c r="N1431" i="4"/>
  <c r="M1431" i="4"/>
  <c r="N1430" i="4"/>
  <c r="M1430" i="4"/>
  <c r="N1429" i="4"/>
  <c r="M1429" i="4"/>
  <c r="N1428" i="4"/>
  <c r="M1428" i="4"/>
  <c r="N1427" i="4"/>
  <c r="M1427" i="4"/>
  <c r="N1426" i="4"/>
  <c r="M1426" i="4"/>
  <c r="N1425" i="4"/>
  <c r="M1425" i="4"/>
  <c r="N1424" i="4"/>
  <c r="M1424" i="4"/>
  <c r="N1423" i="4"/>
  <c r="M1423" i="4"/>
  <c r="N1422" i="4"/>
  <c r="M1422" i="4"/>
  <c r="N1421" i="4"/>
  <c r="M1421" i="4"/>
  <c r="N1420" i="4"/>
  <c r="M1420" i="4"/>
  <c r="N1419" i="4"/>
  <c r="M1419" i="4"/>
  <c r="N1418" i="4"/>
  <c r="M1418" i="4"/>
  <c r="N1417" i="4"/>
  <c r="M1417" i="4"/>
  <c r="N1416" i="4"/>
  <c r="M1416" i="4"/>
  <c r="N1415" i="4"/>
  <c r="M1415" i="4"/>
  <c r="N1414" i="4"/>
  <c r="M1414" i="4"/>
  <c r="N1413" i="4"/>
  <c r="M1413" i="4"/>
  <c r="N1412" i="4"/>
  <c r="M1412" i="4"/>
  <c r="N1411" i="4"/>
  <c r="M1411" i="4"/>
  <c r="N1410" i="4"/>
  <c r="M1410" i="4"/>
  <c r="N1409" i="4"/>
  <c r="M1409" i="4"/>
  <c r="N1408" i="4"/>
  <c r="M1408" i="4"/>
  <c r="N1407" i="4"/>
  <c r="M1407" i="4"/>
  <c r="N1406" i="4"/>
  <c r="M1406" i="4"/>
  <c r="N1405" i="4"/>
  <c r="M1405" i="4"/>
  <c r="N1404" i="4"/>
  <c r="M1404" i="4"/>
  <c r="N1403" i="4"/>
  <c r="M1403" i="4"/>
  <c r="N1402" i="4"/>
  <c r="M1402" i="4"/>
  <c r="N1401" i="4"/>
  <c r="M1401" i="4"/>
  <c r="N1400" i="4"/>
  <c r="M1400" i="4"/>
  <c r="N1399" i="4"/>
  <c r="M1399" i="4"/>
  <c r="N1398" i="4"/>
  <c r="M1398" i="4"/>
  <c r="N1397" i="4"/>
  <c r="M1397" i="4"/>
  <c r="N1396" i="4"/>
  <c r="M1396" i="4"/>
  <c r="N1395" i="4"/>
  <c r="M1395" i="4"/>
  <c r="N1394" i="4"/>
  <c r="M1394" i="4"/>
  <c r="N1393" i="4"/>
  <c r="M1393" i="4"/>
  <c r="N1392" i="4"/>
  <c r="M1392" i="4"/>
  <c r="N1391" i="4"/>
  <c r="M1391" i="4"/>
  <c r="N1390" i="4"/>
  <c r="M1390" i="4"/>
  <c r="N1389" i="4"/>
  <c r="M1389" i="4"/>
  <c r="N1388" i="4"/>
  <c r="M1388" i="4"/>
  <c r="N1387" i="4"/>
  <c r="M1387" i="4"/>
  <c r="N1386" i="4"/>
  <c r="M1386" i="4"/>
  <c r="N1385" i="4"/>
  <c r="M1385" i="4"/>
  <c r="N1384" i="4"/>
  <c r="M1384" i="4"/>
  <c r="N1383" i="4"/>
  <c r="M1383" i="4"/>
  <c r="N1382" i="4"/>
  <c r="M1382" i="4"/>
  <c r="N1381" i="4"/>
  <c r="M1381" i="4"/>
  <c r="N1380" i="4"/>
  <c r="M1380" i="4"/>
  <c r="N1379" i="4"/>
  <c r="M1379" i="4"/>
  <c r="N1378" i="4"/>
  <c r="M1378" i="4"/>
  <c r="N1377" i="4"/>
  <c r="M1377" i="4"/>
  <c r="N1376" i="4"/>
  <c r="M1376" i="4"/>
  <c r="N1375" i="4"/>
  <c r="M1375" i="4"/>
  <c r="N1374" i="4"/>
  <c r="M1374" i="4"/>
  <c r="N1373" i="4"/>
  <c r="M1373" i="4"/>
  <c r="N1372" i="4"/>
  <c r="M1372" i="4"/>
  <c r="N1371" i="4"/>
  <c r="M1371" i="4"/>
  <c r="N1370" i="4"/>
  <c r="M1370" i="4"/>
  <c r="N1369" i="4"/>
  <c r="M1369" i="4"/>
  <c r="N1368" i="4"/>
  <c r="M1368" i="4"/>
  <c r="N1367" i="4"/>
  <c r="M1367" i="4"/>
  <c r="N1366" i="4"/>
  <c r="M1366" i="4"/>
  <c r="N1365" i="4"/>
  <c r="M1365" i="4"/>
  <c r="N1364" i="4"/>
  <c r="M1364" i="4"/>
  <c r="N1363" i="4"/>
  <c r="M1363" i="4"/>
  <c r="N1362" i="4"/>
  <c r="M1362" i="4"/>
  <c r="N1361" i="4"/>
  <c r="M1361" i="4"/>
  <c r="N1360" i="4"/>
  <c r="M1360" i="4"/>
  <c r="N1359" i="4"/>
  <c r="M1359" i="4"/>
  <c r="N1358" i="4"/>
  <c r="M1358" i="4"/>
  <c r="N1357" i="4"/>
  <c r="M1357" i="4"/>
  <c r="N1356" i="4"/>
  <c r="M1356" i="4"/>
  <c r="N1355" i="4"/>
  <c r="M1355" i="4"/>
  <c r="N1354" i="4"/>
  <c r="M1354" i="4"/>
  <c r="N1353" i="4"/>
  <c r="M1353" i="4"/>
  <c r="N1352" i="4"/>
  <c r="M1352" i="4"/>
  <c r="N1351" i="4"/>
  <c r="M1351" i="4"/>
  <c r="N1350" i="4"/>
  <c r="M1350" i="4"/>
  <c r="N1349" i="4"/>
  <c r="M1349" i="4"/>
  <c r="N1348" i="4"/>
  <c r="M1348" i="4"/>
  <c r="N1347" i="4"/>
  <c r="M1347" i="4"/>
  <c r="N1346" i="4"/>
  <c r="M1346" i="4"/>
  <c r="N1345" i="4"/>
  <c r="M1345" i="4"/>
  <c r="N1344" i="4"/>
  <c r="M1344" i="4"/>
  <c r="N1343" i="4"/>
  <c r="M1343" i="4"/>
  <c r="N1342" i="4"/>
  <c r="M1342" i="4"/>
  <c r="N1341" i="4"/>
  <c r="M1341" i="4"/>
  <c r="N1340" i="4"/>
  <c r="M1340" i="4"/>
  <c r="N1339" i="4"/>
  <c r="M1339" i="4"/>
  <c r="N1338" i="4"/>
  <c r="M1338" i="4"/>
  <c r="N1337" i="4"/>
  <c r="M1337" i="4"/>
  <c r="N1336" i="4"/>
  <c r="M1336" i="4"/>
  <c r="N1335" i="4"/>
  <c r="M1335" i="4"/>
  <c r="N1334" i="4"/>
  <c r="M1334" i="4"/>
  <c r="N1333" i="4"/>
  <c r="M1333" i="4"/>
  <c r="N1332" i="4"/>
  <c r="M1332" i="4"/>
  <c r="N1331" i="4"/>
  <c r="M1331" i="4"/>
  <c r="N1330" i="4"/>
  <c r="M1330" i="4"/>
  <c r="N1329" i="4"/>
  <c r="M1329" i="4"/>
  <c r="N1328" i="4"/>
  <c r="M1328" i="4"/>
  <c r="N1327" i="4"/>
  <c r="M1327" i="4"/>
  <c r="N1326" i="4"/>
  <c r="M1326" i="4"/>
  <c r="N1325" i="4"/>
  <c r="M1325" i="4"/>
  <c r="N1324" i="4"/>
  <c r="M1324" i="4"/>
  <c r="N1323" i="4"/>
  <c r="M1323" i="4"/>
  <c r="N1322" i="4"/>
  <c r="M1322" i="4"/>
  <c r="N1321" i="4"/>
  <c r="M1321" i="4"/>
  <c r="N1320" i="4"/>
  <c r="M1320" i="4"/>
  <c r="N1319" i="4"/>
  <c r="M1319" i="4"/>
  <c r="N1318" i="4"/>
  <c r="M1318" i="4"/>
  <c r="N1317" i="4"/>
  <c r="M1317" i="4"/>
  <c r="N1316" i="4"/>
  <c r="M1316" i="4"/>
  <c r="N1315" i="4"/>
  <c r="M1315" i="4"/>
  <c r="N1314" i="4"/>
  <c r="M1314" i="4"/>
  <c r="N1313" i="4"/>
  <c r="M1313" i="4"/>
  <c r="N1312" i="4"/>
  <c r="M1312" i="4"/>
  <c r="N1311" i="4"/>
  <c r="M1311" i="4"/>
  <c r="N1310" i="4"/>
  <c r="M1310" i="4"/>
  <c r="N1309" i="4"/>
  <c r="M1309" i="4"/>
  <c r="N1308" i="4"/>
  <c r="M1308" i="4"/>
  <c r="N1307" i="4"/>
  <c r="M1307" i="4"/>
  <c r="N1306" i="4"/>
  <c r="M1306" i="4"/>
  <c r="N1305" i="4"/>
  <c r="M1305" i="4"/>
  <c r="N1304" i="4"/>
  <c r="M1304" i="4"/>
  <c r="N1303" i="4"/>
  <c r="M1303" i="4"/>
  <c r="N1302" i="4"/>
  <c r="M1302" i="4"/>
  <c r="N1301" i="4"/>
  <c r="M1301" i="4"/>
  <c r="N1300" i="4"/>
  <c r="M1300" i="4"/>
  <c r="N1299" i="4"/>
  <c r="M1299" i="4"/>
  <c r="N1298" i="4"/>
  <c r="M1298" i="4"/>
  <c r="N1297" i="4"/>
  <c r="M1297" i="4"/>
  <c r="N1296" i="4"/>
  <c r="M1296" i="4"/>
  <c r="N1295" i="4"/>
  <c r="M1295" i="4"/>
  <c r="N1294" i="4"/>
  <c r="M1294" i="4"/>
  <c r="N1293" i="4"/>
  <c r="M1293" i="4"/>
  <c r="N1292" i="4"/>
  <c r="M1292" i="4"/>
  <c r="N1291" i="4"/>
  <c r="M1291" i="4"/>
  <c r="N1290" i="4"/>
  <c r="M1290" i="4"/>
  <c r="N1289" i="4"/>
  <c r="M1289" i="4"/>
  <c r="N1288" i="4"/>
  <c r="M1288" i="4"/>
  <c r="N1287" i="4"/>
  <c r="M1287" i="4"/>
  <c r="N1286" i="4"/>
  <c r="M1286" i="4"/>
  <c r="N1285" i="4"/>
  <c r="M1285" i="4"/>
  <c r="N1284" i="4"/>
  <c r="M1284" i="4"/>
  <c r="N1283" i="4"/>
  <c r="M1283" i="4"/>
  <c r="N1282" i="4"/>
  <c r="M1282" i="4"/>
  <c r="N1281" i="4"/>
  <c r="M1281" i="4"/>
  <c r="N1280" i="4"/>
  <c r="M1280" i="4"/>
  <c r="N1279" i="4"/>
  <c r="M1279" i="4"/>
  <c r="N1278" i="4"/>
  <c r="M1278" i="4"/>
  <c r="N1277" i="4"/>
  <c r="M1277" i="4"/>
  <c r="N1276" i="4"/>
  <c r="M1276" i="4"/>
  <c r="N1275" i="4"/>
  <c r="M1275" i="4"/>
  <c r="N1274" i="4"/>
  <c r="M1274" i="4"/>
  <c r="N1273" i="4"/>
  <c r="M1273" i="4"/>
  <c r="N1272" i="4"/>
  <c r="M1272" i="4"/>
  <c r="N1271" i="4"/>
  <c r="M1271" i="4"/>
  <c r="N1270" i="4"/>
  <c r="M1270" i="4"/>
  <c r="N1269" i="4"/>
  <c r="M1269" i="4"/>
  <c r="N1268" i="4"/>
  <c r="M1268" i="4"/>
  <c r="N1267" i="4"/>
  <c r="M1267" i="4"/>
  <c r="N1266" i="4"/>
  <c r="M1266" i="4"/>
  <c r="N1265" i="4"/>
  <c r="M1265" i="4"/>
  <c r="N1264" i="4"/>
  <c r="M1264" i="4"/>
  <c r="N1263" i="4"/>
  <c r="M1263" i="4"/>
  <c r="N1262" i="4"/>
  <c r="M1262" i="4"/>
  <c r="N1261" i="4"/>
  <c r="M1261" i="4"/>
  <c r="N1260" i="4"/>
  <c r="M1260" i="4"/>
  <c r="N1259" i="4"/>
  <c r="M1259" i="4"/>
  <c r="N1258" i="4"/>
  <c r="M1258" i="4"/>
  <c r="N1257" i="4"/>
  <c r="M1257" i="4"/>
  <c r="N1256" i="4"/>
  <c r="M1256" i="4"/>
  <c r="N1255" i="4"/>
  <c r="M1255" i="4"/>
  <c r="N1254" i="4"/>
  <c r="M1254" i="4"/>
  <c r="N1253" i="4"/>
  <c r="M1253" i="4"/>
  <c r="N1252" i="4"/>
  <c r="M1252" i="4"/>
  <c r="N1251" i="4"/>
  <c r="M1251" i="4"/>
  <c r="N1250" i="4"/>
  <c r="M1250" i="4"/>
  <c r="N1249" i="4"/>
  <c r="M1249" i="4"/>
  <c r="N1248" i="4"/>
  <c r="M1248" i="4"/>
  <c r="N1247" i="4"/>
  <c r="M1247" i="4"/>
  <c r="N1246" i="4"/>
  <c r="M1246" i="4"/>
  <c r="N1245" i="4"/>
  <c r="M1245" i="4"/>
  <c r="N1244" i="4"/>
  <c r="M1244" i="4"/>
  <c r="N1243" i="4"/>
  <c r="M1243" i="4"/>
  <c r="N1242" i="4"/>
  <c r="M1242" i="4"/>
  <c r="N1241" i="4"/>
  <c r="M1241" i="4"/>
  <c r="N1240" i="4"/>
  <c r="M1240" i="4"/>
  <c r="N1239" i="4"/>
  <c r="M1239" i="4"/>
  <c r="N1238" i="4"/>
  <c r="M1238" i="4"/>
  <c r="N1237" i="4"/>
  <c r="M1237" i="4"/>
  <c r="N1236" i="4"/>
  <c r="M1236" i="4"/>
  <c r="N1235" i="4"/>
  <c r="M1235" i="4"/>
  <c r="N1234" i="4"/>
  <c r="M1234" i="4"/>
  <c r="N1233" i="4"/>
  <c r="M1233" i="4"/>
  <c r="N1232" i="4"/>
  <c r="M1232" i="4"/>
  <c r="N1231" i="4"/>
  <c r="M1231" i="4"/>
  <c r="N1230" i="4"/>
  <c r="M1230" i="4"/>
  <c r="N1229" i="4"/>
  <c r="M1229" i="4"/>
  <c r="N1228" i="4"/>
  <c r="M1228" i="4"/>
  <c r="N1227" i="4"/>
  <c r="M1227" i="4"/>
  <c r="N1226" i="4"/>
  <c r="M1226" i="4"/>
  <c r="N1225" i="4"/>
  <c r="M1225" i="4"/>
  <c r="N1224" i="4"/>
  <c r="M1224" i="4"/>
  <c r="N1223" i="4"/>
  <c r="M1223" i="4"/>
  <c r="N1222" i="4"/>
  <c r="M1222" i="4"/>
  <c r="N1221" i="4"/>
  <c r="M1221" i="4"/>
  <c r="N1220" i="4"/>
  <c r="M1220" i="4"/>
  <c r="N1219" i="4"/>
  <c r="M1219" i="4"/>
  <c r="N1218" i="4"/>
  <c r="M1218" i="4"/>
  <c r="N1217" i="4"/>
  <c r="M1217" i="4"/>
  <c r="N1216" i="4"/>
  <c r="M1216" i="4"/>
  <c r="N1215" i="4"/>
  <c r="M1215" i="4"/>
  <c r="N1214" i="4"/>
  <c r="M1214" i="4"/>
  <c r="N1213" i="4"/>
  <c r="M1213" i="4"/>
  <c r="N1212" i="4"/>
  <c r="M1212" i="4"/>
  <c r="N1211" i="4"/>
  <c r="M1211" i="4"/>
  <c r="N1210" i="4"/>
  <c r="M1210" i="4"/>
  <c r="N1209" i="4"/>
  <c r="M1209" i="4"/>
  <c r="N1208" i="4"/>
  <c r="M1208" i="4"/>
  <c r="N1207" i="4"/>
  <c r="M1207" i="4"/>
  <c r="N1206" i="4"/>
  <c r="M1206" i="4"/>
  <c r="N1205" i="4"/>
  <c r="M1205" i="4"/>
  <c r="N1204" i="4"/>
  <c r="M1204" i="4"/>
  <c r="N1203" i="4"/>
  <c r="M1203" i="4"/>
  <c r="N1202" i="4"/>
  <c r="M1202" i="4"/>
  <c r="N1201" i="4"/>
  <c r="M1201" i="4"/>
  <c r="N1200" i="4"/>
  <c r="M1200" i="4"/>
  <c r="N1199" i="4"/>
  <c r="M1199" i="4"/>
  <c r="N1198" i="4"/>
  <c r="M1198" i="4"/>
  <c r="N1197" i="4"/>
  <c r="M1197" i="4"/>
  <c r="N1196" i="4"/>
  <c r="M1196" i="4"/>
  <c r="N1195" i="4"/>
  <c r="M1195" i="4"/>
  <c r="N1194" i="4"/>
  <c r="M1194" i="4"/>
  <c r="N1193" i="4"/>
  <c r="M1193" i="4"/>
  <c r="N1192" i="4"/>
  <c r="M1192" i="4"/>
  <c r="N1191" i="4"/>
  <c r="M1191" i="4"/>
  <c r="N1190" i="4"/>
  <c r="M1190" i="4"/>
  <c r="N1189" i="4"/>
  <c r="M1189" i="4"/>
  <c r="N1188" i="4"/>
  <c r="M1188" i="4"/>
  <c r="N1187" i="4"/>
  <c r="M1187" i="4"/>
  <c r="N1186" i="4"/>
  <c r="M1186" i="4"/>
  <c r="N1185" i="4"/>
  <c r="M1185" i="4"/>
  <c r="N1184" i="4"/>
  <c r="M1184" i="4"/>
  <c r="N1183" i="4"/>
  <c r="M1183" i="4"/>
  <c r="N1182" i="4"/>
  <c r="M1182" i="4"/>
  <c r="N1181" i="4"/>
  <c r="M1181" i="4"/>
  <c r="N1180" i="4"/>
  <c r="M1180" i="4"/>
  <c r="N1179" i="4"/>
  <c r="M1179" i="4"/>
  <c r="N1178" i="4"/>
  <c r="M1178" i="4"/>
  <c r="N1177" i="4"/>
  <c r="M1177" i="4"/>
  <c r="N1176" i="4"/>
  <c r="M1176" i="4"/>
  <c r="N1175" i="4"/>
  <c r="M1175" i="4"/>
  <c r="N1174" i="4"/>
  <c r="M1174" i="4"/>
  <c r="N1173" i="4"/>
  <c r="M1173" i="4"/>
  <c r="N1172" i="4"/>
  <c r="M1172" i="4"/>
  <c r="N1171" i="4"/>
  <c r="M1171" i="4"/>
  <c r="N1170" i="4"/>
  <c r="M1170" i="4"/>
  <c r="N1169" i="4"/>
  <c r="M1169" i="4"/>
  <c r="N1168" i="4"/>
  <c r="M1168" i="4"/>
  <c r="N1167" i="4"/>
  <c r="M1167" i="4"/>
  <c r="N1166" i="4"/>
  <c r="M1166" i="4"/>
  <c r="N1165" i="4"/>
  <c r="M1165" i="4"/>
  <c r="N1164" i="4"/>
  <c r="M1164" i="4"/>
  <c r="N1163" i="4"/>
  <c r="M1163" i="4"/>
  <c r="N1162" i="4"/>
  <c r="M1162" i="4"/>
  <c r="N1161" i="4"/>
  <c r="M1161" i="4"/>
  <c r="N1160" i="4"/>
  <c r="M1160" i="4"/>
  <c r="N1159" i="4"/>
  <c r="M1159" i="4"/>
  <c r="N1158" i="4"/>
  <c r="M1158" i="4"/>
  <c r="N1157" i="4"/>
  <c r="M1157" i="4"/>
  <c r="N1156" i="4"/>
  <c r="M1156" i="4"/>
  <c r="N1155" i="4"/>
  <c r="M1155" i="4"/>
  <c r="N1154" i="4"/>
  <c r="M1154" i="4"/>
  <c r="N1153" i="4"/>
  <c r="M1153" i="4"/>
  <c r="N1152" i="4"/>
  <c r="M1152" i="4"/>
  <c r="N1151" i="4"/>
  <c r="M1151" i="4"/>
  <c r="N1150" i="4"/>
  <c r="M1150" i="4"/>
  <c r="N1149" i="4"/>
  <c r="M1149" i="4"/>
  <c r="N1148" i="4"/>
  <c r="M1148" i="4"/>
  <c r="N1147" i="4"/>
  <c r="M1147" i="4"/>
  <c r="N1146" i="4"/>
  <c r="M1146" i="4"/>
  <c r="N1145" i="4"/>
  <c r="M1145" i="4"/>
  <c r="N1144" i="4"/>
  <c r="M1144" i="4"/>
  <c r="N1143" i="4"/>
  <c r="M1143" i="4"/>
  <c r="N1142" i="4"/>
  <c r="M1142" i="4"/>
  <c r="N1141" i="4"/>
  <c r="M1141" i="4"/>
  <c r="N1140" i="4"/>
  <c r="M1140" i="4"/>
  <c r="N1139" i="4"/>
  <c r="M1139" i="4"/>
  <c r="N1138" i="4"/>
  <c r="M1138" i="4"/>
  <c r="N1137" i="4"/>
  <c r="M1137" i="4"/>
  <c r="N1136" i="4"/>
  <c r="M1136" i="4"/>
  <c r="N1135" i="4"/>
  <c r="M1135" i="4"/>
  <c r="N1134" i="4"/>
  <c r="M1134" i="4"/>
  <c r="N1133" i="4"/>
  <c r="M1133" i="4"/>
  <c r="N1132" i="4"/>
  <c r="M1132" i="4"/>
  <c r="N1131" i="4"/>
  <c r="M1131" i="4"/>
  <c r="N1130" i="4"/>
  <c r="M1130" i="4"/>
  <c r="N1129" i="4"/>
  <c r="M1129" i="4"/>
  <c r="N1128" i="4"/>
  <c r="M1128" i="4"/>
  <c r="N1127" i="4"/>
  <c r="M1127" i="4"/>
  <c r="N1126" i="4"/>
  <c r="M1126" i="4"/>
  <c r="N1125" i="4"/>
  <c r="M1125" i="4"/>
  <c r="N1124" i="4"/>
  <c r="M1124" i="4"/>
  <c r="N1123" i="4"/>
  <c r="M1123" i="4"/>
  <c r="N1122" i="4"/>
  <c r="M1122" i="4"/>
  <c r="N1121" i="4"/>
  <c r="M1121" i="4"/>
  <c r="N1120" i="4"/>
  <c r="M1120" i="4"/>
  <c r="N1119" i="4"/>
  <c r="M1119" i="4"/>
  <c r="N1118" i="4"/>
  <c r="M1118" i="4"/>
  <c r="N1117" i="4"/>
  <c r="M1117" i="4"/>
  <c r="N1116" i="4"/>
  <c r="M1116" i="4"/>
  <c r="N1115" i="4"/>
  <c r="M1115" i="4"/>
  <c r="N1114" i="4"/>
  <c r="M1114" i="4"/>
  <c r="N1113" i="4"/>
  <c r="M1113" i="4"/>
  <c r="N1112" i="4"/>
  <c r="M1112" i="4"/>
  <c r="N1111" i="4"/>
  <c r="M1111" i="4"/>
  <c r="N1110" i="4"/>
  <c r="M1110" i="4"/>
  <c r="N1109" i="4"/>
  <c r="M1109" i="4"/>
  <c r="N1108" i="4"/>
  <c r="M1108" i="4"/>
  <c r="N1107" i="4"/>
  <c r="M1107" i="4"/>
  <c r="N1106" i="4"/>
  <c r="M1106" i="4"/>
  <c r="N1105" i="4"/>
  <c r="M1105" i="4"/>
  <c r="N1104" i="4"/>
  <c r="M1104" i="4"/>
  <c r="N1103" i="4"/>
  <c r="M1103" i="4"/>
  <c r="N1102" i="4"/>
  <c r="M1102" i="4"/>
  <c r="N1101" i="4"/>
  <c r="M1101" i="4"/>
  <c r="N1100" i="4"/>
  <c r="M1100" i="4"/>
  <c r="N1099" i="4"/>
  <c r="M1099" i="4"/>
  <c r="N1098" i="4"/>
  <c r="M1098" i="4"/>
  <c r="N1097" i="4"/>
  <c r="M1097" i="4"/>
  <c r="N1096" i="4"/>
  <c r="M1096" i="4"/>
  <c r="N1095" i="4"/>
  <c r="M1095" i="4"/>
  <c r="N1094" i="4"/>
  <c r="M1094" i="4"/>
  <c r="N1093" i="4"/>
  <c r="M1093" i="4"/>
  <c r="N1092" i="4"/>
  <c r="M1092" i="4"/>
  <c r="N1091" i="4"/>
  <c r="M1091" i="4"/>
  <c r="N1090" i="4"/>
  <c r="M1090" i="4"/>
  <c r="N1089" i="4"/>
  <c r="M1089" i="4"/>
  <c r="N1088" i="4"/>
  <c r="M1088" i="4"/>
  <c r="N1087" i="4"/>
  <c r="M1087" i="4"/>
  <c r="N1086" i="4"/>
  <c r="M1086" i="4"/>
  <c r="N1085" i="4"/>
  <c r="M1085" i="4"/>
  <c r="N1084" i="4"/>
  <c r="M1084" i="4"/>
  <c r="N1083" i="4"/>
  <c r="M1083" i="4"/>
  <c r="N1082" i="4"/>
  <c r="M1082" i="4"/>
  <c r="N1081" i="4"/>
  <c r="M1081" i="4"/>
  <c r="N1080" i="4"/>
  <c r="M1080" i="4"/>
  <c r="N1079" i="4"/>
  <c r="M1079" i="4"/>
  <c r="N1078" i="4"/>
  <c r="M1078" i="4"/>
  <c r="N1077" i="4"/>
  <c r="M1077" i="4"/>
  <c r="N1076" i="4"/>
  <c r="M1076" i="4"/>
  <c r="N1075" i="4"/>
  <c r="M1075" i="4"/>
  <c r="N1074" i="4"/>
  <c r="M1074" i="4"/>
  <c r="N1073" i="4"/>
  <c r="M1073" i="4"/>
  <c r="N1072" i="4"/>
  <c r="M1072" i="4"/>
  <c r="N1071" i="4"/>
  <c r="M1071" i="4"/>
  <c r="N1070" i="4"/>
  <c r="M1070" i="4"/>
  <c r="N1069" i="4"/>
  <c r="M1069" i="4"/>
  <c r="N1068" i="4"/>
  <c r="M1068" i="4"/>
  <c r="N1067" i="4"/>
  <c r="M1067" i="4"/>
  <c r="N1066" i="4"/>
  <c r="M1066" i="4"/>
  <c r="N1065" i="4"/>
  <c r="M1065" i="4"/>
  <c r="N1064" i="4"/>
  <c r="M1064" i="4"/>
  <c r="N1063" i="4"/>
  <c r="M1063" i="4"/>
  <c r="N1062" i="4"/>
  <c r="M1062" i="4"/>
  <c r="N1061" i="4"/>
  <c r="M1061" i="4"/>
  <c r="N1060" i="4"/>
  <c r="M1060" i="4"/>
  <c r="N1059" i="4"/>
  <c r="M1059" i="4"/>
  <c r="N1058" i="4"/>
  <c r="M1058" i="4"/>
  <c r="N1057" i="4"/>
  <c r="M1057" i="4"/>
  <c r="N1056" i="4"/>
  <c r="M1056" i="4"/>
  <c r="N1055" i="4"/>
  <c r="M1055" i="4"/>
  <c r="N1054" i="4"/>
  <c r="M1054" i="4"/>
  <c r="N1053" i="4"/>
  <c r="M1053" i="4"/>
  <c r="N1052" i="4"/>
  <c r="M1052" i="4"/>
  <c r="N1051" i="4"/>
  <c r="M1051" i="4"/>
  <c r="N1050" i="4"/>
  <c r="M1050" i="4"/>
  <c r="N1049" i="4"/>
  <c r="M1049" i="4"/>
  <c r="N1048" i="4"/>
  <c r="M1048" i="4"/>
  <c r="N1047" i="4"/>
  <c r="M1047" i="4"/>
  <c r="N1046" i="4"/>
  <c r="M1046" i="4"/>
  <c r="N1045" i="4"/>
  <c r="M1045" i="4"/>
  <c r="N1044" i="4"/>
  <c r="M1044" i="4"/>
  <c r="N1043" i="4"/>
  <c r="M1043" i="4"/>
  <c r="N1042" i="4"/>
  <c r="M1042" i="4"/>
  <c r="N1041" i="4"/>
  <c r="M1041" i="4"/>
  <c r="N1040" i="4"/>
  <c r="M1040" i="4"/>
  <c r="N1039" i="4"/>
  <c r="M1039" i="4"/>
  <c r="N1038" i="4"/>
  <c r="M1038" i="4"/>
  <c r="N1037" i="4"/>
  <c r="M1037" i="4"/>
  <c r="N1036" i="4"/>
  <c r="M1036" i="4"/>
  <c r="N1035" i="4"/>
  <c r="M1035" i="4"/>
  <c r="N1034" i="4"/>
  <c r="M1034" i="4"/>
  <c r="N1033" i="4"/>
  <c r="M1033" i="4"/>
  <c r="N1032" i="4"/>
  <c r="M1032" i="4"/>
  <c r="N1031" i="4"/>
  <c r="M1031" i="4"/>
  <c r="N1030" i="4"/>
  <c r="M1030" i="4"/>
  <c r="N1029" i="4"/>
  <c r="M1029" i="4"/>
  <c r="N1028" i="4"/>
  <c r="M1028" i="4"/>
  <c r="N1027" i="4"/>
  <c r="M1027" i="4"/>
  <c r="N1026" i="4"/>
  <c r="M1026" i="4"/>
  <c r="N1025" i="4"/>
  <c r="M1025" i="4"/>
  <c r="N1024" i="4"/>
  <c r="M1024" i="4"/>
  <c r="N1023" i="4"/>
  <c r="M1023" i="4"/>
  <c r="N1022" i="4"/>
  <c r="M1022" i="4"/>
  <c r="N1021" i="4"/>
  <c r="M1021" i="4"/>
  <c r="N1020" i="4"/>
  <c r="M1020" i="4"/>
  <c r="N1019" i="4"/>
  <c r="M1019" i="4"/>
  <c r="N1018" i="4"/>
  <c r="M1018" i="4"/>
  <c r="N1017" i="4"/>
  <c r="M1017" i="4"/>
  <c r="N1016" i="4"/>
  <c r="M1016" i="4"/>
  <c r="N1015" i="4"/>
  <c r="M1015" i="4"/>
  <c r="N1014" i="4"/>
  <c r="M1014" i="4"/>
  <c r="N1013" i="4"/>
  <c r="M1013" i="4"/>
  <c r="N1012" i="4"/>
  <c r="M1012" i="4"/>
  <c r="N1011" i="4"/>
  <c r="M1011" i="4"/>
  <c r="N1010" i="4"/>
  <c r="M1010" i="4"/>
  <c r="N1009" i="4"/>
  <c r="M1009" i="4"/>
  <c r="N1008" i="4"/>
  <c r="M1008" i="4"/>
  <c r="N1007" i="4"/>
  <c r="M1007" i="4"/>
  <c r="N1006" i="4"/>
  <c r="M1006" i="4"/>
  <c r="N1005" i="4"/>
  <c r="M1005" i="4"/>
  <c r="N1004" i="4"/>
  <c r="M1004" i="4"/>
  <c r="N1003" i="4"/>
  <c r="M1003" i="4"/>
  <c r="N1002" i="4"/>
  <c r="M1002" i="4"/>
  <c r="N1001" i="4"/>
  <c r="M1001" i="4"/>
  <c r="N1000" i="4"/>
  <c r="M1000" i="4"/>
  <c r="N999" i="4"/>
  <c r="M999" i="4"/>
  <c r="N998" i="4"/>
  <c r="M998" i="4"/>
  <c r="N997" i="4"/>
  <c r="M997" i="4"/>
  <c r="N996" i="4"/>
  <c r="M996" i="4"/>
  <c r="N995" i="4"/>
  <c r="M995" i="4"/>
  <c r="N994" i="4"/>
  <c r="M994" i="4"/>
  <c r="N993" i="4"/>
  <c r="M993" i="4"/>
  <c r="N992" i="4"/>
  <c r="M992" i="4"/>
  <c r="N991" i="4"/>
  <c r="M991" i="4"/>
  <c r="N990" i="4"/>
  <c r="M990" i="4"/>
  <c r="N989" i="4"/>
  <c r="M989" i="4"/>
  <c r="N988" i="4"/>
  <c r="M988" i="4"/>
  <c r="N987" i="4"/>
  <c r="M987" i="4"/>
  <c r="N986" i="4"/>
  <c r="M986" i="4"/>
  <c r="N985" i="4"/>
  <c r="M985" i="4"/>
  <c r="N984" i="4"/>
  <c r="M984" i="4"/>
  <c r="N983" i="4"/>
  <c r="M983" i="4"/>
  <c r="N982" i="4"/>
  <c r="M982" i="4"/>
  <c r="N981" i="4"/>
  <c r="M981" i="4"/>
  <c r="N980" i="4"/>
  <c r="M980" i="4"/>
  <c r="N979" i="4"/>
  <c r="M979" i="4"/>
  <c r="N978" i="4"/>
  <c r="M978" i="4"/>
  <c r="N977" i="4"/>
  <c r="M977" i="4"/>
  <c r="N976" i="4"/>
  <c r="M976" i="4"/>
  <c r="N975" i="4"/>
  <c r="M975" i="4"/>
  <c r="N974" i="4"/>
  <c r="M974" i="4"/>
  <c r="N973" i="4"/>
  <c r="M973" i="4"/>
  <c r="N972" i="4"/>
  <c r="M972" i="4"/>
  <c r="N971" i="4"/>
  <c r="M971" i="4"/>
  <c r="N970" i="4"/>
  <c r="M970" i="4"/>
  <c r="N969" i="4"/>
  <c r="M969" i="4"/>
  <c r="N968" i="4"/>
  <c r="M968" i="4"/>
  <c r="N967" i="4"/>
  <c r="M967" i="4"/>
  <c r="N966" i="4"/>
  <c r="M966" i="4"/>
  <c r="N965" i="4"/>
  <c r="M965" i="4"/>
  <c r="N964" i="4"/>
  <c r="M964" i="4"/>
  <c r="N963" i="4"/>
  <c r="M963" i="4"/>
  <c r="N962" i="4"/>
  <c r="M962" i="4"/>
  <c r="N961" i="4"/>
  <c r="M961" i="4"/>
  <c r="N960" i="4"/>
  <c r="M960" i="4"/>
  <c r="N959" i="4"/>
  <c r="M959" i="4"/>
  <c r="N958" i="4"/>
  <c r="M958" i="4"/>
  <c r="N957" i="4"/>
  <c r="M957" i="4"/>
  <c r="N956" i="4"/>
  <c r="M956" i="4"/>
  <c r="N955" i="4"/>
  <c r="M955" i="4"/>
  <c r="N954" i="4"/>
  <c r="M954" i="4"/>
  <c r="N953" i="4"/>
  <c r="M953" i="4"/>
  <c r="N952" i="4"/>
  <c r="M952" i="4"/>
  <c r="N951" i="4"/>
  <c r="M951" i="4"/>
  <c r="N950" i="4"/>
  <c r="M950" i="4"/>
  <c r="N949" i="4"/>
  <c r="M949" i="4"/>
  <c r="N948" i="4"/>
  <c r="M948" i="4"/>
  <c r="N947" i="4"/>
  <c r="M947" i="4"/>
  <c r="N946" i="4"/>
  <c r="M946" i="4"/>
  <c r="N945" i="4"/>
  <c r="M945" i="4"/>
  <c r="N944" i="4"/>
  <c r="M944" i="4"/>
  <c r="N943" i="4"/>
  <c r="M943" i="4"/>
  <c r="N942" i="4"/>
  <c r="M942" i="4"/>
  <c r="N941" i="4"/>
  <c r="M941" i="4"/>
  <c r="N940" i="4"/>
  <c r="M940" i="4"/>
  <c r="N939" i="4"/>
  <c r="M939" i="4"/>
  <c r="N938" i="4"/>
  <c r="M938" i="4"/>
  <c r="N937" i="4"/>
  <c r="M937" i="4"/>
  <c r="N936" i="4"/>
  <c r="M936" i="4"/>
  <c r="N935" i="4"/>
  <c r="M935" i="4"/>
  <c r="N934" i="4"/>
  <c r="M934" i="4"/>
  <c r="N933" i="4"/>
  <c r="M933" i="4"/>
  <c r="N932" i="4"/>
  <c r="M932" i="4"/>
  <c r="N931" i="4"/>
  <c r="M931" i="4"/>
  <c r="N930" i="4"/>
  <c r="M930" i="4"/>
  <c r="N929" i="4"/>
  <c r="M929" i="4"/>
  <c r="N928" i="4"/>
  <c r="M928" i="4"/>
  <c r="N927" i="4"/>
  <c r="M927" i="4"/>
  <c r="N926" i="4"/>
  <c r="M926" i="4"/>
  <c r="N925" i="4"/>
  <c r="M925" i="4"/>
  <c r="N924" i="4"/>
  <c r="M924" i="4"/>
  <c r="N923" i="4"/>
  <c r="M923" i="4"/>
  <c r="N922" i="4"/>
  <c r="M922" i="4"/>
  <c r="N921" i="4"/>
  <c r="M921" i="4"/>
  <c r="N920" i="4"/>
  <c r="M920" i="4"/>
  <c r="N919" i="4"/>
  <c r="M919" i="4"/>
  <c r="N918" i="4"/>
  <c r="M918" i="4"/>
  <c r="N917" i="4"/>
  <c r="M917" i="4"/>
  <c r="N916" i="4"/>
  <c r="M916" i="4"/>
  <c r="N915" i="4"/>
  <c r="M915" i="4"/>
  <c r="N914" i="4"/>
  <c r="M914" i="4"/>
  <c r="N913" i="4"/>
  <c r="M913" i="4"/>
  <c r="N912" i="4"/>
  <c r="M912" i="4"/>
  <c r="N911" i="4"/>
  <c r="M911" i="4"/>
  <c r="N910" i="4"/>
  <c r="M910" i="4"/>
  <c r="N909" i="4"/>
  <c r="M909" i="4"/>
  <c r="N908" i="4"/>
  <c r="M908" i="4"/>
  <c r="N907" i="4"/>
  <c r="M907" i="4"/>
  <c r="N906" i="4"/>
  <c r="M906" i="4"/>
  <c r="N905" i="4"/>
  <c r="M905" i="4"/>
  <c r="N904" i="4"/>
  <c r="M904" i="4"/>
  <c r="N903" i="4"/>
  <c r="M903" i="4"/>
  <c r="N902" i="4"/>
  <c r="M902" i="4"/>
  <c r="N901" i="4"/>
  <c r="M901" i="4"/>
  <c r="N900" i="4"/>
  <c r="M900" i="4"/>
  <c r="N899" i="4"/>
  <c r="M899" i="4"/>
  <c r="N898" i="4"/>
  <c r="M898" i="4"/>
  <c r="N897" i="4"/>
  <c r="M897" i="4"/>
  <c r="N896" i="4"/>
  <c r="M896" i="4"/>
  <c r="N895" i="4"/>
  <c r="M895" i="4"/>
  <c r="N894" i="4"/>
  <c r="M894" i="4"/>
  <c r="N893" i="4"/>
  <c r="M893" i="4"/>
  <c r="N892" i="4"/>
  <c r="M892" i="4"/>
  <c r="N891" i="4"/>
  <c r="M891" i="4"/>
  <c r="N890" i="4"/>
  <c r="M890" i="4"/>
  <c r="N889" i="4"/>
  <c r="M889" i="4"/>
  <c r="N888" i="4"/>
  <c r="M888" i="4"/>
  <c r="N887" i="4"/>
  <c r="M887" i="4"/>
  <c r="N886" i="4"/>
  <c r="M886" i="4"/>
  <c r="N885" i="4"/>
  <c r="M885" i="4"/>
  <c r="N884" i="4"/>
  <c r="M884" i="4"/>
  <c r="N883" i="4"/>
  <c r="M883" i="4"/>
  <c r="N882" i="4"/>
  <c r="M882" i="4"/>
  <c r="N881" i="4"/>
  <c r="M881" i="4"/>
  <c r="N880" i="4"/>
  <c r="M880" i="4"/>
  <c r="N879" i="4"/>
  <c r="M879" i="4"/>
  <c r="N878" i="4"/>
  <c r="M878" i="4"/>
  <c r="N877" i="4"/>
  <c r="M877" i="4"/>
  <c r="N876" i="4"/>
  <c r="M876" i="4"/>
  <c r="N875" i="4"/>
  <c r="M875" i="4"/>
  <c r="N874" i="4"/>
  <c r="M874" i="4"/>
  <c r="N873" i="4"/>
  <c r="M873" i="4"/>
  <c r="N872" i="4"/>
  <c r="M872" i="4"/>
  <c r="N871" i="4"/>
  <c r="M871" i="4"/>
  <c r="N870" i="4"/>
  <c r="M870" i="4"/>
  <c r="N869" i="4"/>
  <c r="M869" i="4"/>
  <c r="N868" i="4"/>
  <c r="M868" i="4"/>
  <c r="N867" i="4"/>
  <c r="M867" i="4"/>
  <c r="N866" i="4"/>
  <c r="M866" i="4"/>
  <c r="N865" i="4"/>
  <c r="M865" i="4"/>
  <c r="N864" i="4"/>
  <c r="M864" i="4"/>
  <c r="N863" i="4"/>
  <c r="M863" i="4"/>
  <c r="N862" i="4"/>
  <c r="M862" i="4"/>
  <c r="N861" i="4"/>
  <c r="M861" i="4"/>
  <c r="N860" i="4"/>
  <c r="M860" i="4"/>
  <c r="N859" i="4"/>
  <c r="M859" i="4"/>
  <c r="N858" i="4"/>
  <c r="M858" i="4"/>
  <c r="N857" i="4"/>
  <c r="M857" i="4"/>
  <c r="N856" i="4"/>
  <c r="M856" i="4"/>
  <c r="N855" i="4"/>
  <c r="M855" i="4"/>
  <c r="N854" i="4"/>
  <c r="M854" i="4"/>
  <c r="N853" i="4"/>
  <c r="M853" i="4"/>
  <c r="N852" i="4"/>
  <c r="M852" i="4"/>
  <c r="N851" i="4"/>
  <c r="M851" i="4"/>
  <c r="N850" i="4"/>
  <c r="M850" i="4"/>
  <c r="N849" i="4"/>
  <c r="M849" i="4"/>
  <c r="N848" i="4"/>
  <c r="M848" i="4"/>
  <c r="N847" i="4"/>
  <c r="M847" i="4"/>
  <c r="N846" i="4"/>
  <c r="M846" i="4"/>
  <c r="N845" i="4"/>
  <c r="M845" i="4"/>
  <c r="N844" i="4"/>
  <c r="M844" i="4"/>
  <c r="N843" i="4"/>
  <c r="M843" i="4"/>
  <c r="N842" i="4"/>
  <c r="M842" i="4"/>
  <c r="N841" i="4"/>
  <c r="M841" i="4"/>
  <c r="N840" i="4"/>
  <c r="M840" i="4"/>
  <c r="N839" i="4"/>
  <c r="M839" i="4"/>
  <c r="N838" i="4"/>
  <c r="M838" i="4"/>
  <c r="N837" i="4"/>
  <c r="M837" i="4"/>
  <c r="N836" i="4"/>
  <c r="M836" i="4"/>
  <c r="N835" i="4"/>
  <c r="M835" i="4"/>
  <c r="N834" i="4"/>
  <c r="M834" i="4"/>
  <c r="N833" i="4"/>
  <c r="M833" i="4"/>
  <c r="N832" i="4"/>
  <c r="M832" i="4"/>
  <c r="N831" i="4"/>
  <c r="M831" i="4"/>
  <c r="N830" i="4"/>
  <c r="M830" i="4"/>
  <c r="N829" i="4"/>
  <c r="M829" i="4"/>
  <c r="N828" i="4"/>
  <c r="M828" i="4"/>
  <c r="N827" i="4"/>
  <c r="M827" i="4"/>
  <c r="N826" i="4"/>
  <c r="M826" i="4"/>
  <c r="N825" i="4"/>
  <c r="M825" i="4"/>
  <c r="N824" i="4"/>
  <c r="M824" i="4"/>
  <c r="N823" i="4"/>
  <c r="M823" i="4"/>
  <c r="N822" i="4"/>
  <c r="M822" i="4"/>
  <c r="N821" i="4"/>
  <c r="M821" i="4"/>
  <c r="N820" i="4"/>
  <c r="M820" i="4"/>
  <c r="N819" i="4"/>
  <c r="M819" i="4"/>
  <c r="N818" i="4"/>
  <c r="M818" i="4"/>
  <c r="N817" i="4"/>
  <c r="M817" i="4"/>
  <c r="N816" i="4"/>
  <c r="M816" i="4"/>
  <c r="N815" i="4"/>
  <c r="M815" i="4"/>
  <c r="N814" i="4"/>
  <c r="M814" i="4"/>
  <c r="N813" i="4"/>
  <c r="M813" i="4"/>
  <c r="N812" i="4"/>
  <c r="M812" i="4"/>
  <c r="N811" i="4"/>
  <c r="M811" i="4"/>
  <c r="N810" i="4"/>
  <c r="M810" i="4"/>
  <c r="N809" i="4"/>
  <c r="M809" i="4"/>
  <c r="N808" i="4"/>
  <c r="M808" i="4"/>
  <c r="N807" i="4"/>
  <c r="M807" i="4"/>
  <c r="N806" i="4"/>
  <c r="M806" i="4"/>
  <c r="N805" i="4"/>
  <c r="M805" i="4"/>
  <c r="N804" i="4"/>
  <c r="M804" i="4"/>
  <c r="N803" i="4"/>
  <c r="M803" i="4"/>
  <c r="N802" i="4"/>
  <c r="M802" i="4"/>
  <c r="N801" i="4"/>
  <c r="M801" i="4"/>
  <c r="N800" i="4"/>
  <c r="M800" i="4"/>
  <c r="N799" i="4"/>
  <c r="M799" i="4"/>
  <c r="N798" i="4"/>
  <c r="M798" i="4"/>
  <c r="N797" i="4"/>
  <c r="M797" i="4"/>
  <c r="N796" i="4"/>
  <c r="M796" i="4"/>
  <c r="N795" i="4"/>
  <c r="M795" i="4"/>
  <c r="N794" i="4"/>
  <c r="M794" i="4"/>
  <c r="N793" i="4"/>
  <c r="M793" i="4"/>
  <c r="N792" i="4"/>
  <c r="M792" i="4"/>
  <c r="N791" i="4"/>
  <c r="M791" i="4"/>
  <c r="N790" i="4"/>
  <c r="M790" i="4"/>
  <c r="N789" i="4"/>
  <c r="M789" i="4"/>
  <c r="N788" i="4"/>
  <c r="M788" i="4"/>
  <c r="N787" i="4"/>
  <c r="M787" i="4"/>
  <c r="N786" i="4"/>
  <c r="M786" i="4"/>
  <c r="N785" i="4"/>
  <c r="M785" i="4"/>
  <c r="N784" i="4"/>
  <c r="M784" i="4"/>
  <c r="N783" i="4"/>
  <c r="M783" i="4"/>
  <c r="N782" i="4"/>
  <c r="M782" i="4"/>
  <c r="N781" i="4"/>
  <c r="M781" i="4"/>
  <c r="N780" i="4"/>
  <c r="M780" i="4"/>
  <c r="N779" i="4"/>
  <c r="M779" i="4"/>
  <c r="N778" i="4"/>
  <c r="M778" i="4"/>
  <c r="N777" i="4"/>
  <c r="M777" i="4"/>
  <c r="N776" i="4"/>
  <c r="M776" i="4"/>
  <c r="N775" i="4"/>
  <c r="M775" i="4"/>
  <c r="N774" i="4"/>
  <c r="M774" i="4"/>
  <c r="N773" i="4"/>
  <c r="M773" i="4"/>
  <c r="N772" i="4"/>
  <c r="M772" i="4"/>
  <c r="N771" i="4"/>
  <c r="M771" i="4"/>
  <c r="N770" i="4"/>
  <c r="M770" i="4"/>
  <c r="N769" i="4"/>
  <c r="M769" i="4"/>
  <c r="N768" i="4"/>
  <c r="M768" i="4"/>
  <c r="N767" i="4"/>
  <c r="M767" i="4"/>
  <c r="N766" i="4"/>
  <c r="M766" i="4"/>
  <c r="N765" i="4"/>
  <c r="M765" i="4"/>
  <c r="N764" i="4"/>
  <c r="M764" i="4"/>
  <c r="N763" i="4"/>
  <c r="M763" i="4"/>
  <c r="N762" i="4"/>
  <c r="M762" i="4"/>
  <c r="N761" i="4"/>
  <c r="M761" i="4"/>
  <c r="N760" i="4"/>
  <c r="M760" i="4"/>
  <c r="N759" i="4"/>
  <c r="M759" i="4"/>
  <c r="N758" i="4"/>
  <c r="M758" i="4"/>
  <c r="N757" i="4"/>
  <c r="M757" i="4"/>
  <c r="N756" i="4"/>
  <c r="M756" i="4"/>
  <c r="N755" i="4"/>
  <c r="M755" i="4"/>
  <c r="N754" i="4"/>
  <c r="M754" i="4"/>
  <c r="N753" i="4"/>
  <c r="M753" i="4"/>
  <c r="N752" i="4"/>
  <c r="M752" i="4"/>
  <c r="N751" i="4"/>
  <c r="M751" i="4"/>
  <c r="N750" i="4"/>
  <c r="M750" i="4"/>
  <c r="N749" i="4"/>
  <c r="M749" i="4"/>
  <c r="N748" i="4"/>
  <c r="M748" i="4"/>
  <c r="N747" i="4"/>
  <c r="M747" i="4"/>
  <c r="N746" i="4"/>
  <c r="M746" i="4"/>
  <c r="N745" i="4"/>
  <c r="M745" i="4"/>
  <c r="N744" i="4"/>
  <c r="M744" i="4"/>
  <c r="N743" i="4"/>
  <c r="M743" i="4"/>
  <c r="N742" i="4"/>
  <c r="M742" i="4"/>
  <c r="N741" i="4"/>
  <c r="M741" i="4"/>
  <c r="N740" i="4"/>
  <c r="M740" i="4"/>
  <c r="N739" i="4"/>
  <c r="M739" i="4"/>
  <c r="N738" i="4"/>
  <c r="M738" i="4"/>
  <c r="N737" i="4"/>
  <c r="M737" i="4"/>
  <c r="N736" i="4"/>
  <c r="M736" i="4"/>
  <c r="N735" i="4"/>
  <c r="M735" i="4"/>
  <c r="N734" i="4"/>
  <c r="M734" i="4"/>
  <c r="N733" i="4"/>
  <c r="M733" i="4"/>
  <c r="N732" i="4"/>
  <c r="M732" i="4"/>
  <c r="N731" i="4"/>
  <c r="M731" i="4"/>
  <c r="N730" i="4"/>
  <c r="M730" i="4"/>
  <c r="N729" i="4"/>
  <c r="M729" i="4"/>
  <c r="N728" i="4"/>
  <c r="M728" i="4"/>
  <c r="N727" i="4"/>
  <c r="M727" i="4"/>
  <c r="N726" i="4"/>
  <c r="M726" i="4"/>
  <c r="N725" i="4"/>
  <c r="M725" i="4"/>
  <c r="N724" i="4"/>
  <c r="M724" i="4"/>
  <c r="N723" i="4"/>
  <c r="M723" i="4"/>
  <c r="N722" i="4"/>
  <c r="M722" i="4"/>
  <c r="N721" i="4"/>
  <c r="M721" i="4"/>
  <c r="N720" i="4"/>
  <c r="M720" i="4"/>
  <c r="N719" i="4"/>
  <c r="M719" i="4"/>
  <c r="N718" i="4"/>
  <c r="M718" i="4"/>
  <c r="N717" i="4"/>
  <c r="M717" i="4"/>
  <c r="N716" i="4"/>
  <c r="M716" i="4"/>
  <c r="N715" i="4"/>
  <c r="M715" i="4"/>
  <c r="N714" i="4"/>
  <c r="M714" i="4"/>
  <c r="N713" i="4"/>
  <c r="M713" i="4"/>
  <c r="N712" i="4"/>
  <c r="M712" i="4"/>
  <c r="N711" i="4"/>
  <c r="M711" i="4"/>
  <c r="N710" i="4"/>
  <c r="M710" i="4"/>
  <c r="N709" i="4"/>
  <c r="M709" i="4"/>
  <c r="N708" i="4"/>
  <c r="M708" i="4"/>
  <c r="N707" i="4"/>
  <c r="M707" i="4"/>
  <c r="N706" i="4"/>
  <c r="M706" i="4"/>
  <c r="N705" i="4"/>
  <c r="M705" i="4"/>
  <c r="N704" i="4"/>
  <c r="M704" i="4"/>
  <c r="N703" i="4"/>
  <c r="M703" i="4"/>
  <c r="N702" i="4"/>
  <c r="M702" i="4"/>
  <c r="N701" i="4"/>
  <c r="M701" i="4"/>
  <c r="N700" i="4"/>
  <c r="M700" i="4"/>
  <c r="N699" i="4"/>
  <c r="M699" i="4"/>
  <c r="N698" i="4"/>
  <c r="M698" i="4"/>
  <c r="N697" i="4"/>
  <c r="M697" i="4"/>
  <c r="N696" i="4"/>
  <c r="M696" i="4"/>
  <c r="N695" i="4"/>
  <c r="M695" i="4"/>
  <c r="N694" i="4"/>
  <c r="M694" i="4"/>
  <c r="N693" i="4"/>
  <c r="M693" i="4"/>
  <c r="N692" i="4"/>
  <c r="M692" i="4"/>
  <c r="N691" i="4"/>
  <c r="M691" i="4"/>
  <c r="N690" i="4"/>
  <c r="M690" i="4"/>
  <c r="N689" i="4"/>
  <c r="M689" i="4"/>
  <c r="N688" i="4"/>
  <c r="M688" i="4"/>
  <c r="N687" i="4"/>
  <c r="M687" i="4"/>
  <c r="N686" i="4"/>
  <c r="M686" i="4"/>
  <c r="N685" i="4"/>
  <c r="M685" i="4"/>
  <c r="N684" i="4"/>
  <c r="M684" i="4"/>
  <c r="N683" i="4"/>
  <c r="M683" i="4"/>
  <c r="N682" i="4"/>
  <c r="M682" i="4"/>
  <c r="N681" i="4"/>
  <c r="M681" i="4"/>
  <c r="N680" i="4"/>
  <c r="M680" i="4"/>
  <c r="N679" i="4"/>
  <c r="M679" i="4"/>
  <c r="N678" i="4"/>
  <c r="M678" i="4"/>
  <c r="N677" i="4"/>
  <c r="M677" i="4"/>
  <c r="N676" i="4"/>
  <c r="M676" i="4"/>
  <c r="N675" i="4"/>
  <c r="M675" i="4"/>
  <c r="N674" i="4"/>
  <c r="M674" i="4"/>
  <c r="N673" i="4"/>
  <c r="M673" i="4"/>
  <c r="N672" i="4"/>
  <c r="M672" i="4"/>
  <c r="N671" i="4"/>
  <c r="M671" i="4"/>
  <c r="N670" i="4"/>
  <c r="M670" i="4"/>
  <c r="N669" i="4"/>
  <c r="M669" i="4"/>
  <c r="F8" i="4" l="1"/>
  <c r="F9" i="4"/>
  <c r="G2002" i="4"/>
  <c r="N17" i="2" s="1"/>
  <c r="A2000" i="4"/>
  <c r="A1995" i="4"/>
  <c r="H9" i="4"/>
  <c r="H8" i="4" l="1"/>
  <c r="A8" i="4" s="1"/>
  <c r="A9" i="4"/>
  <c r="I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3A64C-9B7B-4745-8EE2-8206D887AB8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DA5A03-F16D-4764-A108-CBB725F562BD}" name="WorksheetConnection_56371-41160-aplicando-fórmulas^J-tablas-y-formato-i.ivan.arber-formulas---arber^Jivan.xlsx!AlimentosSMAE" type="102" refreshedVersion="8" minRefreshableVersion="5">
    <extLst>
      <ext xmlns:x15="http://schemas.microsoft.com/office/spreadsheetml/2010/11/main" uri="{DE250136-89BD-433C-8126-D09CA5730AF9}">
        <x15:connection id="AlimentosSMAE" autoDelete="1">
          <x15:rangePr sourceName="_xlcn.WorksheetConnection_5637141160aplicandofórmulasJtablasyformatoi.ivan.arberformulasarberJivan.xlsxAlimentosSMAE1"/>
        </x15:connection>
      </ext>
    </extLst>
  </connection>
  <connection id="3" xr16:uid="{E12F9339-F38D-4B7E-9C59-3B3C77CAAD41}" name="WorksheetConnection_Calc.Aux.!$O$2:$P$8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alc.Aux.O2P81"/>
        </x15:connection>
      </ext>
    </extLst>
  </connection>
  <connection id="4" xr16:uid="{C4F22920-DA72-49DD-9FC1-9B0213FD6722}" name="WorksheetConnection_Calc.Aux.!$S$2:$T$8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Calc.Aux.S2T81"/>
        </x15:connection>
      </ext>
    </extLst>
  </connection>
  <connection id="5" xr16:uid="{C4D0B469-D66C-4F93-9B0E-8C0CCC710B1A}" name="WorksheetConnection_DASHBOARD!$N$22:$O$25" type="102" refreshedVersion="8" minRefreshableVersion="5">
    <extLst>
      <ext xmlns:x15="http://schemas.microsoft.com/office/spreadsheetml/2010/11/main" uri="{DE250136-89BD-433C-8126-D09CA5730AF9}">
        <x15:connection id="Rango 3" autoDelete="1">
          <x15:rangePr sourceName="_xlcn.WorksheetConnection_DASHBOARDN22O251"/>
        </x15:connection>
      </ext>
    </extLst>
  </connection>
  <connection id="6" xr16:uid="{412A353A-E647-4AB6-8A2C-231526BACE99}" name="WorksheetConnection_Listado alimentos - Plan Alim.!$B$2:$L$1048576" type="102" refreshedVersion="8" minRefreshableVersion="5">
    <extLst>
      <ext xmlns:x15="http://schemas.microsoft.com/office/spreadsheetml/2010/11/main" uri="{DE250136-89BD-433C-8126-D09CA5730AF9}">
        <x15:connection id="Rango 2" autoDelete="1">
          <x15:rangePr sourceName="_xlcn.WorksheetConnection_ListadoalimentosPlanAlim.B2L10485761"/>
        </x15:connection>
      </ext>
    </extLst>
  </connection>
</connections>
</file>

<file path=xl/sharedStrings.xml><?xml version="1.0" encoding="utf-8"?>
<sst xmlns="http://schemas.openxmlformats.org/spreadsheetml/2006/main" count="12091" uniqueCount="2097">
  <si>
    <t>Alimento</t>
  </si>
  <si>
    <t>Cantidad</t>
  </si>
  <si>
    <t>Unidad</t>
  </si>
  <si>
    <t>Peso_neto</t>
  </si>
  <si>
    <t>Kcal</t>
  </si>
  <si>
    <t>Proteina</t>
  </si>
  <si>
    <t>Lipidos</t>
  </si>
  <si>
    <t>HC</t>
  </si>
  <si>
    <t>Fibra</t>
  </si>
  <si>
    <t>AOAAG</t>
  </si>
  <si>
    <t>g</t>
  </si>
  <si>
    <t>Abulón fresco</t>
  </si>
  <si>
    <t>AOAMBG</t>
  </si>
  <si>
    <t>Aceite</t>
  </si>
  <si>
    <t>AceitesYgrasas</t>
  </si>
  <si>
    <t>cucharadita</t>
  </si>
  <si>
    <t>Aceite comestible</t>
  </si>
  <si>
    <t>Aceite de aguacate</t>
  </si>
  <si>
    <t>ALE</t>
  </si>
  <si>
    <t>Aceite de ajonjolí</t>
  </si>
  <si>
    <t>Aceite de almendra</t>
  </si>
  <si>
    <t>AOABG</t>
  </si>
  <si>
    <t>Aceite de cacao</t>
  </si>
  <si>
    <t>Aceite de cachuate</t>
  </si>
  <si>
    <t>AOAMG</t>
  </si>
  <si>
    <t>Aceite de canola</t>
  </si>
  <si>
    <t>Aceite de cártamo</t>
  </si>
  <si>
    <t>Aceite de coco</t>
  </si>
  <si>
    <t>Bebidas</t>
  </si>
  <si>
    <t>Aceite de girasol</t>
  </si>
  <si>
    <t>Aceite de girasol 60% con ácido linoleico</t>
  </si>
  <si>
    <t>Aceite de girasol 70% con ácido aleico</t>
  </si>
  <si>
    <t>Frutas</t>
  </si>
  <si>
    <t>Aceite de hígado de bacalao</t>
  </si>
  <si>
    <t>Aceite de maíz</t>
  </si>
  <si>
    <t>Aceite de oliva</t>
  </si>
  <si>
    <t>Aceite de oliva extra virgen</t>
  </si>
  <si>
    <t>Aceite de olivo</t>
  </si>
  <si>
    <t>Aceite de palma</t>
  </si>
  <si>
    <t>Verduras</t>
  </si>
  <si>
    <t>Aceite de soya</t>
  </si>
  <si>
    <t>Aceite de soya y algodón</t>
  </si>
  <si>
    <t>Aceite en spray</t>
  </si>
  <si>
    <t>disp.de un segundo</t>
  </si>
  <si>
    <t>Aceituna negra sin hueso</t>
  </si>
  <si>
    <t>pieza</t>
  </si>
  <si>
    <t>Aceituna verde con hueso</t>
  </si>
  <si>
    <t>Aceituna verde sin hueso</t>
  </si>
  <si>
    <t>Aceitunas rellenas de anchoa</t>
  </si>
  <si>
    <t>Aceitunas rellenas de pimiento</t>
  </si>
  <si>
    <t>taza</t>
  </si>
  <si>
    <t xml:space="preserve">Achiote                                                                                                                        </t>
  </si>
  <si>
    <t>cucharada</t>
  </si>
  <si>
    <t>Acociles</t>
  </si>
  <si>
    <t>Aderezo</t>
  </si>
  <si>
    <t>Aderezo blue cheese</t>
  </si>
  <si>
    <t>Aderezo blue cheese bajo en calorias</t>
  </si>
  <si>
    <t>Aderezo con queso y ajo</t>
  </si>
  <si>
    <t>Aderezo cremoso</t>
  </si>
  <si>
    <t>Aderezo de ciruela pasas</t>
  </si>
  <si>
    <t>Aderezo de hierbas finas</t>
  </si>
  <si>
    <t>Aderezo de mayonesa</t>
  </si>
  <si>
    <t>Aderezo de miel</t>
  </si>
  <si>
    <t>Aderezo de miel y mostaza</t>
  </si>
  <si>
    <t>Aderezo de miel y mostaza bajo calorias</t>
  </si>
  <si>
    <t>Aderezo francés</t>
  </si>
  <si>
    <t>Aderezo fránces bajo en calorías</t>
  </si>
  <si>
    <t>Aderezo italiano</t>
  </si>
  <si>
    <t>Aderezo italiano bajo en calorías</t>
  </si>
  <si>
    <t>Aderezo italiano cremoso</t>
  </si>
  <si>
    <t>Aderezo italiano cremoso bajo en calorías</t>
  </si>
  <si>
    <t>Aderezo jalapeño</t>
  </si>
  <si>
    <t>Aderezo mil islas</t>
  </si>
  <si>
    <t>Aderezo mil islas bajo en calorías</t>
  </si>
  <si>
    <t>Aderezo ranch</t>
  </si>
  <si>
    <t>Aderezo ranch bajo en calorías</t>
  </si>
  <si>
    <t>Aderezo roquefort</t>
  </si>
  <si>
    <t>Aderezo ruso</t>
  </si>
  <si>
    <t>Aderezo ruso bajo en calorías</t>
  </si>
  <si>
    <t>Aderezo tipo blue cheese</t>
  </si>
  <si>
    <t>Aderezo tipo cesar</t>
  </si>
  <si>
    <t>Aderezo tipo cesar bajo en   calorías</t>
  </si>
  <si>
    <t>Aderezo tipo francés</t>
  </si>
  <si>
    <t>Aderezo tipo mil islas</t>
  </si>
  <si>
    <t>Aderezo tipo ranch</t>
  </si>
  <si>
    <t>Aderezo vinagreta casera</t>
  </si>
  <si>
    <t>Aderezo vinagreta comercial</t>
  </si>
  <si>
    <t>Aderezos para ensalada bajos en calorías y grasa</t>
  </si>
  <si>
    <t>Agua</t>
  </si>
  <si>
    <t>Agua de coco</t>
  </si>
  <si>
    <t>Agua mineral</t>
  </si>
  <si>
    <t>lata</t>
  </si>
  <si>
    <t>Agua quina</t>
  </si>
  <si>
    <t>Aguacate California</t>
  </si>
  <si>
    <t>Aguacate de pellejo</t>
  </si>
  <si>
    <t>Aguacate florida</t>
  </si>
  <si>
    <t>Aguacate hass</t>
  </si>
  <si>
    <t>Aguacate madiano</t>
  </si>
  <si>
    <t>Aguacate verde</t>
  </si>
  <si>
    <t>Aguardiente</t>
  </si>
  <si>
    <t>ml</t>
  </si>
  <si>
    <t>Aguayón</t>
  </si>
  <si>
    <t>Aguayón de res</t>
  </si>
  <si>
    <t>Aguja de res</t>
  </si>
  <si>
    <t>Ahuahutle seco</t>
  </si>
  <si>
    <t>Ajo en polvo</t>
  </si>
  <si>
    <t>Ajonjoli</t>
  </si>
  <si>
    <t>Ajonjoli tostado</t>
  </si>
  <si>
    <t>Albahaca deshidratada</t>
  </si>
  <si>
    <t>Albahaca molida</t>
  </si>
  <si>
    <t>Albaricoque en almibar</t>
  </si>
  <si>
    <t>Albaricoque en mitades enlatados en agua</t>
  </si>
  <si>
    <t>Albaricoque en mitades enlatados en jugo</t>
  </si>
  <si>
    <t>Alcaparras</t>
  </si>
  <si>
    <t>Alcaravea</t>
  </si>
  <si>
    <t>Alce crudo</t>
  </si>
  <si>
    <t>Alegría natural</t>
  </si>
  <si>
    <t>Alegría tostada</t>
  </si>
  <si>
    <t>Alemndra ahumada</t>
  </si>
  <si>
    <t>envase</t>
  </si>
  <si>
    <t xml:space="preserve">envase </t>
  </si>
  <si>
    <t>Almeja chirla</t>
  </si>
  <si>
    <t>Almeja cruda mediana sin concha</t>
  </si>
  <si>
    <t>Almeja fresca sin concha</t>
  </si>
  <si>
    <t>Almendra</t>
  </si>
  <si>
    <t>Almendra acaramelada</t>
  </si>
  <si>
    <t>Almendra con chocolate</t>
  </si>
  <si>
    <t>Almendra deshidratada</t>
  </si>
  <si>
    <t>Almendra fileteada</t>
  </si>
  <si>
    <t>Almendra picada</t>
  </si>
  <si>
    <t>Almendra tostada</t>
  </si>
  <si>
    <t>Almond joy</t>
  </si>
  <si>
    <t>Almond joy miniatura</t>
  </si>
  <si>
    <t>Alón de pollo con piel cocido</t>
  </si>
  <si>
    <t>Alón de pollo con piel crudo</t>
  </si>
  <si>
    <t>Alón de pollo sin piel</t>
  </si>
  <si>
    <t>ND</t>
  </si>
  <si>
    <t>Amaranto cocido</t>
  </si>
  <si>
    <t>Amaranto tostado</t>
  </si>
  <si>
    <t>Anchoa con aceite</t>
  </si>
  <si>
    <t>Anchoa fresca</t>
  </si>
  <si>
    <t>Anillos de calamar</t>
  </si>
  <si>
    <t>Anillos de trigo azucarados de colores</t>
  </si>
  <si>
    <t>Anís</t>
  </si>
  <si>
    <t>Anís dulce seco</t>
  </si>
  <si>
    <t>Anona</t>
  </si>
  <si>
    <t>Añejo tipo cotija</t>
  </si>
  <si>
    <t>Arándano fresco</t>
  </si>
  <si>
    <t>Arándano seco con azucar</t>
  </si>
  <si>
    <t>Arenque cocido</t>
  </si>
  <si>
    <t>Arenque fresco crudo</t>
  </si>
  <si>
    <t>Arenque marinado</t>
  </si>
  <si>
    <t>filete</t>
  </si>
  <si>
    <t>Armadillo</t>
  </si>
  <si>
    <t>Arrachera cruda</t>
  </si>
  <si>
    <t>Arrachera de avestruz</t>
  </si>
  <si>
    <t>Arrachera de res cruda</t>
  </si>
  <si>
    <t>Arroz cocido</t>
  </si>
  <si>
    <t>Arroz crudo</t>
  </si>
  <si>
    <t>Arroz inflado con cocoa</t>
  </si>
  <si>
    <t>Arroz inflado natural</t>
  </si>
  <si>
    <t>Arroz integral cocido</t>
  </si>
  <si>
    <t>Arroz integral crudo</t>
  </si>
  <si>
    <t>Arroz precocido cocido</t>
  </si>
  <si>
    <t>Arroz precocido crudo</t>
  </si>
  <si>
    <t>Arroz pulido crudo</t>
  </si>
  <si>
    <t>Arroz salvaje cocido</t>
  </si>
  <si>
    <t>Arroz salvaje crudo</t>
  </si>
  <si>
    <t>Arúgula</t>
  </si>
  <si>
    <t>Aspartame</t>
  </si>
  <si>
    <t>sobre</t>
  </si>
  <si>
    <t>Ate</t>
  </si>
  <si>
    <t>Ate de guayaba</t>
  </si>
  <si>
    <t>Ate de membrillo</t>
  </si>
  <si>
    <t>Atole en polvo</t>
  </si>
  <si>
    <t>Atole en sobre</t>
  </si>
  <si>
    <t>Atole vitaminado</t>
  </si>
  <si>
    <t>Atún blanco en aceite</t>
  </si>
  <si>
    <t>Atún blanco en agua (drenado)</t>
  </si>
  <si>
    <t>Atún en aceite drenado</t>
  </si>
  <si>
    <t>Atún en agua drenado</t>
  </si>
  <si>
    <t>Atún fresco</t>
  </si>
  <si>
    <t>Atún horneado</t>
  </si>
  <si>
    <t>Atún lihgt (drenado)</t>
  </si>
  <si>
    <t>Avellana</t>
  </si>
  <si>
    <t>Avellana picada</t>
  </si>
  <si>
    <t>Avellana salada</t>
  </si>
  <si>
    <t>Avellana tostada</t>
  </si>
  <si>
    <t>Avena cocida</t>
  </si>
  <si>
    <t>Avena con canela y especias</t>
  </si>
  <si>
    <t>Avena con manzana y canela</t>
  </si>
  <si>
    <t>Avena con pasitas y especias</t>
  </si>
  <si>
    <t>Avena en hojuelas</t>
  </si>
  <si>
    <t>Avena instantánea PLUS varios sabores</t>
  </si>
  <si>
    <t>Avena instantánea preparada</t>
  </si>
  <si>
    <t>Avena instantánea varios sabores</t>
  </si>
  <si>
    <t>Avena integral</t>
  </si>
  <si>
    <t>Avena integral con pasitas, instantánea preparada</t>
  </si>
  <si>
    <t>Avena Quaker Old fashion</t>
  </si>
  <si>
    <t>Azafrán</t>
  </si>
  <si>
    <t>Azúcar blanca</t>
  </si>
  <si>
    <t>Azúcar de mesa</t>
  </si>
  <si>
    <t>Azúcar glass</t>
  </si>
  <si>
    <t>Azúcar granulada</t>
  </si>
  <si>
    <t>Azúcar mascabado</t>
  </si>
  <si>
    <t>Azúcar morena</t>
  </si>
  <si>
    <t>Bacalao enlatado</t>
  </si>
  <si>
    <t>Bacalao fresco</t>
  </si>
  <si>
    <t>Bacalao noruego</t>
  </si>
  <si>
    <t>Bacalao seco</t>
  </si>
  <si>
    <t>Bagel</t>
  </si>
  <si>
    <t>Bagel de ajo</t>
  </si>
  <si>
    <t>Bagel de ajonjolí</t>
  </si>
  <si>
    <t>Bagel de avena</t>
  </si>
  <si>
    <t>Bagel de canela y pasas</t>
  </si>
  <si>
    <t>Bagel de cebolla</t>
  </si>
  <si>
    <t>Bagel integral</t>
  </si>
  <si>
    <t>Bagre</t>
  </si>
  <si>
    <t>Bagre fileteado</t>
  </si>
  <si>
    <t>Baguette</t>
  </si>
  <si>
    <t>Barbacoa</t>
  </si>
  <si>
    <t>Barbacoa con hueso</t>
  </si>
  <si>
    <t>Barquillo</t>
  </si>
  <si>
    <t>Barra Chewy para niños varios sabores</t>
  </si>
  <si>
    <t>paquete</t>
  </si>
  <si>
    <t>Barra Choco Krispis</t>
  </si>
  <si>
    <t>barra</t>
  </si>
  <si>
    <t>Barra de fruta con Avena fresa</t>
  </si>
  <si>
    <t>Barra de granola</t>
  </si>
  <si>
    <t>Barra multigrano linaza</t>
  </si>
  <si>
    <t>Barra Special K varios sabores</t>
  </si>
  <si>
    <t>Barra Stila varios sabores</t>
  </si>
  <si>
    <t>Barra zucaritas</t>
  </si>
  <si>
    <t>Barrita de avena</t>
  </si>
  <si>
    <t>Barrita de fresa</t>
  </si>
  <si>
    <t>Barrita de granola con cacahuate</t>
  </si>
  <si>
    <t>Barrita de granola con choco chip</t>
  </si>
  <si>
    <t>Barrita de granola con pasitas y nuez</t>
  </si>
  <si>
    <t>Barrita de granola cubierta con chocolate</t>
  </si>
  <si>
    <t>Barrita de granola sabor manzana</t>
  </si>
  <si>
    <t>Barrita marinela</t>
  </si>
  <si>
    <t>Base para pay</t>
  </si>
  <si>
    <t>Bebida láctea fermentada</t>
  </si>
  <si>
    <t>Bebida para deportistas</t>
  </si>
  <si>
    <t>bote sport</t>
  </si>
  <si>
    <t>Bebida para deportistas en polvo</t>
  </si>
  <si>
    <t>Bigote de cajeta</t>
  </si>
  <si>
    <t>Bigote relleno de chocolate</t>
  </si>
  <si>
    <t>Bigotes de chocolate</t>
  </si>
  <si>
    <t>Bigotes miniatura de cajeta</t>
  </si>
  <si>
    <t>Bimbuñuelos</t>
  </si>
  <si>
    <t>Birote</t>
  </si>
  <si>
    <t>Bisquet</t>
  </si>
  <si>
    <t>Bistec</t>
  </si>
  <si>
    <t>Bistec bola</t>
  </si>
  <si>
    <t>Bistec de res</t>
  </si>
  <si>
    <t>Bistec de ternera</t>
  </si>
  <si>
    <t>Blueberries</t>
  </si>
  <si>
    <t>Blueberries congeladas</t>
  </si>
  <si>
    <t>Blueberries congeladas con azucar</t>
  </si>
  <si>
    <t>Blueberries en almibar</t>
  </si>
  <si>
    <t>Bola de res</t>
  </si>
  <si>
    <t>Bola de ternera</t>
  </si>
  <si>
    <t>Bolillo</t>
  </si>
  <si>
    <t>Bolillo integral</t>
  </si>
  <si>
    <t>Bolillo integral sin migajón</t>
  </si>
  <si>
    <t>Bolillo sin migajón</t>
  </si>
  <si>
    <t>Bollo de hamburguesa</t>
  </si>
  <si>
    <t>Bollos para hamburguesa</t>
  </si>
  <si>
    <t>Bonito</t>
  </si>
  <si>
    <t>Bonito en aceite</t>
  </si>
  <si>
    <t>Bonito filereado</t>
  </si>
  <si>
    <t>Boost *</t>
  </si>
  <si>
    <t>Boquerón crudo</t>
  </si>
  <si>
    <t>Boquerones (fritos)</t>
  </si>
  <si>
    <t>Boquilla, crudo</t>
  </si>
  <si>
    <t>Botanas con proteinas de amaranto</t>
  </si>
  <si>
    <t>bolsa</t>
  </si>
  <si>
    <t>Brandy</t>
  </si>
  <si>
    <t>Breba</t>
  </si>
  <si>
    <t>Brownie casero</t>
  </si>
  <si>
    <t>Brownie comercial</t>
  </si>
  <si>
    <t>Bubbaloo xtreme</t>
  </si>
  <si>
    <t>Bubulubu</t>
  </si>
  <si>
    <t>burbujas de maíz azucaradas</t>
  </si>
  <si>
    <t>Burn *</t>
  </si>
  <si>
    <t>Cabeza de carnero cocida</t>
  </si>
  <si>
    <t>Cabeza de cerdo</t>
  </si>
  <si>
    <t>Cabeza de pescado</t>
  </si>
  <si>
    <t>Cabrilla</t>
  </si>
  <si>
    <t>Cabrito</t>
  </si>
  <si>
    <t>Cacahuate</t>
  </si>
  <si>
    <t>Cacahuate acaramelado</t>
  </si>
  <si>
    <t>Cacahuate con cáscara</t>
  </si>
  <si>
    <t>Cacahuate con pepitas</t>
  </si>
  <si>
    <t>Cacahuate con piel</t>
  </si>
  <si>
    <t>Cacahuate confitado (chocolate)</t>
  </si>
  <si>
    <t>Cacahuate enchilado</t>
  </si>
  <si>
    <t>Cacahuate japonés</t>
  </si>
  <si>
    <t>Cacahuate picado</t>
  </si>
  <si>
    <t>Cacahuate salado</t>
  </si>
  <si>
    <t>Cacahuate tostado</t>
  </si>
  <si>
    <t>Cacahuates confitados</t>
  </si>
  <si>
    <t>Cacahuates cubiertos con salsa y limón</t>
  </si>
  <si>
    <t>Cacahucate cocido</t>
  </si>
  <si>
    <t>Cacao sin cascara</t>
  </si>
  <si>
    <t>Cacoa con cáscara</t>
  </si>
  <si>
    <t>Cacoa pataste</t>
  </si>
  <si>
    <t>Café americano</t>
  </si>
  <si>
    <t>Café capuchino helado</t>
  </si>
  <si>
    <t>Café capuchino instantáneo</t>
  </si>
  <si>
    <t>Café con azúcar</t>
  </si>
  <si>
    <t>Café de grano</t>
  </si>
  <si>
    <t>Café de polvo descafeinado</t>
  </si>
  <si>
    <t>Café descafeinado</t>
  </si>
  <si>
    <t>Café descafeinado preparado</t>
  </si>
  <si>
    <t>Café en polvo</t>
  </si>
  <si>
    <t>Café en polvo sabor moka</t>
  </si>
  <si>
    <t>Café express</t>
  </si>
  <si>
    <t>5 1 /2</t>
  </si>
  <si>
    <t>Café instantáneo</t>
  </si>
  <si>
    <t>Café instantáneo, descafeinado</t>
  </si>
  <si>
    <t>Café intantánio preparado</t>
  </si>
  <si>
    <t>Café molido</t>
  </si>
  <si>
    <t>Café ó té sin azúcar</t>
  </si>
  <si>
    <t>Café sin azúcar</t>
  </si>
  <si>
    <t>Caimito blanco o morado</t>
  </si>
  <si>
    <t>Cajeta</t>
  </si>
  <si>
    <t>Calabaza melón</t>
  </si>
  <si>
    <t>Calahua</t>
  </si>
  <si>
    <t>Calamar americano</t>
  </si>
  <si>
    <t>Calamar crudo</t>
  </si>
  <si>
    <t>Calamar fresco entero</t>
  </si>
  <si>
    <t>Calamar fresco limpio</t>
  </si>
  <si>
    <t>Calamar frito</t>
  </si>
  <si>
    <t>Caldo</t>
  </si>
  <si>
    <t>Caldo de carne</t>
  </si>
  <si>
    <t>Caldo de carne concentrado</t>
  </si>
  <si>
    <t>Caldo de pescado</t>
  </si>
  <si>
    <t>Caldo de pollo</t>
  </si>
  <si>
    <t>Caldo de pollo concentrado</t>
  </si>
  <si>
    <t>Caldo de pollo enlatado</t>
  </si>
  <si>
    <t>Caldo de res</t>
  </si>
  <si>
    <t>Caldo de res enlatado</t>
  </si>
  <si>
    <t>Camarón 16-20</t>
  </si>
  <si>
    <t>Camarón cocido</t>
  </si>
  <si>
    <t>Camarón crudo mediano</t>
  </si>
  <si>
    <t>Camarón de surimi</t>
  </si>
  <si>
    <t>Camarón enlatado</t>
  </si>
  <si>
    <t>Camarón gigante</t>
  </si>
  <si>
    <t>Camarón pacotilla</t>
  </si>
  <si>
    <t>Camarón seco</t>
  </si>
  <si>
    <t>Camarón seco salado</t>
  </si>
  <si>
    <t>Camarón U15</t>
  </si>
  <si>
    <t>Camote al honor</t>
  </si>
  <si>
    <t>Camote amarillo</t>
  </si>
  <si>
    <t>Camote cocido</t>
  </si>
  <si>
    <t>Camote con miel</t>
  </si>
  <si>
    <t>Camote con naranja</t>
  </si>
  <si>
    <t>Camote en dulce</t>
  </si>
  <si>
    <t>Camote largo</t>
  </si>
  <si>
    <t>Camote poblano (dulce)</t>
  </si>
  <si>
    <t>Cana de azúcar</t>
  </si>
  <si>
    <t>Canela</t>
  </si>
  <si>
    <t>Canela en polvo</t>
  </si>
  <si>
    <t>Canela en raja</t>
  </si>
  <si>
    <t>raja</t>
  </si>
  <si>
    <t>Canela molida</t>
  </si>
  <si>
    <t>Canelones</t>
  </si>
  <si>
    <t>Cangrejo</t>
  </si>
  <si>
    <t>Cangrejo de Alaska</t>
  </si>
  <si>
    <t>Cangrejo de Alaska cocido</t>
  </si>
  <si>
    <t>Cangrejo enlatado</t>
  </si>
  <si>
    <t>Cangrejp cocido</t>
  </si>
  <si>
    <t>Capulín</t>
  </si>
  <si>
    <t>Carambolo o Carambola</t>
  </si>
  <si>
    <t>Caramelo</t>
  </si>
  <si>
    <t>pieza pequeña</t>
  </si>
  <si>
    <t>Caramelo de mantequilla</t>
  </si>
  <si>
    <t>Caramelo macizo</t>
  </si>
  <si>
    <t>Caramelo salvavidas</t>
  </si>
  <si>
    <t>Cardamomo</t>
  </si>
  <si>
    <t>Cardamomo molido</t>
  </si>
  <si>
    <t>Carlos V</t>
  </si>
  <si>
    <t>Carne de alce cocida</t>
  </si>
  <si>
    <t>Carne de armadillo</t>
  </si>
  <si>
    <t>Carne de avestruz</t>
  </si>
  <si>
    <t>Carne de cerdo</t>
  </si>
  <si>
    <t>Carne de cerdo molida</t>
  </si>
  <si>
    <t>Carne de faisám cruda sin  piel</t>
  </si>
  <si>
    <t>Carne de ganzo de crianza</t>
  </si>
  <si>
    <t>carne de jaiba</t>
  </si>
  <si>
    <t>Carne de pato de crianza</t>
  </si>
  <si>
    <t>Carne de res (promedio)</t>
  </si>
  <si>
    <t>Carne de res seca</t>
  </si>
  <si>
    <t>Carne de res semigrasossa</t>
  </si>
  <si>
    <t>Carne de suadero</t>
  </si>
  <si>
    <t>Carne de ternera</t>
  </si>
  <si>
    <t>Carne de venado cruda</t>
  </si>
  <si>
    <t>Carne deshebrada</t>
  </si>
  <si>
    <t>Carne molida de cerdo</t>
  </si>
  <si>
    <t>Carne molida de pavo</t>
  </si>
  <si>
    <t>Carne molida de pollo</t>
  </si>
  <si>
    <t>Carne molida estra magna cocida</t>
  </si>
  <si>
    <t>Carne molida estra magna salteada</t>
  </si>
  <si>
    <t>Carne molida popular de res</t>
  </si>
  <si>
    <t>Carne molida regular cocida</t>
  </si>
  <si>
    <t>Carne obscura de pollo con piel</t>
  </si>
  <si>
    <t>Carne obscura de pollo cruda</t>
  </si>
  <si>
    <t>Carne promedio</t>
  </si>
  <si>
    <t>Carnero</t>
  </si>
  <si>
    <t>Carnero con hueso</t>
  </si>
  <si>
    <t>Carpa</t>
  </si>
  <si>
    <t>Carpa cocida</t>
  </si>
  <si>
    <t>Carpa horneada</t>
  </si>
  <si>
    <t>Cáscara de limón</t>
  </si>
  <si>
    <t>Cáscara de naranja</t>
  </si>
  <si>
    <t>Cáscara de naranja cristalizada</t>
  </si>
  <si>
    <t>Cáscara de papa cruda</t>
  </si>
  <si>
    <t>Castaña</t>
  </si>
  <si>
    <t>Castaña asada</t>
  </si>
  <si>
    <t>Castaña con cáscara</t>
  </si>
  <si>
    <t>Caviar</t>
  </si>
  <si>
    <t>Caviar negro</t>
  </si>
  <si>
    <t>Caviar rojo</t>
  </si>
  <si>
    <t>Cazón</t>
  </si>
  <si>
    <t>Cazón fileteado</t>
  </si>
  <si>
    <t>Ccoc seco</t>
  </si>
  <si>
    <t>Cebada</t>
  </si>
  <si>
    <t>Cebada perla cocida</t>
  </si>
  <si>
    <t>Cebolla deshidratada</t>
  </si>
  <si>
    <t>Cebolla en polvo</t>
  </si>
  <si>
    <t>Cebollín</t>
  </si>
  <si>
    <t>Cebollín deshidratada</t>
  </si>
  <si>
    <t>Cebollín fresco</t>
  </si>
  <si>
    <t>Cebollín liofilizado</t>
  </si>
  <si>
    <t>Cecina</t>
  </si>
  <si>
    <t>Cecina de res</t>
  </si>
  <si>
    <t>Cecina enchilada</t>
  </si>
  <si>
    <t>Centeno</t>
  </si>
  <si>
    <t>Cerdo en canal</t>
  </si>
  <si>
    <t>Cereal Avena Flakes</t>
  </si>
  <si>
    <t>Cereal Chewy para niños varios sabores</t>
  </si>
  <si>
    <t>Cereal con almendras y pasas</t>
  </si>
  <si>
    <t>Cereal con avena con maple</t>
  </si>
  <si>
    <t>Cereal de arroz</t>
  </si>
  <si>
    <t>Cereal de arroz inflado con chocolate</t>
  </si>
  <si>
    <t>Cereal de avena integral, seco</t>
  </si>
  <si>
    <t>Cereal de galleta de chispa de chocolate</t>
  </si>
  <si>
    <t>Cereal de maíz reventado  con azúcar</t>
  </si>
  <si>
    <t>Cereal de salvado de trigo</t>
  </si>
  <si>
    <t>Cereal de trigo con canela</t>
  </si>
  <si>
    <t>Cereal de trigo sabor frutas</t>
  </si>
  <si>
    <t>Cereal integral con pasitas</t>
  </si>
  <si>
    <t>Cereal Multibran Flakes</t>
  </si>
  <si>
    <t>Cereal Multibran pasas</t>
  </si>
  <si>
    <t>Cereal multigrano</t>
  </si>
  <si>
    <t>Cereal sin azúcar</t>
  </si>
  <si>
    <t>Cereales de maíz reventado sabor chocolate y crema de cacahucate</t>
  </si>
  <si>
    <t>Cereza</t>
  </si>
  <si>
    <t>Cereza congeladas</t>
  </si>
  <si>
    <t>Cerezas en almibar</t>
  </si>
  <si>
    <t>Cerezas maschino enlatadas</t>
  </si>
  <si>
    <t>Cerveza</t>
  </si>
  <si>
    <t>tarro o lata</t>
  </si>
  <si>
    <t>Cerveza ligth</t>
  </si>
  <si>
    <t>Chabacano</t>
  </si>
  <si>
    <t>Chagua</t>
  </si>
  <si>
    <t>Chambarete</t>
  </si>
  <si>
    <t>Chambarete de res</t>
  </si>
  <si>
    <t>Champaña</t>
  </si>
  <si>
    <t>copa</t>
  </si>
  <si>
    <t>Charales frescos</t>
  </si>
  <si>
    <t>Charales secos</t>
  </si>
  <si>
    <t>Charritos de amaranto</t>
  </si>
  <si>
    <t>Cheescake</t>
  </si>
  <si>
    <t>rebanada</t>
  </si>
  <si>
    <t>Cheetos</t>
  </si>
  <si>
    <t>Cheetos poffs</t>
  </si>
  <si>
    <t>Cheez whiz</t>
  </si>
  <si>
    <t>Cherimoya picada</t>
  </si>
  <si>
    <t>Cherna</t>
  </si>
  <si>
    <t>Chetos torciditos</t>
  </si>
  <si>
    <t>Chewy candy</t>
  </si>
  <si>
    <t>Chía</t>
  </si>
  <si>
    <t>Chicharrón</t>
  </si>
  <si>
    <t>Chicharrón de cerdo</t>
  </si>
  <si>
    <t>Chicharrón de harina enchilado</t>
  </si>
  <si>
    <t>Chicharrón de puerco</t>
  </si>
  <si>
    <t>Chicle</t>
  </si>
  <si>
    <t>Chicle bajo en azúcar</t>
  </si>
  <si>
    <t>Chicle casacabel</t>
  </si>
  <si>
    <t>Chicle en polvo</t>
  </si>
  <si>
    <t>Chicle piquín</t>
  </si>
  <si>
    <t>Chicle piquín molido</t>
  </si>
  <si>
    <t>Chicle sin azúcar</t>
  </si>
  <si>
    <t>Chicloso</t>
  </si>
  <si>
    <t>Chicozapote</t>
  </si>
  <si>
    <t>Chilorio</t>
  </si>
  <si>
    <t>Chilorio de pavo</t>
  </si>
  <si>
    <t>Chipirón (calamar) crudo</t>
  </si>
  <si>
    <t>Chips ahoy</t>
  </si>
  <si>
    <t>Chips de platano</t>
  </si>
  <si>
    <t>bolsa individual</t>
  </si>
  <si>
    <t>Chirimoya</t>
  </si>
  <si>
    <t xml:space="preserve">Chispas de chocolate     </t>
  </si>
  <si>
    <t>Chispas de chocolate hershey</t>
  </si>
  <si>
    <t>Chistorra</t>
  </si>
  <si>
    <t>Choco chispas</t>
  </si>
  <si>
    <t>Chocolate amargo</t>
  </si>
  <si>
    <t>Chocolate blanco</t>
  </si>
  <si>
    <t>Chocolate blanco son azúcar</t>
  </si>
  <si>
    <t>Chocolate con almendras</t>
  </si>
  <si>
    <t>Chocolate con arroz tostado</t>
  </si>
  <si>
    <t>Chocolate con azúcar</t>
  </si>
  <si>
    <t>Chocolate con galleta y caramelo</t>
  </si>
  <si>
    <t>Chocolate con leche</t>
  </si>
  <si>
    <t>Chocolate con leche con menos del 10% proteinas</t>
  </si>
  <si>
    <t>Chocolate con leche y almendras sin azúcar</t>
  </si>
  <si>
    <t>Chocolate con nugar</t>
  </si>
  <si>
    <t>Chocolate con nugar y cacahuate</t>
  </si>
  <si>
    <t>Chocolate de coco y almendras</t>
  </si>
  <si>
    <t>Chocolate de leche</t>
  </si>
  <si>
    <t>Chocolate de menta</t>
  </si>
  <si>
    <t>Chocolate en polvo con más del 10% proteínas</t>
  </si>
  <si>
    <t>Chocolate en polvo con menos del 10% proteinas</t>
  </si>
  <si>
    <t>Chocolate en polvo DICONSA</t>
  </si>
  <si>
    <t>Chocolate en polvo sin azúcar</t>
  </si>
  <si>
    <t>Chocolate en polvo sin azúcares</t>
  </si>
  <si>
    <t>Chocolate fundido</t>
  </si>
  <si>
    <t>Chocolate para repostería sin azúcar</t>
  </si>
  <si>
    <t>Chocolate rallado</t>
  </si>
  <si>
    <t>Chocolate semi amargo</t>
  </si>
  <si>
    <t>Chocolate sin azúcar</t>
  </si>
  <si>
    <t>Chorizo</t>
  </si>
  <si>
    <t>Chorizo de pollo</t>
  </si>
  <si>
    <t>Chorizo vegetariano</t>
  </si>
  <si>
    <t>Chuleta ahumada</t>
  </si>
  <si>
    <t>Chuleta de carnero</t>
  </si>
  <si>
    <t>Chuleta de cerdo</t>
  </si>
  <si>
    <t>Chuleta de cordero entera</t>
  </si>
  <si>
    <t>Churritos barcel</t>
  </si>
  <si>
    <t>Ciricote</t>
  </si>
  <si>
    <t>Ciruela criolla roja o amarilla</t>
  </si>
  <si>
    <t>Ciruela negra</t>
  </si>
  <si>
    <t>Ciruela pasa deshuesada</t>
  </si>
  <si>
    <t>Clara de huevo</t>
  </si>
  <si>
    <t>Clara de huevo en polvo</t>
  </si>
  <si>
    <t>Clavo</t>
  </si>
  <si>
    <t>Clavo de olor</t>
  </si>
  <si>
    <t>Clavo en polvo</t>
  </si>
  <si>
    <t>Clavo entero</t>
  </si>
  <si>
    <t>Clavo molido</t>
  </si>
  <si>
    <t>Clight</t>
  </si>
  <si>
    <t>Coca light</t>
  </si>
  <si>
    <t>Cocacola de dieta</t>
  </si>
  <si>
    <t>Cocada</t>
  </si>
  <si>
    <t>Cocca Cola de dieta</t>
  </si>
  <si>
    <t>Cocca Cola Zero</t>
  </si>
  <si>
    <t>Cocktail de frutas en almibar</t>
  </si>
  <si>
    <t>Cocktail de frutas enlatado en agua</t>
  </si>
  <si>
    <t>Cocktail de frutas enlatado en jugo de frutas</t>
  </si>
  <si>
    <t>Coco</t>
  </si>
  <si>
    <t>Coco de aceite</t>
  </si>
  <si>
    <t>Coco deshidratado</t>
  </si>
  <si>
    <t>Coco en hojuelas</t>
  </si>
  <si>
    <t>Coco entero</t>
  </si>
  <si>
    <t>Coco fresco</t>
  </si>
  <si>
    <t>Coco rallado</t>
  </si>
  <si>
    <t>Coco rallado y endulzado</t>
  </si>
  <si>
    <t>Coco seco y endulzado</t>
  </si>
  <si>
    <t>Cocoa en polvo con aspartame</t>
  </si>
  <si>
    <t>Cocoa sin azúcar</t>
  </si>
  <si>
    <t>Cocoa sin azúcar Hershey</t>
  </si>
  <si>
    <t>Cococa en polvo</t>
  </si>
  <si>
    <t>Cocoyol</t>
  </si>
  <si>
    <t>Codito crudo</t>
  </si>
  <si>
    <t>Coditos con crema deshidratados</t>
  </si>
  <si>
    <t>Coloc</t>
  </si>
  <si>
    <t>Comino</t>
  </si>
  <si>
    <t>Comino entetro</t>
  </si>
  <si>
    <t>Comino molido</t>
  </si>
  <si>
    <t>Concentrado de pollo</t>
  </si>
  <si>
    <t>Concha, pan dulce</t>
  </si>
  <si>
    <t>Conejo</t>
  </si>
  <si>
    <t>Conejo de crianza</t>
  </si>
  <si>
    <t>Conos de helado</t>
  </si>
  <si>
    <t>Consiomé de res</t>
  </si>
  <si>
    <t>Consiomé de res en polvo</t>
  </si>
  <si>
    <t>Consomé</t>
  </si>
  <si>
    <t>Consomé de camarón en polvo</t>
  </si>
  <si>
    <t>Consomé de pescado</t>
  </si>
  <si>
    <t>Consomé de pollo</t>
  </si>
  <si>
    <t>Consomé de pollo bajo en grasa</t>
  </si>
  <si>
    <t>Consomé de pollo desgarsado en polvo</t>
  </si>
  <si>
    <t>Consomé de pollo en cubo</t>
  </si>
  <si>
    <t>Consomé de pollo en polvo</t>
  </si>
  <si>
    <t>Consomé de res condesado</t>
  </si>
  <si>
    <t>Consomé de res en cubo</t>
  </si>
  <si>
    <t>Consomé de res enlatado</t>
  </si>
  <si>
    <t>Consomé en polvo</t>
  </si>
  <si>
    <t>Consomé sabor tomate</t>
  </si>
  <si>
    <t>Coñac</t>
  </si>
  <si>
    <t>Coquito</t>
  </si>
  <si>
    <t>Corazón de  puerco crudo</t>
  </si>
  <si>
    <t>Corazón de  res cocido</t>
  </si>
  <si>
    <t>Corazón de borrego</t>
  </si>
  <si>
    <t>Corazón de borrego cocido</t>
  </si>
  <si>
    <t>Corazón de cordero</t>
  </si>
  <si>
    <t>Corazón de cordero cocido</t>
  </si>
  <si>
    <t>Corazón de pavo</t>
  </si>
  <si>
    <t>Corazón de pollo cocido</t>
  </si>
  <si>
    <t>Corazón de puerco cocido</t>
  </si>
  <si>
    <t>Corazón de res crudo</t>
  </si>
  <si>
    <t>Corazón de ternera cocido</t>
  </si>
  <si>
    <t>Corazón de ternera crudo</t>
  </si>
  <si>
    <t>Cordero</t>
  </si>
  <si>
    <t>Corned beef</t>
  </si>
  <si>
    <t>Corned beef con áspic</t>
  </si>
  <si>
    <t>Coroso</t>
  </si>
  <si>
    <t>Costilla de carnero</t>
  </si>
  <si>
    <t>Costilla de res</t>
  </si>
  <si>
    <t>Costillar de cerdo</t>
  </si>
  <si>
    <t>Costillitas de cerdo</t>
  </si>
  <si>
    <t>Costra para pay casera</t>
  </si>
  <si>
    <t>Costra para pay congelada</t>
  </si>
  <si>
    <t>Couscous</t>
  </si>
  <si>
    <t>Crazy dips sabor frutas</t>
  </si>
  <si>
    <t>Creama chantilly</t>
  </si>
  <si>
    <t>Creama de coco dulce</t>
  </si>
  <si>
    <t>Creama de coco natural</t>
  </si>
  <si>
    <t>Creama dulce</t>
  </si>
  <si>
    <t>Crema</t>
  </si>
  <si>
    <t>Crema 20% grasa (dulce)</t>
  </si>
  <si>
    <t>Crema 40% grasa (agria)</t>
  </si>
  <si>
    <t>Crema ácida</t>
  </si>
  <si>
    <t>Crema agria</t>
  </si>
  <si>
    <t>Crema batida</t>
  </si>
  <si>
    <t>cuchrada</t>
  </si>
  <si>
    <t>Crema batida en aerosol</t>
  </si>
  <si>
    <t>Crema de leche en polvo</t>
  </si>
  <si>
    <t>Crema de menta</t>
  </si>
  <si>
    <t>Crema dulce para batir</t>
  </si>
  <si>
    <t>Crema en polvo para café</t>
  </si>
  <si>
    <t>Crema entera</t>
  </si>
  <si>
    <t>Crema Lala Light</t>
  </si>
  <si>
    <t>Crema ligera</t>
  </si>
  <si>
    <t>Crema natural</t>
  </si>
  <si>
    <t>Crema para batir</t>
  </si>
  <si>
    <t>Crema para café</t>
  </si>
  <si>
    <t>Cremor tártaro</t>
  </si>
  <si>
    <t>Crepa</t>
  </si>
  <si>
    <t>Crepas para rellenar</t>
  </si>
  <si>
    <t>Crepas saladas</t>
  </si>
  <si>
    <t>Croissant</t>
  </si>
  <si>
    <t>pieza mediana</t>
  </si>
  <si>
    <t>Croissant de manzana</t>
  </si>
  <si>
    <t>Croissant de queso</t>
  </si>
  <si>
    <t>Croutones</t>
  </si>
  <si>
    <t>Croutones sazonados</t>
  </si>
  <si>
    <t>Cuadritos de avena</t>
  </si>
  <si>
    <t>Cuadritos de avena con salvado</t>
  </si>
  <si>
    <t xml:space="preserve">Cubierta de chocolate </t>
  </si>
  <si>
    <t>Cubierta de fresa</t>
  </si>
  <si>
    <t>Cubierta de piña</t>
  </si>
  <si>
    <t>Cubo consomé</t>
  </si>
  <si>
    <t>Cueritos de fruta</t>
  </si>
  <si>
    <t>Cuernitos</t>
  </si>
  <si>
    <t>Cuernitos de manzana</t>
  </si>
  <si>
    <t>Cuernitos de queso</t>
  </si>
  <si>
    <t>Cuernos</t>
  </si>
  <si>
    <t>Cuete</t>
  </si>
  <si>
    <t>Cuete de res</t>
  </si>
  <si>
    <t>Cuete de ternera</t>
  </si>
  <si>
    <t>Cundeamor</t>
  </si>
  <si>
    <t>Cupcake de chocolate</t>
  </si>
  <si>
    <t xml:space="preserve">pieza </t>
  </si>
  <si>
    <t>Cúrcuma</t>
  </si>
  <si>
    <t>Curry</t>
  </si>
  <si>
    <t>Curry en polvo</t>
  </si>
  <si>
    <t>Dacaf</t>
  </si>
  <si>
    <t>Dalmata</t>
  </si>
  <si>
    <t>Dátil seco</t>
  </si>
  <si>
    <t>Diet coke</t>
  </si>
  <si>
    <t>Diet sprite</t>
  </si>
  <si>
    <t>Dip</t>
  </si>
  <si>
    <t>Dip de cebolla</t>
  </si>
  <si>
    <t>Dip preparado</t>
  </si>
  <si>
    <t>Dip preparado con crema</t>
  </si>
  <si>
    <t>Dona</t>
  </si>
  <si>
    <t>Dona azucarada</t>
  </si>
  <si>
    <t>Dona glaseada</t>
  </si>
  <si>
    <t>Dona glaseada de chocolate</t>
  </si>
  <si>
    <t>Dona glaseada sabor chocolate</t>
  </si>
  <si>
    <t>Doraditas</t>
  </si>
  <si>
    <t>Doritos incognita</t>
  </si>
  <si>
    <t>Doritos nachos</t>
  </si>
  <si>
    <t>Doritos pizzerolas</t>
  </si>
  <si>
    <t>Durazno amarillo</t>
  </si>
  <si>
    <t>Durazno con azúcar congelado</t>
  </si>
  <si>
    <t>Durazno en almibar</t>
  </si>
  <si>
    <t>Durazno enlatado en agua</t>
  </si>
  <si>
    <t>Durazno enlatado en jugo</t>
  </si>
  <si>
    <t>Durazno prisco</t>
  </si>
  <si>
    <t>Eclair de chocolate</t>
  </si>
  <si>
    <t>Elote amarillo cocido</t>
  </si>
  <si>
    <t>Elote amarillo congelado</t>
  </si>
  <si>
    <t>Elote amarillo crudo</t>
  </si>
  <si>
    <t>Elote amarillo desgranado cocido</t>
  </si>
  <si>
    <t>Elote amarillo desgranado crudo</t>
  </si>
  <si>
    <t>Elote amarillo enlatado</t>
  </si>
  <si>
    <t>Elote blanco cocido</t>
  </si>
  <si>
    <t>elote blanco desgranado</t>
  </si>
  <si>
    <t>Elote crudo</t>
  </si>
  <si>
    <t>Elote desgranado</t>
  </si>
  <si>
    <t>Elote enlatado</t>
  </si>
  <si>
    <t>Empuje</t>
  </si>
  <si>
    <t>Empuje de res</t>
  </si>
  <si>
    <t>Eneldo</t>
  </si>
  <si>
    <t>Eneldo deshidratado</t>
  </si>
  <si>
    <t>Enelo en semilla</t>
  </si>
  <si>
    <t>English miffin</t>
  </si>
  <si>
    <t>Escalopa de res</t>
  </si>
  <si>
    <t>Escamoles</t>
  </si>
  <si>
    <t>Espagueti cocido</t>
  </si>
  <si>
    <t>Espagueti con espinacas cocido</t>
  </si>
  <si>
    <t>Espagueti crudo</t>
  </si>
  <si>
    <t>Espagueti integral crudo</t>
  </si>
  <si>
    <t>Espagueto integral cocido</t>
  </si>
  <si>
    <t>Espaguetti cocido</t>
  </si>
  <si>
    <t>Espaguetti con espinacas cocido</t>
  </si>
  <si>
    <t>Espaguetti crudo</t>
  </si>
  <si>
    <t>Espaguetti integral cocido</t>
  </si>
  <si>
    <t>Espaldilla</t>
  </si>
  <si>
    <t>Espaldilla de cerdo</t>
  </si>
  <si>
    <t>Especias para sazonar aves</t>
  </si>
  <si>
    <t>Espinazo</t>
  </si>
  <si>
    <t>Espinazo de cerdo</t>
  </si>
  <si>
    <t>Estragón</t>
  </si>
  <si>
    <t>Estragón molido</t>
  </si>
  <si>
    <t>Estragón seco</t>
  </si>
  <si>
    <t xml:space="preserve">Extracto de vainilla </t>
  </si>
  <si>
    <t>Extraviado</t>
  </si>
  <si>
    <t>Extraviado fileteado</t>
  </si>
  <si>
    <t>Fajitas de pollo sin piel cruda</t>
  </si>
  <si>
    <t>Falafel, hecho en casa</t>
  </si>
  <si>
    <t>Falda</t>
  </si>
  <si>
    <t>Falda abierta</t>
  </si>
  <si>
    <t>Falda de cerdo</t>
  </si>
  <si>
    <t>Falda de res</t>
  </si>
  <si>
    <t>Fécula de maíz</t>
  </si>
  <si>
    <t>Fécula de maíz de sabor</t>
  </si>
  <si>
    <t>Fetuccini crudo</t>
  </si>
  <si>
    <t>Fibra uno</t>
  </si>
  <si>
    <t>Fideo cocido</t>
  </si>
  <si>
    <t>Fideo con tomate deshidratado</t>
  </si>
  <si>
    <t>Fideo crudo</t>
  </si>
  <si>
    <t>Fideo seco deshidratado</t>
  </si>
  <si>
    <t>Filete de bandera crudo</t>
  </si>
  <si>
    <t>Filete de calamar crudo</t>
  </si>
  <si>
    <t>Filete de carpa</t>
  </si>
  <si>
    <t>Filete de cazón crudo</t>
  </si>
  <si>
    <t>Filete de cerdo</t>
  </si>
  <si>
    <t>Filete de extraviado</t>
  </si>
  <si>
    <t>Filete de guachinando, pargo</t>
  </si>
  <si>
    <t>Filete de lenguado</t>
  </si>
  <si>
    <t>Filete de merluza</t>
  </si>
  <si>
    <t>Filete de mero</t>
  </si>
  <si>
    <t>Filete de mojarra</t>
  </si>
  <si>
    <t>Filete de pescado</t>
  </si>
  <si>
    <t>Filete de pescado blanco del Nilo</t>
  </si>
  <si>
    <t>Filete de puerco</t>
  </si>
  <si>
    <t>Filete de res</t>
  </si>
  <si>
    <t>Filete de robalo</t>
  </si>
  <si>
    <t>Filete de salmón</t>
  </si>
  <si>
    <t>Filete de venado</t>
  </si>
  <si>
    <t>Filete mignón</t>
  </si>
  <si>
    <t>Filete miñón</t>
  </si>
  <si>
    <t>Filete tampiqueña</t>
  </si>
  <si>
    <t>Flan casero</t>
  </si>
  <si>
    <t>Flan de caja preparado con leche descremada</t>
  </si>
  <si>
    <t>Flan de caja preparado con leche entera</t>
  </si>
  <si>
    <t>Flan en polvo</t>
  </si>
  <si>
    <t>Flor de jamaica</t>
  </si>
  <si>
    <t>Fondue de queso</t>
  </si>
  <si>
    <t>Frambuesa</t>
  </si>
  <si>
    <t>Fresa entera</t>
  </si>
  <si>
    <t>pieza med</t>
  </si>
  <si>
    <t>Fresa rebanada</t>
  </si>
  <si>
    <t>Fresas congeladas con azucar</t>
  </si>
  <si>
    <t>Fresas congeladas sin azúcar</t>
  </si>
  <si>
    <t>Fritos</t>
  </si>
  <si>
    <t>Frituras de maíz con chile y limón</t>
  </si>
  <si>
    <t>Frituras de maíz con limón y sal</t>
  </si>
  <si>
    <t>Fruitcake</t>
  </si>
  <si>
    <t>Fruta cristalizada</t>
  </si>
  <si>
    <t>Fruta de la pasión</t>
  </si>
  <si>
    <t>Fruta picada</t>
  </si>
  <si>
    <t>Fruto del pan</t>
  </si>
  <si>
    <t>Fusili cocido</t>
  </si>
  <si>
    <t>Fusili crudo</t>
  </si>
  <si>
    <t>Gajos de mandarina</t>
  </si>
  <si>
    <t>Gajos de naranja</t>
  </si>
  <si>
    <t>Gajos de toronja</t>
  </si>
  <si>
    <t>Galleta barras de higo</t>
  </si>
  <si>
    <t>Galleta de animalitos</t>
  </si>
  <si>
    <t>Galleta de avena</t>
  </si>
  <si>
    <t>Galleta de avena con pasas</t>
  </si>
  <si>
    <t>Galleta de avena pasas</t>
  </si>
  <si>
    <t>galletas</t>
  </si>
  <si>
    <t>Galleta de avena y manzana</t>
  </si>
  <si>
    <t>Galleta de chocolate con relleno cremoso</t>
  </si>
  <si>
    <t>Galleta de chocolate con relleno cremoso baja en grasa</t>
  </si>
  <si>
    <t>Galleta de crema de cacahuate</t>
  </si>
  <si>
    <t>Galleta de malvavisco con chocolate</t>
  </si>
  <si>
    <t>Galleta de manzana</t>
  </si>
  <si>
    <t>Galleta de nuez</t>
  </si>
  <si>
    <t>Galleta dulce</t>
  </si>
  <si>
    <t>Galleta dulce sin relleno</t>
  </si>
  <si>
    <t>Galleta integral</t>
  </si>
  <si>
    <t>Galleta integral con miel</t>
  </si>
  <si>
    <t>Galleta integral de miel</t>
  </si>
  <si>
    <t>Galleta integral de trigo</t>
  </si>
  <si>
    <t>Galleta integral molida</t>
  </si>
  <si>
    <t>Galleta maría</t>
  </si>
  <si>
    <t>Galleta O´reo</t>
  </si>
  <si>
    <t>Galleta salada</t>
  </si>
  <si>
    <t>Galleta salada cremosa</t>
  </si>
  <si>
    <t>Galleta salada integral</t>
  </si>
  <si>
    <t>Galleta salada molida</t>
  </si>
  <si>
    <t>Galleta sandwich</t>
  </si>
  <si>
    <t>Galleta sandwich chocolate</t>
  </si>
  <si>
    <t>Galleta sandwuich de vainilla</t>
  </si>
  <si>
    <t>Galleta wafers</t>
  </si>
  <si>
    <t>Galletas con almendras</t>
  </si>
  <si>
    <t>Galletas con chispa de chocolate</t>
  </si>
  <si>
    <t>Galletas con chispas de chocolate</t>
  </si>
  <si>
    <t>Galletas con chispas de chocolate bajas en grasa</t>
  </si>
  <si>
    <t>Galletas con chispas de chocolate con mantequilla casera</t>
  </si>
  <si>
    <t>Galletas cubierta de chocolate</t>
  </si>
  <si>
    <t>Galletas de maíz horneadas sin grasa (salmas)</t>
  </si>
  <si>
    <t>Galletas de manzana con pasas</t>
  </si>
  <si>
    <t>Galletas Marías</t>
  </si>
  <si>
    <t>galleta</t>
  </si>
  <si>
    <t>Galletas Marias azucaradas</t>
  </si>
  <si>
    <t>Galletas para sopa</t>
  </si>
  <si>
    <t>Gallina</t>
  </si>
  <si>
    <t>Gallina joven cocida</t>
  </si>
  <si>
    <t>Gallinita de guinea con piel</t>
  </si>
  <si>
    <t>Gallinita de guinea sin piel</t>
  </si>
  <si>
    <t>Gansito</t>
  </si>
  <si>
    <t>Ganso de crianza</t>
  </si>
  <si>
    <t>Gatorade variedad de sabores</t>
  </si>
  <si>
    <t>Gelatina</t>
  </si>
  <si>
    <t>Gelatina de dieta</t>
  </si>
  <si>
    <t>Gelatina de sabor en polvo</t>
  </si>
  <si>
    <t>Gelatina en polvo para agua</t>
  </si>
  <si>
    <t>Gelatina en polvo para leche</t>
  </si>
  <si>
    <t>Gelatina preparada</t>
  </si>
  <si>
    <t>Gelatina sin azúcar preparada</t>
  </si>
  <si>
    <t>Gengibre</t>
  </si>
  <si>
    <t>Gengibre en polvo</t>
  </si>
  <si>
    <t>Gengibre fresco</t>
  </si>
  <si>
    <t>Ginebra</t>
  </si>
  <si>
    <t>Giotilla</t>
  </si>
  <si>
    <t>Gluten de trigo</t>
  </si>
  <si>
    <t>Gomitas</t>
  </si>
  <si>
    <t>Granada chica</t>
  </si>
  <si>
    <t>Granada roja</t>
  </si>
  <si>
    <t>Granola baja en grasa</t>
  </si>
  <si>
    <t>Granola con almendras</t>
  </si>
  <si>
    <t>Granola con avena y miel</t>
  </si>
  <si>
    <t>Granola con frura seca, baja en grasas</t>
  </si>
  <si>
    <t>Granola con pasitas y dátiles</t>
  </si>
  <si>
    <t>Granola estándar</t>
  </si>
  <si>
    <t>Granola Thins Nature Valley</t>
  </si>
  <si>
    <t>cuchara</t>
  </si>
  <si>
    <t>Grasa de tocino</t>
  </si>
  <si>
    <t>Grasas animales</t>
  </si>
  <si>
    <t>Grasas vegetales para cocinar</t>
  </si>
  <si>
    <t>Grenetina sin sabor</t>
  </si>
  <si>
    <t>Grosellas</t>
  </si>
  <si>
    <t>Grosellas en almibar</t>
  </si>
  <si>
    <t>Grosellas negras</t>
  </si>
  <si>
    <t>Grosellas rojas o blancas</t>
  </si>
  <si>
    <t>Guacamole</t>
  </si>
  <si>
    <t>Guachinando crudo fileteado</t>
  </si>
  <si>
    <t>Guachinango</t>
  </si>
  <si>
    <t>Guachinango cocido</t>
  </si>
  <si>
    <t>Guajolote</t>
  </si>
  <si>
    <t>Guanábana</t>
  </si>
  <si>
    <t>pieza chica</t>
  </si>
  <si>
    <t>Guayaba</t>
  </si>
  <si>
    <t>Guayaba rosa</t>
  </si>
  <si>
    <t>Gurrubata cruda</t>
  </si>
  <si>
    <t>Gusanos de maguey</t>
  </si>
  <si>
    <t>Habaneras Bran Arándanos Ciruela</t>
  </si>
  <si>
    <t>Habaneras Bran trigo entero</t>
  </si>
  <si>
    <t>habaneras Clásicas</t>
  </si>
  <si>
    <t>Habaneras integrales</t>
  </si>
  <si>
    <t>Halibut cocido</t>
  </si>
  <si>
    <t>Halls nite</t>
  </si>
  <si>
    <t>Harina</t>
  </si>
  <si>
    <t>Harina blanca</t>
  </si>
  <si>
    <t>Harina blanca refinada</t>
  </si>
  <si>
    <t>Harina de ajonjolí</t>
  </si>
  <si>
    <t>Harina de alforfón</t>
  </si>
  <si>
    <t>Harina de algodón  baja  en grado</t>
  </si>
  <si>
    <t>Harina de almendras</t>
  </si>
  <si>
    <t>Harina de amaranto</t>
  </si>
  <si>
    <t>Harina de arroz</t>
  </si>
  <si>
    <t>Harina de arroz refinada</t>
  </si>
  <si>
    <t>Harina de cacahuate</t>
  </si>
  <si>
    <t>harina de cacahuate</t>
  </si>
  <si>
    <t>Harina de cebada</t>
  </si>
  <si>
    <t xml:space="preserve">Harina de centeno </t>
  </si>
  <si>
    <t>Harina de centeno integral</t>
  </si>
  <si>
    <t>Harina de girasol parcialmente desgrasada</t>
  </si>
  <si>
    <t>Harina de maíz</t>
  </si>
  <si>
    <t>Harina de maíz nixtamalizada</t>
  </si>
  <si>
    <t>Harina de maíz para atole</t>
  </si>
  <si>
    <t>Harina de maíz para tamales</t>
  </si>
  <si>
    <t>Harina de papa</t>
  </si>
  <si>
    <t>Harina de sésamo baja en grasa</t>
  </si>
  <si>
    <t>Harina de soya baja en grasa</t>
  </si>
  <si>
    <t>Harina de soya desgrasada</t>
  </si>
  <si>
    <t>Harina de soya fill fat</t>
  </si>
  <si>
    <t>Harina de trigo</t>
  </si>
  <si>
    <t>Harina de trigo integral</t>
  </si>
  <si>
    <t>Harina de trigo para panificación</t>
  </si>
  <si>
    <t>Harina de trigo para pasteleria</t>
  </si>
  <si>
    <t>Harina integral</t>
  </si>
  <si>
    <t>Harina integral de centeno</t>
  </si>
  <si>
    <t>Harina integral de trigo</t>
  </si>
  <si>
    <t>Harina nixtamalizada</t>
  </si>
  <si>
    <t>Harina para brownies</t>
  </si>
  <si>
    <t>Harina para brownies baja en grasa</t>
  </si>
  <si>
    <t>Harina para hot cakes</t>
  </si>
  <si>
    <t>Harina para reposteria</t>
  </si>
  <si>
    <t>Harina para tamales</t>
  </si>
  <si>
    <t>herchey´s creme´n ´arandano</t>
  </si>
  <si>
    <t>Hierbabuena</t>
  </si>
  <si>
    <t>Hierbas de olor</t>
  </si>
  <si>
    <t>Hierbas finas</t>
  </si>
  <si>
    <t>Hierbas molidas</t>
  </si>
  <si>
    <t>Hígado de borrego crudo</t>
  </si>
  <si>
    <t>Hígado de cerdo cocido</t>
  </si>
  <si>
    <t xml:space="preserve">Hígado de ganzo </t>
  </si>
  <si>
    <t>Hígado de ganzo crudo</t>
  </si>
  <si>
    <t>Hígado de pato crudo</t>
  </si>
  <si>
    <t>Hígado de pavo</t>
  </si>
  <si>
    <t>Hígado de pollo cocido</t>
  </si>
  <si>
    <t>Hígado de pollo crudo</t>
  </si>
  <si>
    <t>Hígado de res cocido</t>
  </si>
  <si>
    <t>Hígado de res frito</t>
  </si>
  <si>
    <t>Higo</t>
  </si>
  <si>
    <t>Higo deshidratado</t>
  </si>
  <si>
    <t>Hilos de trigo entrelazados con miel maple y azúcar</t>
  </si>
  <si>
    <t>Hinojo</t>
  </si>
  <si>
    <t>Hoja de aguacate</t>
  </si>
  <si>
    <t>Hojaldra</t>
  </si>
  <si>
    <t>hojas</t>
  </si>
  <si>
    <t>Hojas de laurel</t>
  </si>
  <si>
    <t>Hojuelas avena instantánea con manzana y canela</t>
  </si>
  <si>
    <t>Hojuelas de 7 fibras</t>
  </si>
  <si>
    <t>Hojuelas de arroz</t>
  </si>
  <si>
    <t>Hojuelas de avena</t>
  </si>
  <si>
    <t>Hojuelas de avena con maple</t>
  </si>
  <si>
    <t>Hojuelas de avena endulzadas con miel y almendras</t>
  </si>
  <si>
    <t>Hojuelas de avena instantáneas con miel maple y azúcar morena. Preparado</t>
  </si>
  <si>
    <t>Hojuelas de avena instantáneas con pasas y especieas. Preparado</t>
  </si>
  <si>
    <t>Hojuelas de avena instantaneas con pasas, dátiles y nueces. Preparado</t>
  </si>
  <si>
    <t>Hojuelas de avena, fruta seca y nueces</t>
  </si>
  <si>
    <t>Hojuelas de cereales con frutas secas</t>
  </si>
  <si>
    <t>Hojuelas de maíz</t>
  </si>
  <si>
    <t>Hojuelas de maíz azucaradas</t>
  </si>
  <si>
    <t>Hojuelas de maíz y trigo con frutas y nueces</t>
  </si>
  <si>
    <t>Hojuelas de papa para puré</t>
  </si>
  <si>
    <t>Hojuelas de salvado</t>
  </si>
  <si>
    <t>Hojuelas de salvado con pasas</t>
  </si>
  <si>
    <t>Hojuelas de trigo</t>
  </si>
  <si>
    <t>Hojuelas de trigo con miel</t>
  </si>
  <si>
    <t>Hojuelas de trigo integral</t>
  </si>
  <si>
    <t>Hojuelas de trigo integral con chispas de yogur</t>
  </si>
  <si>
    <t>Hojuelas de trigo integral con fibra extra</t>
  </si>
  <si>
    <t>Hojuelas de trigo integral con frutas y yogur</t>
  </si>
  <si>
    <t>Hojuelas de trigo integral con frutos rojos</t>
  </si>
  <si>
    <t>Hojuelas de trigo negro</t>
  </si>
  <si>
    <t>Hojuelas fortificadas de trigo entero, almendras, nueces y miel</t>
  </si>
  <si>
    <t>Hot cake</t>
  </si>
  <si>
    <t>Hot nuts</t>
  </si>
  <si>
    <t>Huachinango cocido</t>
  </si>
  <si>
    <t xml:space="preserve">Huachinango crudo   </t>
  </si>
  <si>
    <t>Huachinango crudo fileteado</t>
  </si>
  <si>
    <t>Hueva de pescado cocida</t>
  </si>
  <si>
    <t>Huevo  fresco</t>
  </si>
  <si>
    <t>Huevo "enriquecido con DHA-Omega 3 y Vitamina E"</t>
  </si>
  <si>
    <t>Huevo agra</t>
  </si>
  <si>
    <t>Huevo batido o revuelto cocido</t>
  </si>
  <si>
    <t>Huevo blanco cocido</t>
  </si>
  <si>
    <t>Huevo cocido</t>
  </si>
  <si>
    <t>Huevo congelado sin colesterol</t>
  </si>
  <si>
    <t>Huevo de codorniz fresco</t>
  </si>
  <si>
    <t>Huevo de gansa</t>
  </si>
  <si>
    <t>Huevo de iguana</t>
  </si>
  <si>
    <t xml:space="preserve">Huevo de pato </t>
  </si>
  <si>
    <t>Huevo de pavo</t>
  </si>
  <si>
    <t>Huevo de tortuga</t>
  </si>
  <si>
    <t>Huevo deshidratado</t>
  </si>
  <si>
    <t>Huevo en polvo</t>
  </si>
  <si>
    <t>Huevo entero cocido</t>
  </si>
  <si>
    <t>Huevo entero fresco</t>
  </si>
  <si>
    <t>Huevo estrellado</t>
  </si>
  <si>
    <t>Huevo frito</t>
  </si>
  <si>
    <t>Huevo pochado</t>
  </si>
  <si>
    <t>Huevo revuelto</t>
  </si>
  <si>
    <t>Huevo rojo cocido</t>
  </si>
  <si>
    <t>Hummus, de garbanzo (1 cda)</t>
  </si>
  <si>
    <t>Iguana</t>
  </si>
  <si>
    <t>Isabelita</t>
  </si>
  <si>
    <t>Jaiba cocida desmenuzada</t>
  </si>
  <si>
    <t>jaiba cocida entera</t>
  </si>
  <si>
    <t>jaiba cruda</t>
  </si>
  <si>
    <t>Jalea</t>
  </si>
  <si>
    <t>Jamaica</t>
  </si>
  <si>
    <t>Jamón ahumado</t>
  </si>
  <si>
    <t>rebanada delgada</t>
  </si>
  <si>
    <t>Jamón americano</t>
  </si>
  <si>
    <t>Jamón bajo en grasa</t>
  </si>
  <si>
    <t>Jamón bajo en sodio</t>
  </si>
  <si>
    <t>Jamón cocido</t>
  </si>
  <si>
    <t>Jamón de pavo</t>
  </si>
  <si>
    <t>Jamón de pierna</t>
  </si>
  <si>
    <t>Jamón del diablo</t>
  </si>
  <si>
    <t xml:space="preserve">Jamón horneado </t>
  </si>
  <si>
    <t>Jamón serrano</t>
  </si>
  <si>
    <t>Jamón virginia</t>
  </si>
  <si>
    <t>Jarabe de chocolate</t>
  </si>
  <si>
    <t>Jarabe de coco</t>
  </si>
  <si>
    <t>Jarabe de sabor para preparar agua</t>
  </si>
  <si>
    <t>Jengibre</t>
  </si>
  <si>
    <t>Jengibre fresco</t>
  </si>
  <si>
    <t>Jengibre molido</t>
  </si>
  <si>
    <t>Jengibre rallado</t>
  </si>
  <si>
    <t>Jinicuil</t>
  </si>
  <si>
    <t>Jorobado, lamparosa</t>
  </si>
  <si>
    <t>Jugo de almeja</t>
  </si>
  <si>
    <t>Jugo de caña de azucar</t>
  </si>
  <si>
    <t>Jugo de ciruela pasa</t>
  </si>
  <si>
    <t>Jugo de citricos preparados con agua</t>
  </si>
  <si>
    <t>Jugo de fruta concentrado</t>
  </si>
  <si>
    <t>Jugo de mamey</t>
  </si>
  <si>
    <t>Jugo de mandarina natural</t>
  </si>
  <si>
    <t>Jugo de mango</t>
  </si>
  <si>
    <t>Jugo de naranja natural</t>
  </si>
  <si>
    <t>Jugo de papaya</t>
  </si>
  <si>
    <t>Jugo de toronja natural</t>
  </si>
  <si>
    <t>Jugo de zanahoria, manzana y 3 frutas citricas</t>
  </si>
  <si>
    <t>Jugo natural´es de Lala</t>
  </si>
  <si>
    <t>Jugod de limón</t>
  </si>
  <si>
    <t>Jugod e frutas</t>
  </si>
  <si>
    <t>Jumiles</t>
  </si>
  <si>
    <t>Kinder delice</t>
  </si>
  <si>
    <t>Kiwi</t>
  </si>
  <si>
    <t>Kkwatte sabritas  japonés</t>
  </si>
  <si>
    <t>Kkwatte sabritas  salados</t>
  </si>
  <si>
    <t>Koll-Aid en polvo sin azúcar</t>
  </si>
  <si>
    <t>Kranky</t>
  </si>
  <si>
    <t>Langosta</t>
  </si>
  <si>
    <t>Langosta cocida</t>
  </si>
  <si>
    <t>langostino</t>
  </si>
  <si>
    <t>Lardo</t>
  </si>
  <si>
    <t>Lasagna cruda</t>
  </si>
  <si>
    <t>Lasaña cocida</t>
  </si>
  <si>
    <t>Laurel</t>
  </si>
  <si>
    <t>hoja</t>
  </si>
  <si>
    <t>Laurel fresco</t>
  </si>
  <si>
    <t>Laurel troceado</t>
  </si>
  <si>
    <t>Leche condensada</t>
  </si>
  <si>
    <t>Leche condensada light</t>
  </si>
  <si>
    <t>Leche en polvo sabor chocolate con malbavisco</t>
  </si>
  <si>
    <t>leche en polvo sabor fudge de chocolate</t>
  </si>
  <si>
    <t>Lengua de cerdo cocida</t>
  </si>
  <si>
    <t>Lengua de res cocida</t>
  </si>
  <si>
    <t>Lenguado</t>
  </si>
  <si>
    <t>Lenguado fileteado</t>
  </si>
  <si>
    <t>Levadura comprimida</t>
  </si>
  <si>
    <t>Levadura en polvo</t>
  </si>
  <si>
    <t>Levadura fresca</t>
  </si>
  <si>
    <t>Levadura seca</t>
  </si>
  <si>
    <t>Lichis</t>
  </si>
  <si>
    <t>Licor 100° proof</t>
  </si>
  <si>
    <t>Licor 80° proof</t>
  </si>
  <si>
    <t>Licor 86° proof</t>
  </si>
  <si>
    <t>Licor 90° proof</t>
  </si>
  <si>
    <t>Licor 94° proof</t>
  </si>
  <si>
    <t>Licor de almendras</t>
  </si>
  <si>
    <t>Licor de café</t>
  </si>
  <si>
    <t>Licor de café con crema</t>
  </si>
  <si>
    <t>Licor de café con whiskey</t>
  </si>
  <si>
    <t>Licor de naranja</t>
  </si>
  <si>
    <t>Liebre</t>
  </si>
  <si>
    <t>Lima</t>
  </si>
  <si>
    <t>Limón</t>
  </si>
  <si>
    <t>Limón agrio</t>
  </si>
  <si>
    <t>Limón real</t>
  </si>
  <si>
    <t xml:space="preserve">Limón sin semilla </t>
  </si>
  <si>
    <t>Lisa, churra, cabezuda</t>
  </si>
  <si>
    <t>Lomo canadiense</t>
  </si>
  <si>
    <t>Lomo de cerdo</t>
  </si>
  <si>
    <t>Lomo de cerdo en trozos</t>
  </si>
  <si>
    <t>Lomo de venado</t>
  </si>
  <si>
    <t>Longaniza de primera</t>
  </si>
  <si>
    <t>Lunetas</t>
  </si>
  <si>
    <t>paquete (50)</t>
  </si>
  <si>
    <t>Macarela cocida</t>
  </si>
  <si>
    <t>Macarela fresca</t>
  </si>
  <si>
    <t>Macarrón cocido</t>
  </si>
  <si>
    <t>Macarrón con queso</t>
  </si>
  <si>
    <t>Macarrón crudo</t>
  </si>
  <si>
    <t>Macarrón integral cocido</t>
  </si>
  <si>
    <t>Machaca</t>
  </si>
  <si>
    <t>Machacado de res</t>
  </si>
  <si>
    <t>Maciza de carnero</t>
  </si>
  <si>
    <t>Maciza de cedo</t>
  </si>
  <si>
    <t>Maciza de puerco</t>
  </si>
  <si>
    <t>Maciza de res</t>
  </si>
  <si>
    <t>Maciza de res en trozo</t>
  </si>
  <si>
    <t>Maciza de ternera</t>
  </si>
  <si>
    <t>Madalena</t>
  </si>
  <si>
    <t>Mafer tostados sazonados</t>
  </si>
  <si>
    <t>Maicena</t>
  </si>
  <si>
    <t>Maicena sabor</t>
  </si>
  <si>
    <t>Maíz</t>
  </si>
  <si>
    <t>Maíz amarillo</t>
  </si>
  <si>
    <t>Maíz amarillo cocido</t>
  </si>
  <si>
    <t>Maíz azul</t>
  </si>
  <si>
    <t>Maíz blanco</t>
  </si>
  <si>
    <t>Maíz blanco cocido</t>
  </si>
  <si>
    <t>Maíz cacahuacintle</t>
  </si>
  <si>
    <t>Maíz palomero</t>
  </si>
  <si>
    <t>Maíz palomero con mantequilla horno de microondas</t>
  </si>
  <si>
    <t>Maíz pozolero</t>
  </si>
  <si>
    <t>Maizena</t>
  </si>
  <si>
    <t>Malanga</t>
  </si>
  <si>
    <t>Malva</t>
  </si>
  <si>
    <t>Malvavisco</t>
  </si>
  <si>
    <t>Malvavisco con chocolate</t>
  </si>
  <si>
    <t>Malvavisvo miniatura</t>
  </si>
  <si>
    <t>Mamey</t>
  </si>
  <si>
    <t>Mandarina</t>
  </si>
  <si>
    <t>Mandarina reyna</t>
  </si>
  <si>
    <t>Mango ataúlfo</t>
  </si>
  <si>
    <t>Mango criollo</t>
  </si>
  <si>
    <t>Mango en almibar enlatado</t>
  </si>
  <si>
    <t>mango manila</t>
  </si>
  <si>
    <t>Mango petacón</t>
  </si>
  <si>
    <t>Mango picado</t>
  </si>
  <si>
    <t>Mangosteno enlatado en jarabe</t>
  </si>
  <si>
    <t>Manteca de cerdo</t>
  </si>
  <si>
    <t>Manteca vegetal</t>
  </si>
  <si>
    <t>Mantequilla</t>
  </si>
  <si>
    <t>Mantequilla con sal</t>
  </si>
  <si>
    <t>Mantequilla de cacachuate</t>
  </si>
  <si>
    <t>Mantequilla derretida</t>
  </si>
  <si>
    <t>Mantequilla Lala Reducida en grasa</t>
  </si>
  <si>
    <t>Mantequilla sin sal</t>
  </si>
  <si>
    <t>Manzana</t>
  </si>
  <si>
    <t>Manzana al vapor</t>
  </si>
  <si>
    <t>Manzana amarilla</t>
  </si>
  <si>
    <t>Manzana cocida</t>
  </si>
  <si>
    <t>Manzana deshidratada</t>
  </si>
  <si>
    <t>orejon</t>
  </si>
  <si>
    <t>Manzana en almibar</t>
  </si>
  <si>
    <t>Manzana en almibar enlatada</t>
  </si>
  <si>
    <t>Manzana golden</t>
  </si>
  <si>
    <t>Manzana granny</t>
  </si>
  <si>
    <t>Manzana picada</t>
  </si>
  <si>
    <t>Manzana roja</t>
  </si>
  <si>
    <t>Manzana sin cascara</t>
  </si>
  <si>
    <t>Manzana verde</t>
  </si>
  <si>
    <t>Manzana Washington</t>
  </si>
  <si>
    <t>Manzanilla fresca</t>
  </si>
  <si>
    <t>G</t>
  </si>
  <si>
    <t>Manzanilla seca</t>
  </si>
  <si>
    <t>Maracuyá</t>
  </si>
  <si>
    <t>Maracuyá  rebanado</t>
  </si>
  <si>
    <t>Marañon fresco</t>
  </si>
  <si>
    <t>Margarita</t>
  </si>
  <si>
    <t>Margarita baja en grasa</t>
  </si>
  <si>
    <t>Margarita con sal</t>
  </si>
  <si>
    <t>Margarita sin sal</t>
  </si>
  <si>
    <t>Marias cerealé fresa</t>
  </si>
  <si>
    <t>Marías Gamesa Cereale Chocoplátano</t>
  </si>
  <si>
    <t>Marías Gamesa Cereale Fresa</t>
  </si>
  <si>
    <t>Masa de maíz</t>
  </si>
  <si>
    <t>Masa de maíz amarillo</t>
  </si>
  <si>
    <t>Masa de maíz blanco</t>
  </si>
  <si>
    <t>Masa pasa tortillas</t>
  </si>
  <si>
    <t>Masa Yucatán</t>
  </si>
  <si>
    <t>Mayonesa</t>
  </si>
  <si>
    <t>Mayonesa baja en grasa</t>
  </si>
  <si>
    <t>Mayonesa light</t>
  </si>
  <si>
    <t>Mazapan</t>
  </si>
  <si>
    <t>Mazapan Azteca Oreo</t>
  </si>
  <si>
    <t>Mazapan sin azúcar</t>
  </si>
  <si>
    <t>Medallón de filete</t>
  </si>
  <si>
    <t>Medallón de filete de res</t>
  </si>
  <si>
    <t>Media crema</t>
  </si>
  <si>
    <t>Media noche</t>
  </si>
  <si>
    <t>media noche con ajonjoli</t>
  </si>
  <si>
    <t>Mejillones  sin concha cocidos</t>
  </si>
  <si>
    <t>Mejillones  sin concha crudos</t>
  </si>
  <si>
    <t>Mejorana</t>
  </si>
  <si>
    <t>Melaza</t>
  </si>
  <si>
    <t>Melón</t>
  </si>
  <si>
    <t>Melón cantaloupe</t>
  </si>
  <si>
    <t>Melón chico</t>
  </si>
  <si>
    <t>Melón picado</t>
  </si>
  <si>
    <t>Melón valenciano</t>
  </si>
  <si>
    <t>Melón valenciano picado</t>
  </si>
  <si>
    <t>Melón verde picado</t>
  </si>
  <si>
    <t>Membrillo</t>
  </si>
  <si>
    <t>Menta</t>
  </si>
  <si>
    <t>Menta cubierta con chocolate</t>
  </si>
  <si>
    <t>Menta fresca</t>
  </si>
  <si>
    <t>Menta molida</t>
  </si>
  <si>
    <t>Mentas de caramelo</t>
  </si>
  <si>
    <t>Menudencia de pollo cruda</t>
  </si>
  <si>
    <t>Menudencias de pavo</t>
  </si>
  <si>
    <t>Menudencias de pollo cocidas</t>
  </si>
  <si>
    <t>Merluza</t>
  </si>
  <si>
    <t>Merluza fileteada</t>
  </si>
  <si>
    <t>Mermelada</t>
  </si>
  <si>
    <t>Mermelada con frustosa</t>
  </si>
  <si>
    <t>Mermelada de fruta, menos azucar</t>
  </si>
  <si>
    <t>Merngue "duro"</t>
  </si>
  <si>
    <t>Mero cocido</t>
  </si>
  <si>
    <t>Mero crudo</t>
  </si>
  <si>
    <t>Mero crudo fileteado</t>
  </si>
  <si>
    <t>Mezcla de verduras congeladas, cocidas sin sal</t>
  </si>
  <si>
    <t xml:space="preserve">miel  </t>
  </si>
  <si>
    <t>Miel de abeja</t>
  </si>
  <si>
    <t>Miel de caña</t>
  </si>
  <si>
    <t>Miel de jarabe sabor maple</t>
  </si>
  <si>
    <t>Miel de maiz</t>
  </si>
  <si>
    <t>Mijo cocido</t>
  </si>
  <si>
    <t>Mijo crudo</t>
  </si>
  <si>
    <t>Milanesa de avestruz</t>
  </si>
  <si>
    <t>Milanesa de cerdo</t>
  </si>
  <si>
    <t>Milanesa de pollo</t>
  </si>
  <si>
    <t>Milanesa de res</t>
  </si>
  <si>
    <t>Milanesa de ternera</t>
  </si>
  <si>
    <t>Mojarra cruda fileteada</t>
  </si>
  <si>
    <t>Mojarra tilapia cruda</t>
  </si>
  <si>
    <t>Mole</t>
  </si>
  <si>
    <t>Mole de pepita</t>
  </si>
  <si>
    <t>Mole poblano</t>
  </si>
  <si>
    <t>Mole poblano en pasta</t>
  </si>
  <si>
    <t>Mole poblano preparado</t>
  </si>
  <si>
    <t>Molida de carnero</t>
  </si>
  <si>
    <t>Molida de cerdo</t>
  </si>
  <si>
    <t>Molida de pollo</t>
  </si>
  <si>
    <t>Molida de res</t>
  </si>
  <si>
    <t>Molida de sirloin</t>
  </si>
  <si>
    <t>Molida especial</t>
  </si>
  <si>
    <t>Molida popular de res</t>
  </si>
  <si>
    <t>Molida regular de res (10% grasa)</t>
  </si>
  <si>
    <t>Molleja de pollo cocida</t>
  </si>
  <si>
    <t>Monster Energy*</t>
  </si>
  <si>
    <t>Monster Kaos*</t>
  </si>
  <si>
    <t>Monster Lo-Carb Energía</t>
  </si>
  <si>
    <t>Moras</t>
  </si>
  <si>
    <t>Morcilla</t>
  </si>
  <si>
    <t>Morcilla de arroz</t>
  </si>
  <si>
    <t>rebanada gruesa</t>
  </si>
  <si>
    <t>Morillas deshidratadas</t>
  </si>
  <si>
    <t>Morillas frescas</t>
  </si>
  <si>
    <t>Moronga</t>
  </si>
  <si>
    <t>Mortadela</t>
  </si>
  <si>
    <t xml:space="preserve">rebanada </t>
  </si>
  <si>
    <t>Mostaza</t>
  </si>
  <si>
    <t>Mostaza Dijón</t>
  </si>
  <si>
    <t>Mostaza en polvo</t>
  </si>
  <si>
    <t>Mousse de chocolate</t>
  </si>
  <si>
    <t>Mousse de chocolate sin grasa</t>
  </si>
  <si>
    <t>Mozzarella fresco</t>
  </si>
  <si>
    <t>Mueslix con manzana y almendra</t>
  </si>
  <si>
    <t>Muffin con mantequilla</t>
  </si>
  <si>
    <t>Muffin de blueberry</t>
  </si>
  <si>
    <t>Muffin de maíz</t>
  </si>
  <si>
    <t>Muffin integral</t>
  </si>
  <si>
    <t>Muffin integral con pasas</t>
  </si>
  <si>
    <t>Muslo de pierna con piel cocido con hueso</t>
  </si>
  <si>
    <t>Muslo de pierna con piel crudo con hueso</t>
  </si>
  <si>
    <t>Muslo de pollo crudo sin piel</t>
  </si>
  <si>
    <t>Nabo cocido</t>
  </si>
  <si>
    <t>Nachos</t>
  </si>
  <si>
    <t>Nanche agrio</t>
  </si>
  <si>
    <t>Naranja</t>
  </si>
  <si>
    <t>Naranja agria</t>
  </si>
  <si>
    <t>Naranja cajera</t>
  </si>
  <si>
    <t>Naranja chica</t>
  </si>
  <si>
    <t>Naranja concentrada</t>
  </si>
  <si>
    <t>Naranja sin semilla</t>
  </si>
  <si>
    <t>Naranja valenciana</t>
  </si>
  <si>
    <t>Nature valley</t>
  </si>
  <si>
    <t>Nature valley barra granola con manzana</t>
  </si>
  <si>
    <t>Néctar de fruta</t>
  </si>
  <si>
    <t>Nectarina</t>
  </si>
  <si>
    <t>Nescafe Dolca gusto Nestea peach</t>
  </si>
  <si>
    <t>cápsula</t>
  </si>
  <si>
    <t>Nieves de frutas</t>
  </si>
  <si>
    <t>Nispero</t>
  </si>
  <si>
    <t>Níspero del japón</t>
  </si>
  <si>
    <t>Nixtamal</t>
  </si>
  <si>
    <t>Nopal cocido</t>
  </si>
  <si>
    <t>Nopal crudo</t>
  </si>
  <si>
    <t>Nopal crudo de cambray</t>
  </si>
  <si>
    <t>Nueces mixtas</t>
  </si>
  <si>
    <t>Nuez</t>
  </si>
  <si>
    <t>Nuez acaramelada</t>
  </si>
  <si>
    <t>Nuez de castilla</t>
  </si>
  <si>
    <t>Nuez de la india acaramelada</t>
  </si>
  <si>
    <t>Nuez de la india con almendras</t>
  </si>
  <si>
    <t>Nuez de la india sin sal</t>
  </si>
  <si>
    <t>Nuez de la india sin sal en mitades</t>
  </si>
  <si>
    <t>mitades</t>
  </si>
  <si>
    <t xml:space="preserve">Nuez de la india tostada sin sal </t>
  </si>
  <si>
    <t>Nuez de macadamia deshidratada</t>
  </si>
  <si>
    <t>Nuez deshidratada</t>
  </si>
  <si>
    <t>Nuez en mitades</t>
  </si>
  <si>
    <t>Nuez entera</t>
  </si>
  <si>
    <t>Nuez garapiñada</t>
  </si>
  <si>
    <t>Nuez moscada</t>
  </si>
  <si>
    <t>Nuez moscada molida</t>
  </si>
  <si>
    <t>Nuez picada</t>
  </si>
  <si>
    <t>Nuez tostada</t>
  </si>
  <si>
    <t>Nugget de pollo</t>
  </si>
  <si>
    <t>Nugget de queso</t>
  </si>
  <si>
    <t>Nugget de soya</t>
  </si>
  <si>
    <t>Nutra sweet</t>
  </si>
  <si>
    <t>Nutritas variedad de sabores</t>
  </si>
  <si>
    <t>bolsita</t>
  </si>
  <si>
    <t>Ñame</t>
  </si>
  <si>
    <t>Obelas de cajeta</t>
  </si>
  <si>
    <t>Oporto</t>
  </si>
  <si>
    <t>Orange crush diet</t>
  </si>
  <si>
    <t xml:space="preserve">Orégano </t>
  </si>
  <si>
    <t>Orégano molido</t>
  </si>
  <si>
    <t>Orégano troceado</t>
  </si>
  <si>
    <t>Oreja</t>
  </si>
  <si>
    <t>Orejas de cerdo</t>
  </si>
  <si>
    <t>Orejas de pan dulce</t>
  </si>
  <si>
    <t>Orejones de chabacano</t>
  </si>
  <si>
    <t>Orejones de durazno</t>
  </si>
  <si>
    <t>Orejones de manzana</t>
  </si>
  <si>
    <t>Orejones de pera</t>
  </si>
  <si>
    <t>Ostión ahumado</t>
  </si>
  <si>
    <t>Ostión cocido</t>
  </si>
  <si>
    <t>Ostión crudo</t>
  </si>
  <si>
    <t>Ostión cultivado</t>
  </si>
  <si>
    <t>Ostión cultivado cocido</t>
  </si>
  <si>
    <t>Ostión empanizado</t>
  </si>
  <si>
    <t>Ostión en jugo</t>
  </si>
  <si>
    <t>Ostión enlatado</t>
  </si>
  <si>
    <t>Palanqueta de amaranto</t>
  </si>
  <si>
    <t>Palanqueta de amaranto con pasas</t>
  </si>
  <si>
    <t>Palanqueta de cacahuate</t>
  </si>
  <si>
    <t>Paleta de caramelo</t>
  </si>
  <si>
    <t>Paleta helada de agua</t>
  </si>
  <si>
    <t>Paleta helada de café con cubierta de chocolate y almendras</t>
  </si>
  <si>
    <t>Paleta helada de chocolate cubierta con chocolate</t>
  </si>
  <si>
    <t>Paleta helada de crema con café cubierta de chocolate y almendras</t>
  </si>
  <si>
    <t>Paleta helada de fruta</t>
  </si>
  <si>
    <t>Paleta helada de fruta sin azúcar</t>
  </si>
  <si>
    <t>Paleta helada de vainilla cubierta con chocolate</t>
  </si>
  <si>
    <t>Paleta helada de vainilla cubierta con chocolate y almendras</t>
  </si>
  <si>
    <t>Paleta helada de yogur sabor coco</t>
  </si>
  <si>
    <t>Palitos de pan</t>
  </si>
  <si>
    <t>Palitos de pescado congelados</t>
  </si>
  <si>
    <t>Palmito, enlatado</t>
  </si>
  <si>
    <t>Paloma</t>
  </si>
  <si>
    <t>Palomitas</t>
  </si>
  <si>
    <t>Palomitas acarameladas</t>
  </si>
  <si>
    <t>Palomitas acarameladas sin grasa</t>
  </si>
  <si>
    <t>Palomitas con queso</t>
  </si>
  <si>
    <t>Palomitas fat free</t>
  </si>
  <si>
    <t>Palomitas garapiñadas</t>
  </si>
  <si>
    <t>Palomitas naturales</t>
  </si>
  <si>
    <t>Palomitas sin grasa</t>
  </si>
  <si>
    <t>Pam</t>
  </si>
  <si>
    <t>Pambazo</t>
  </si>
  <si>
    <t>Pámpano</t>
  </si>
  <si>
    <t>Pámpano cocido</t>
  </si>
  <si>
    <t>Pámpano fileteado</t>
  </si>
  <si>
    <t>Pan 5 granos</t>
  </si>
  <si>
    <t>Pan 7 granos</t>
  </si>
  <si>
    <t>Pan ácimo</t>
  </si>
  <si>
    <t>Pan árabe</t>
  </si>
  <si>
    <t>Pan árabe integral</t>
  </si>
  <si>
    <t>Pan bagel dulce</t>
  </si>
  <si>
    <t>Pan bagel integral</t>
  </si>
  <si>
    <t>Pan bagel salado</t>
  </si>
  <si>
    <t>Pan baguette</t>
  </si>
  <si>
    <t>Pan birote</t>
  </si>
  <si>
    <t>Pan blanco</t>
  </si>
  <si>
    <t>Pan centeno</t>
  </si>
  <si>
    <t>pan con salvado</t>
  </si>
  <si>
    <t>Pan de 5 granos</t>
  </si>
  <si>
    <t>Pan de 7 granos</t>
  </si>
  <si>
    <t>Pan de ajo</t>
  </si>
  <si>
    <t>Pan de ajo con queso</t>
  </si>
  <si>
    <t>Pan de avena</t>
  </si>
  <si>
    <t>Pan de caja</t>
  </si>
  <si>
    <t>Pan de caja integral</t>
  </si>
  <si>
    <t>Pan de centeno y comino</t>
  </si>
  <si>
    <t>Pan de centeno y trigo</t>
  </si>
  <si>
    <t>Pan de girasol integral</t>
  </si>
  <si>
    <t>Pan de hambueguesas chico</t>
  </si>
  <si>
    <t>Pan de hot dog</t>
  </si>
  <si>
    <t>Pan de hot dog con ajonjoli</t>
  </si>
  <si>
    <t>pan de jengibre</t>
  </si>
  <si>
    <t>Pan de jenjibre</t>
  </si>
  <si>
    <t>Pan de miel y avena</t>
  </si>
  <si>
    <t>Pan de muesli</t>
  </si>
  <si>
    <t>Pan de plátano</t>
  </si>
  <si>
    <t>Pan de trigo con arroz</t>
  </si>
  <si>
    <t>Pan dulce, orejas</t>
  </si>
  <si>
    <t>Pan integral</t>
  </si>
  <si>
    <t>Pan matza</t>
  </si>
  <si>
    <t>Pan melba</t>
  </si>
  <si>
    <t>Pan molido</t>
  </si>
  <si>
    <t>Pan negro</t>
  </si>
  <si>
    <t>Pan negro con trigo</t>
  </si>
  <si>
    <t>Pan para hambuerguesa chico</t>
  </si>
  <si>
    <t>Pan para hambuerguesa grande</t>
  </si>
  <si>
    <t>Pan para pambazo</t>
  </si>
  <si>
    <t>Pan tipo "english miffin"</t>
  </si>
  <si>
    <t>Pan tipo media noche</t>
  </si>
  <si>
    <t>Pan tipo muffin con mantequilla</t>
  </si>
  <si>
    <t>Pan tipo muffin de fruta</t>
  </si>
  <si>
    <t>pan tipo muffin de maíz</t>
  </si>
  <si>
    <t>Pan tipo muffin integral</t>
  </si>
  <si>
    <t>Pan tostado</t>
  </si>
  <si>
    <t>Pancita de puerco</t>
  </si>
  <si>
    <t>Pancita de res</t>
  </si>
  <si>
    <t>Panditas</t>
  </si>
  <si>
    <t>Panqué</t>
  </si>
  <si>
    <t>Panqué con mantequilla</t>
  </si>
  <si>
    <t>Panqué de nata</t>
  </si>
  <si>
    <t>Panqué de salvado</t>
  </si>
  <si>
    <t>Panqué fat-free</t>
  </si>
  <si>
    <t>Panquecito cubierto de chocolate</t>
  </si>
  <si>
    <t>Panquecito cubierto de vainilla</t>
  </si>
  <si>
    <t>Panquecito de vainilla</t>
  </si>
  <si>
    <t>Papa al horno con cáscara</t>
  </si>
  <si>
    <t>Papa al horno sin cáscara</t>
  </si>
  <si>
    <t>Papa cocida</t>
  </si>
  <si>
    <t>Papa cocida sin cascara</t>
  </si>
  <si>
    <t>Papa congelada para freir</t>
  </si>
  <si>
    <t>Papa de agua</t>
  </si>
  <si>
    <t>Papa de cambray</t>
  </si>
  <si>
    <t>Papa hash brown</t>
  </si>
  <si>
    <t>Papa hervida con piel</t>
  </si>
  <si>
    <t>Papa hervida pelada</t>
  </si>
  <si>
    <t>Papa picada</t>
  </si>
  <si>
    <t>Papa roja cruda</t>
  </si>
  <si>
    <t>Papa sal</t>
  </si>
  <si>
    <t>Papaloquite crudo</t>
  </si>
  <si>
    <t>Papas fritas</t>
  </si>
  <si>
    <t>Papas fritas a la francesa</t>
  </si>
  <si>
    <t>Papas fritas bajas en grasa</t>
  </si>
  <si>
    <t>Papas fritas con crema ácida y cebolla</t>
  </si>
  <si>
    <t>papas fritas con queso</t>
  </si>
  <si>
    <t>Papas fritas en juliana</t>
  </si>
  <si>
    <t>Papas fritas light</t>
  </si>
  <si>
    <t>Papas fritas reducidas en grasa</t>
  </si>
  <si>
    <t>Papas hojuelas para puré</t>
  </si>
  <si>
    <t>Papas sabritas</t>
  </si>
  <si>
    <t>Papaya hawaiana</t>
  </si>
  <si>
    <t>Papaya picada</t>
  </si>
  <si>
    <t>Papilla de arroz</t>
  </si>
  <si>
    <t>Papilla de arroz deshidratada</t>
  </si>
  <si>
    <t>Papilla de avena deshidratada</t>
  </si>
  <si>
    <t>Papilla de chabacano con tapioca</t>
  </si>
  <si>
    <t>frasco</t>
  </si>
  <si>
    <t>Papilla de ciruela con tapioca</t>
  </si>
  <si>
    <t>Papilla de durazno</t>
  </si>
  <si>
    <t>Papilla de macarrones con pollo</t>
  </si>
  <si>
    <t>Papilla de maíz deshidratada</t>
  </si>
  <si>
    <t>Papilla de verduras mixtas</t>
  </si>
  <si>
    <t>Paprika</t>
  </si>
  <si>
    <t>Pargo</t>
  </si>
  <si>
    <t>Pargo fileteado</t>
  </si>
  <si>
    <t>Pasitas con chocolate</t>
  </si>
  <si>
    <t>Pasta ángel</t>
  </si>
  <si>
    <t>Pasta cocida</t>
  </si>
  <si>
    <t>Pasta con huevo</t>
  </si>
  <si>
    <t>Pasta cruda para sopa</t>
  </si>
  <si>
    <t>Pasta de almendras</t>
  </si>
  <si>
    <t>Pasta de anchoas</t>
  </si>
  <si>
    <t>Pasta de cacahuate</t>
  </si>
  <si>
    <t>Pasta de cacahucate desgrasada</t>
  </si>
  <si>
    <t>Pasta de camarón</t>
  </si>
  <si>
    <t>Pasta de codito</t>
  </si>
  <si>
    <t>Pasta de estrellitas</t>
  </si>
  <si>
    <t>Pasta de hojaldre</t>
  </si>
  <si>
    <t>Pasta de lagrimitas</t>
  </si>
  <si>
    <t>Pasta de langosta</t>
  </si>
  <si>
    <t>Pasta de letras</t>
  </si>
  <si>
    <t>Pasta de moño</t>
  </si>
  <si>
    <t>Pasta de municiones</t>
  </si>
  <si>
    <t>Pasta de trigo cocida</t>
  </si>
  <si>
    <t>Pasta de trigo fresca</t>
  </si>
  <si>
    <t>Pasta fresca</t>
  </si>
  <si>
    <t>Pasta hojaldrada</t>
  </si>
  <si>
    <t>Pasta integral cocida</t>
  </si>
  <si>
    <t>Pasta integral cruda</t>
  </si>
  <si>
    <t>Pasta quebrada</t>
  </si>
  <si>
    <t>Pasta tornillo</t>
  </si>
  <si>
    <t>Pastel de chocolate</t>
  </si>
  <si>
    <t>Pastel de frutas</t>
  </si>
  <si>
    <t>Pastel de pavo</t>
  </si>
  <si>
    <t>Pastel de piña</t>
  </si>
  <si>
    <t>Pastel de puerco</t>
  </si>
  <si>
    <t>Pastel de ternera</t>
  </si>
  <si>
    <t>Pastel de zanahoria con cubierta de queso crema</t>
  </si>
  <si>
    <t>Pastelito con relleno cremoso y mermelada</t>
  </si>
  <si>
    <t>Pastelito de chocolate con relleno cremoso</t>
  </si>
  <si>
    <t>Pastitas de mantequilla</t>
  </si>
  <si>
    <t>Pastrami de pavo</t>
  </si>
  <si>
    <t>Pata de carnera cocida</t>
  </si>
  <si>
    <t>Pata de cerdo cocidas</t>
  </si>
  <si>
    <t>Pata de res</t>
  </si>
  <si>
    <t>Patas de cerdo en escabeche</t>
  </si>
  <si>
    <t>Paté</t>
  </si>
  <si>
    <t>Paté de cerdo</t>
  </si>
  <si>
    <t>Paté de Foie gras</t>
  </si>
  <si>
    <t>Paté de ganso</t>
  </si>
  <si>
    <t>Paté de higado  de cerdo</t>
  </si>
  <si>
    <t>Paté de hígado de ternera</t>
  </si>
  <si>
    <t>Paté de pollo</t>
  </si>
  <si>
    <t>Paté de ternera</t>
  </si>
  <si>
    <t>Patel de pollo</t>
  </si>
  <si>
    <t>Patitas de cerdo encurtidas sin hueso</t>
  </si>
  <si>
    <t>Pato de crianza</t>
  </si>
  <si>
    <t>Pavo</t>
  </si>
  <si>
    <t>Pavo entero</t>
  </si>
  <si>
    <t>Pay  de manzana</t>
  </si>
  <si>
    <t>Pay de calabaza</t>
  </si>
  <si>
    <t>Pay de chocolate</t>
  </si>
  <si>
    <t>Pay de limón con merengue</t>
  </si>
  <si>
    <t>Pay de nuez</t>
  </si>
  <si>
    <t>Pay de piña</t>
  </si>
  <si>
    <t>Pay de queso</t>
  </si>
  <si>
    <t>Pay helado de limón</t>
  </si>
  <si>
    <t>Pecho de res</t>
  </si>
  <si>
    <t>Pechuda de pollo sin pile aplanada</t>
  </si>
  <si>
    <t>Pechuga de pavo</t>
  </si>
  <si>
    <t>Pechuga de pavo ahumada</t>
  </si>
  <si>
    <t>Pechuga de pavo ahumada bajo en grasa</t>
  </si>
  <si>
    <t>Pechuga de pollo ahumada</t>
  </si>
  <si>
    <t>Pechuga de pollo con piel</t>
  </si>
  <si>
    <t>Pechuga de pollo deshuesada sin piel cruda</t>
  </si>
  <si>
    <t xml:space="preserve">Pechuga de pollo sin piel </t>
  </si>
  <si>
    <t>Pechuga de pollo sin piel a la plancha</t>
  </si>
  <si>
    <t>Pechuga de pollo sin piel asada</t>
  </si>
  <si>
    <t>Pechuga de pollo sin piel cocida</t>
  </si>
  <si>
    <t>Pechuga de pollo sin piel cruda</t>
  </si>
  <si>
    <t>Pechuga de pollo sin piel en brocheta cruda</t>
  </si>
  <si>
    <t>Pechuga de pollo sin piel en fajitas cruda</t>
  </si>
  <si>
    <t>Pechuga de pollo sin piel horneada rebanada</t>
  </si>
  <si>
    <t>Pechuga de pollo sin piel molida cruda</t>
  </si>
  <si>
    <t>Pechuga sin piel deshebrada</t>
  </si>
  <si>
    <t>Pechuga sin piel desmenuzada</t>
  </si>
  <si>
    <t>Pechuga sin pile molida</t>
  </si>
  <si>
    <t>Peneques</t>
  </si>
  <si>
    <t>Peperami</t>
  </si>
  <si>
    <t>Peperoni</t>
  </si>
  <si>
    <t>Pepinillos crudos</t>
  </si>
  <si>
    <t>Pepinillos dulces</t>
  </si>
  <si>
    <t>Pepino con cáscara rebanado</t>
  </si>
  <si>
    <t>Pepita limpia</t>
  </si>
  <si>
    <t>Pepitas</t>
  </si>
  <si>
    <t>Pepitas con cáscara</t>
  </si>
  <si>
    <t>Pepitas de calabaza</t>
  </si>
  <si>
    <t>Pepitas de melón</t>
  </si>
  <si>
    <t>Pepitas tostadas</t>
  </si>
  <si>
    <t>Pepperoni</t>
  </si>
  <si>
    <t>Pepsi de dieta</t>
  </si>
  <si>
    <t>Pepsi Max</t>
  </si>
  <si>
    <t xml:space="preserve">Perca cocida </t>
  </si>
  <si>
    <t>Perca cruda</t>
  </si>
  <si>
    <t>Perca fileteada</t>
  </si>
  <si>
    <t>Perejil crudo picado</t>
  </si>
  <si>
    <t>Perejil deshidratado</t>
  </si>
  <si>
    <t>Pescado blanco</t>
  </si>
  <si>
    <t>Pescado blanco ahumado</t>
  </si>
  <si>
    <t>Pescado blanco cocido</t>
  </si>
  <si>
    <t>Pescado blanco fileteado</t>
  </si>
  <si>
    <t>Pescado en trozo</t>
  </si>
  <si>
    <t>Pescado entero</t>
  </si>
  <si>
    <t>Pescado fileteado</t>
  </si>
  <si>
    <t>Pescado rebenado</t>
  </si>
  <si>
    <t>Pescado seco tipo bacalao</t>
  </si>
  <si>
    <t>Pescuezo de pollo con piel sin hueso</t>
  </si>
  <si>
    <t>Pescuezo de pollo sin piel</t>
  </si>
  <si>
    <t>Pescuezo de res</t>
  </si>
  <si>
    <t>Pez espada cocido</t>
  </si>
  <si>
    <t>Pez espada crudo</t>
  </si>
  <si>
    <t>Pez espada crudo fileteado</t>
  </si>
  <si>
    <t>Pez espada crudo rebanado</t>
  </si>
  <si>
    <t>Pierna de carnero</t>
  </si>
  <si>
    <t>Pierna de cerdo</t>
  </si>
  <si>
    <t>Pierna de cordero</t>
  </si>
  <si>
    <t>Pierna de pollo cin piel cocida</t>
  </si>
  <si>
    <t>Pierna de pollo cin piel cruda</t>
  </si>
  <si>
    <t>Pierna de pollo con piel cocida</t>
  </si>
  <si>
    <t>Pierna y mueslo de pollo con piel</t>
  </si>
  <si>
    <t>Piloncillo</t>
  </si>
  <si>
    <t>Piloncillo rallado</t>
  </si>
  <si>
    <t>Pilopo crudo</t>
  </si>
  <si>
    <t>Pimentón</t>
  </si>
  <si>
    <t>Pimienta</t>
  </si>
  <si>
    <t>Pimienta blanaca entera</t>
  </si>
  <si>
    <t>Pimienta blanaca molida</t>
  </si>
  <si>
    <t>Pimienta blanca</t>
  </si>
  <si>
    <t>Pimienta blanca en polvo</t>
  </si>
  <si>
    <t>Pimienta de cayena</t>
  </si>
  <si>
    <t>Pimienta de tabasco</t>
  </si>
  <si>
    <t>Pimienta gorda</t>
  </si>
  <si>
    <t>Pimienta molida</t>
  </si>
  <si>
    <t>Pimienta nagra molida</t>
  </si>
  <si>
    <t>Pimienta negra</t>
  </si>
  <si>
    <t>Pimienta negra en polvo</t>
  </si>
  <si>
    <t>Pimienta negra entera</t>
  </si>
  <si>
    <t>Pimienta roja</t>
  </si>
  <si>
    <t>Pimienta verde</t>
  </si>
  <si>
    <t>Pimiento amarillo crudo chico</t>
  </si>
  <si>
    <t>Pimiento cocido</t>
  </si>
  <si>
    <t>Pimiento fresco</t>
  </si>
  <si>
    <t>Pimiento rojo crudo chico</t>
  </si>
  <si>
    <t>Pimiento verde crudo chico</t>
  </si>
  <si>
    <t>Pinole</t>
  </si>
  <si>
    <t>Piñón</t>
  </si>
  <si>
    <t>Pipián</t>
  </si>
  <si>
    <t>Pistache</t>
  </si>
  <si>
    <t>Pistache tostado</t>
  </si>
  <si>
    <t>Pollo crispy</t>
  </si>
  <si>
    <t>Pollo crudo sin piel</t>
  </si>
  <si>
    <t>Pollo crudo sin piel en piezas</t>
  </si>
  <si>
    <t>Pollo deshebrado</t>
  </si>
  <si>
    <t>Pollo rostizado</t>
  </si>
  <si>
    <t>Pollo sin piel cocido</t>
  </si>
  <si>
    <t>Ponche de frutas</t>
  </si>
  <si>
    <t>Pop tarts</t>
  </si>
  <si>
    <t>Poro crudo</t>
  </si>
  <si>
    <t>Praliné</t>
  </si>
  <si>
    <t>Pretzels</t>
  </si>
  <si>
    <t>Prispas</t>
  </si>
  <si>
    <t>Proteina aislada de soya</t>
  </si>
  <si>
    <t>Proteina concentrda de soya</t>
  </si>
  <si>
    <t>Puerro crudo</t>
  </si>
  <si>
    <t>Puerro hervido sin sal</t>
  </si>
  <si>
    <t>Pulmón de cerdo</t>
  </si>
  <si>
    <t>Pulpa de cerdo</t>
  </si>
  <si>
    <t>Pulpa de jaiba</t>
  </si>
  <si>
    <t>Pulpa de res</t>
  </si>
  <si>
    <t>Pulpa de ternera</t>
  </si>
  <si>
    <t>Pulpo cocido</t>
  </si>
  <si>
    <t>Pulque</t>
  </si>
  <si>
    <t>tarro</t>
  </si>
  <si>
    <t>Puntas de filete</t>
  </si>
  <si>
    <t>Puntas de res</t>
  </si>
  <si>
    <t>Puré de camote</t>
  </si>
  <si>
    <t>Puré de camote con naranja</t>
  </si>
  <si>
    <t>Puré de papa</t>
  </si>
  <si>
    <t>Puré de papa hojuelas</t>
  </si>
  <si>
    <t>Puré de tomate enlatado</t>
  </si>
  <si>
    <t>Quaker instant 0% azúcar</t>
  </si>
  <si>
    <t>Quelite crudo</t>
  </si>
  <si>
    <t>Queso amarillo</t>
  </si>
  <si>
    <t>Queso americano fundido</t>
  </si>
  <si>
    <t>Queso añejo</t>
  </si>
  <si>
    <t>Queso añejo rallado</t>
  </si>
  <si>
    <t>Queso asadero</t>
  </si>
  <si>
    <t>Queso blanco</t>
  </si>
  <si>
    <t>Queso blue cheese</t>
  </si>
  <si>
    <t>Queso brick</t>
  </si>
  <si>
    <t>Queso brie</t>
  </si>
  <si>
    <t>Queso camembert</t>
  </si>
  <si>
    <t>Queso canasto</t>
  </si>
  <si>
    <t>Queso cheddar</t>
  </si>
  <si>
    <t>Queso cheddar bajo en grasa</t>
  </si>
  <si>
    <t>Queso cheddar rallado</t>
  </si>
  <si>
    <t>Queso Cheshire</t>
  </si>
  <si>
    <t>Queso chichuahua</t>
  </si>
  <si>
    <t>Queso Chihuahua fresco</t>
  </si>
  <si>
    <t>Queso chihuahua rallado</t>
  </si>
  <si>
    <t>Queso colby estilo Cheddar</t>
  </si>
  <si>
    <t>Queso cotage cremoso</t>
  </si>
  <si>
    <t>Queso Cotagge Lala Light</t>
  </si>
  <si>
    <t>Queso cotija</t>
  </si>
  <si>
    <t>Queso cottage</t>
  </si>
  <si>
    <t>Queso cottage 1% grasa</t>
  </si>
  <si>
    <t>Queso cottage 2% grasa</t>
  </si>
  <si>
    <t>Queso cottage bajo en grasa</t>
  </si>
  <si>
    <t>Queso crema</t>
  </si>
  <si>
    <t>Queso crema bajo en grasa</t>
  </si>
  <si>
    <t>Queso crema light</t>
  </si>
  <si>
    <t>Queso crema untable</t>
  </si>
  <si>
    <t>Queso de cabra con ceniza</t>
  </si>
  <si>
    <t>Queso de cabra duro</t>
  </si>
  <si>
    <t>Queso de cabra semi suave</t>
  </si>
  <si>
    <t>Queso de cabra suave</t>
  </si>
  <si>
    <t>Queso de puerco</t>
  </si>
  <si>
    <t>Queso de soya</t>
  </si>
  <si>
    <t>Queso de tuna</t>
  </si>
  <si>
    <t>Queso edam</t>
  </si>
  <si>
    <t>Queso feta</t>
  </si>
  <si>
    <t>Queso fontina</t>
  </si>
  <si>
    <t>Queso fresco</t>
  </si>
  <si>
    <t>Queso fresco de cabra</t>
  </si>
  <si>
    <t>Queso fresco de vaca</t>
  </si>
  <si>
    <t>Queso fundido</t>
  </si>
  <si>
    <t>Queso gouda</t>
  </si>
  <si>
    <t>Queso gruyere</t>
  </si>
  <si>
    <t>Queso holandés</t>
  </si>
  <si>
    <t>Queso Limburger</t>
  </si>
  <si>
    <t>Queso manchego</t>
  </si>
  <si>
    <t>Queso manchego rallado</t>
  </si>
  <si>
    <t>Queso manchego rebanado</t>
  </si>
  <si>
    <t>Queso menonita</t>
  </si>
  <si>
    <t>Queso Monterrey</t>
  </si>
  <si>
    <t>Queso monterrey bajo en grasa</t>
  </si>
  <si>
    <t>Queso mozarella</t>
  </si>
  <si>
    <t>Queso mozarella rallado</t>
  </si>
  <si>
    <t>Queso mozarella suave</t>
  </si>
  <si>
    <t>Queso Mozzarella cero grasa</t>
  </si>
  <si>
    <t>Queso Mozzarella reducido en grasa</t>
  </si>
  <si>
    <t>Queso Mozzarella semidescremado</t>
  </si>
  <si>
    <t>Queso Muenster</t>
  </si>
  <si>
    <t>Queso Muenster bajo en grasa</t>
  </si>
  <si>
    <t>Queso neufchatel</t>
  </si>
  <si>
    <t>Queso Oaxaca</t>
  </si>
  <si>
    <t>Queso Oaxaca Lala Light</t>
  </si>
  <si>
    <t>Queso panela</t>
  </si>
  <si>
    <t>Queso panela Lala Light</t>
  </si>
  <si>
    <t>Queso parmensano</t>
  </si>
  <si>
    <t>Queso parmensano duro</t>
  </si>
  <si>
    <t>Queso parmensano en trozo</t>
  </si>
  <si>
    <t>Queso parmensano rallado</t>
  </si>
  <si>
    <t>Queso pasteurizado americano</t>
  </si>
  <si>
    <t>Queso pasteurizado suizo</t>
  </si>
  <si>
    <t>Queso Philadelphia</t>
  </si>
  <si>
    <t>Queso port salut</t>
  </si>
  <si>
    <t>Queso provolone</t>
  </si>
  <si>
    <t>Queso ricotta</t>
  </si>
  <si>
    <t>Queso ricotta reducido en grasa</t>
  </si>
  <si>
    <t>Queso ricotta semidescremado</t>
  </si>
  <si>
    <t>Queso romeno</t>
  </si>
  <si>
    <t>Queso roquefort</t>
  </si>
  <si>
    <t>Queso suizo</t>
  </si>
  <si>
    <t>Queso suizo muy bajo en grasa</t>
  </si>
  <si>
    <t>Queso suizo rallado</t>
  </si>
  <si>
    <t>Queso tipo americano</t>
  </si>
  <si>
    <t>Queso tipo americano lala light</t>
  </si>
  <si>
    <t>Queso tipo roquefort</t>
  </si>
  <si>
    <t>Queso velveta</t>
  </si>
  <si>
    <t>Queson Cheezwiz</t>
  </si>
  <si>
    <t>Quinoa</t>
  </si>
  <si>
    <t>Rábano crudo rebanado</t>
  </si>
  <si>
    <t>Raíz de chayote</t>
  </si>
  <si>
    <t>Raíz de jengibre</t>
  </si>
  <si>
    <t>Raíz fuerte</t>
  </si>
  <si>
    <t>Raja de canela</t>
  </si>
  <si>
    <t>Ralladura de limón</t>
  </si>
  <si>
    <t>Ralladura de naranja</t>
  </si>
  <si>
    <t>Red Bull sugar free*</t>
  </si>
  <si>
    <t>Red Bull*</t>
  </si>
  <si>
    <t>Refresco</t>
  </si>
  <si>
    <t>Refresco de cola</t>
  </si>
  <si>
    <t>Refresco de dieta</t>
  </si>
  <si>
    <t>Refresco de frutas</t>
  </si>
  <si>
    <t>Refresco en polvo sin azúcar</t>
  </si>
  <si>
    <t>Requesón promedio</t>
  </si>
  <si>
    <t>Retazo</t>
  </si>
  <si>
    <t>Retazo con hueso</t>
  </si>
  <si>
    <t>Retazo de carnero</t>
  </si>
  <si>
    <t>Retazo de pescado crudo</t>
  </si>
  <si>
    <t>Retazo de pollo</t>
  </si>
  <si>
    <t>Retazo de res</t>
  </si>
  <si>
    <t>Retazo de ternera</t>
  </si>
  <si>
    <t>Rib eye</t>
  </si>
  <si>
    <t>Rib eye sin grasa</t>
  </si>
  <si>
    <t>Rice krispies treats</t>
  </si>
  <si>
    <t>Riñones de carnero crudos</t>
  </si>
  <si>
    <t>Riñones de cerdo cocidos</t>
  </si>
  <si>
    <t>Riñones de res cocidos</t>
  </si>
  <si>
    <t>Riñones de ternera cocidos</t>
  </si>
  <si>
    <t>Roast beef</t>
  </si>
  <si>
    <t>Robaalo crudo</t>
  </si>
  <si>
    <t>Robalo cocido</t>
  </si>
  <si>
    <t>Robalo fileteado</t>
  </si>
  <si>
    <t>Roles de canela</t>
  </si>
  <si>
    <t>Rollo de fresa</t>
  </si>
  <si>
    <t>Romeo picado</t>
  </si>
  <si>
    <t>Romerito crudo</t>
  </si>
  <si>
    <t>Romero</t>
  </si>
  <si>
    <t>Romero deshidratado</t>
  </si>
  <si>
    <t>Rompope</t>
  </si>
  <si>
    <t>Rompope sin alcohol</t>
  </si>
  <si>
    <t>Ron blanco o añejo</t>
  </si>
  <si>
    <t>Runner sabor hot sauce</t>
  </si>
  <si>
    <t>Sabritas ligeras</t>
  </si>
  <si>
    <t>Sabritas ligeras citricas</t>
  </si>
  <si>
    <t>Sagú</t>
  </si>
  <si>
    <t>Sal</t>
  </si>
  <si>
    <t>Sal de ajo</t>
  </si>
  <si>
    <t>Sal de apio</t>
  </si>
  <si>
    <t>Sal de potasio</t>
  </si>
  <si>
    <t>Salami</t>
  </si>
  <si>
    <t>Salami de pavo</t>
  </si>
  <si>
    <t>Salami de ternera</t>
  </si>
  <si>
    <t>Salchica de pavo</t>
  </si>
  <si>
    <t>Salchicha</t>
  </si>
  <si>
    <t>Salchicha ahumada</t>
  </si>
  <si>
    <t>Salchicha de pollo</t>
  </si>
  <si>
    <t>Salchicha de puerco</t>
  </si>
  <si>
    <t>Salchicha de ternera</t>
  </si>
  <si>
    <t>Salchicha vegetariana</t>
  </si>
  <si>
    <t>Salchicha vienna</t>
  </si>
  <si>
    <t>Salchicha vienna ahumada</t>
  </si>
  <si>
    <t>Salmón</t>
  </si>
  <si>
    <t>Salmón ahumado</t>
  </si>
  <si>
    <t>Salmón cocido</t>
  </si>
  <si>
    <t>Salmón de aceite</t>
  </si>
  <si>
    <t>Salmón fresco</t>
  </si>
  <si>
    <t>Salsa alfredo</t>
  </si>
  <si>
    <t>Salsa bearnesa industrializada</t>
  </si>
  <si>
    <t>Salsa bechabel</t>
  </si>
  <si>
    <t>Salsa blanca</t>
  </si>
  <si>
    <t>Salsa catsup</t>
  </si>
  <si>
    <t>Salsa de ajonjolí</t>
  </si>
  <si>
    <t>Salsa de barbecue</t>
  </si>
  <si>
    <t>Salsa de cacahuate</t>
  </si>
  <si>
    <t>Salsa de cebollin</t>
  </si>
  <si>
    <t>Salsa de chile</t>
  </si>
  <si>
    <t>Salsa de epazote</t>
  </si>
  <si>
    <t>Salsa de manzana</t>
  </si>
  <si>
    <t>Salsa de pimienta verde</t>
  </si>
  <si>
    <t>Salsa de queso</t>
  </si>
  <si>
    <t>Salsa de soya</t>
  </si>
  <si>
    <t>Salsa de tamarindo</t>
  </si>
  <si>
    <t>Salsa demiglass</t>
  </si>
  <si>
    <t>Salsa gravie de champiñones</t>
  </si>
  <si>
    <t>Salsa gravie de res</t>
  </si>
  <si>
    <t>Salsa holandesa industrializada</t>
  </si>
  <si>
    <t>Salsa inglesa</t>
  </si>
  <si>
    <t>Salsa pesto</t>
  </si>
  <si>
    <t>Salsa Tabasco</t>
  </si>
  <si>
    <t>Salsa tártara industrializada</t>
  </si>
  <si>
    <t>Salsa tártara sin grasa</t>
  </si>
  <si>
    <t>Salsa teriyaki</t>
  </si>
  <si>
    <t>Salsa velouté</t>
  </si>
  <si>
    <t>Salsifí</t>
  </si>
  <si>
    <t>Salvado de trigo</t>
  </si>
  <si>
    <t>Salvia</t>
  </si>
  <si>
    <t>Sándwich Quaker chocolate</t>
  </si>
  <si>
    <t>Sardina en aceite</t>
  </si>
  <si>
    <t>Sardina en tomate</t>
  </si>
  <si>
    <t>Sast orugas</t>
  </si>
  <si>
    <t>Selección de botana mexicana</t>
  </si>
  <si>
    <t>Semilla de anís</t>
  </si>
  <si>
    <t>Semilla de apio</t>
  </si>
  <si>
    <t>Semilla de calabaza</t>
  </si>
  <si>
    <t>Semilla de calabaza menuda</t>
  </si>
  <si>
    <t>Semilla de cardamomo</t>
  </si>
  <si>
    <t>Semilla de chía</t>
  </si>
  <si>
    <t>Semilla de cilantro</t>
  </si>
  <si>
    <t>Semilla de eneldo</t>
  </si>
  <si>
    <t>Semilla de girasol</t>
  </si>
  <si>
    <t>Semilla de girasol tostada</t>
  </si>
  <si>
    <t>Semilla de guaje verde</t>
  </si>
  <si>
    <t>Semilla de mosraza</t>
  </si>
  <si>
    <t>Semolina</t>
  </si>
  <si>
    <t>Semora de maíz preparada</t>
  </si>
  <si>
    <t>Senzo</t>
  </si>
  <si>
    <t>Sesos de cerdo cocidos</t>
  </si>
  <si>
    <t>Sesos de cordero cocidos</t>
  </si>
  <si>
    <t>Sesos de res cocidos</t>
  </si>
  <si>
    <t>Sesos de res crudos</t>
  </si>
  <si>
    <t>Sesos de res fritos</t>
  </si>
  <si>
    <t>Sesos de ternera cocidos</t>
  </si>
  <si>
    <t>Setas cocidas</t>
  </si>
  <si>
    <t>Setas crudas</t>
  </si>
  <si>
    <t>Short loin</t>
  </si>
  <si>
    <t>Sidra</t>
  </si>
  <si>
    <t>Sidral de dieta</t>
  </si>
  <si>
    <t>Sidral light</t>
  </si>
  <si>
    <t>Sierra</t>
  </si>
  <si>
    <t>Sierra ahumada</t>
  </si>
  <si>
    <t>Sierra fileteada</t>
  </si>
  <si>
    <t>Sierra picada</t>
  </si>
  <si>
    <t>Sirloin</t>
  </si>
  <si>
    <t>Skwinkes clásicos</t>
  </si>
  <si>
    <t>Snack mix nabisco 100 Kcal</t>
  </si>
  <si>
    <t>So be rush</t>
  </si>
  <si>
    <t>Sopa  instan ramen sin  preparar</t>
  </si>
  <si>
    <t>Sorgo</t>
  </si>
  <si>
    <t>Squirt de dieta</t>
  </si>
  <si>
    <t>Squirt light</t>
  </si>
  <si>
    <t>Strudel de manzana</t>
  </si>
  <si>
    <t>Suarero crudo</t>
  </si>
  <si>
    <t>Suirimi imitacion camaron</t>
  </si>
  <si>
    <t>Surimi</t>
  </si>
  <si>
    <t>Sustituto de huevo en polvo</t>
  </si>
  <si>
    <t>Sustituto de huevo liquido</t>
  </si>
  <si>
    <t>Sustituto de queso mozzarella</t>
  </si>
  <si>
    <t>Tallarin cocido</t>
  </si>
  <si>
    <t>Tallarin crudo</t>
  </si>
  <si>
    <t>Tamal de carne</t>
  </si>
  <si>
    <t>Tamal de elote</t>
  </si>
  <si>
    <t>Tamal de frijol</t>
  </si>
  <si>
    <t>Tamal de queso con rajas</t>
  </si>
  <si>
    <t>Tamal rojo</t>
  </si>
  <si>
    <t>Tamal verde</t>
  </si>
  <si>
    <t>Tampiqueña</t>
  </si>
  <si>
    <t>Tampiqueña de filete</t>
  </si>
  <si>
    <t>Tapioca</t>
  </si>
  <si>
    <t>T-bone con grasa cocido</t>
  </si>
  <si>
    <t>T-bone sin grasa</t>
  </si>
  <si>
    <t>Té helado en polvo</t>
  </si>
  <si>
    <t>Telera</t>
  </si>
  <si>
    <t>Tequila</t>
  </si>
  <si>
    <t>Ternera</t>
  </si>
  <si>
    <t>Ternera en canal</t>
  </si>
  <si>
    <t>Tocino</t>
  </si>
  <si>
    <t>Tocino ahumado</t>
  </si>
  <si>
    <t>Tocino en lonja</t>
  </si>
  <si>
    <t>Tocino frito</t>
  </si>
  <si>
    <t xml:space="preserve">rebanada   </t>
  </si>
  <si>
    <t>Tocino imitación</t>
  </si>
  <si>
    <t>Tocino vegetariano</t>
  </si>
  <si>
    <t>Tofu, firme</t>
  </si>
  <si>
    <t>Tofu, frito</t>
  </si>
  <si>
    <t>Tomate verde</t>
  </si>
  <si>
    <t>Tomatitos (tomatiles)</t>
  </si>
  <si>
    <t>Tomillo</t>
  </si>
  <si>
    <t>Tortilla</t>
  </si>
  <si>
    <t>Tortilla de harina</t>
  </si>
  <si>
    <t>Tortilla de harina integral</t>
  </si>
  <si>
    <t>Tortilla de maíz</t>
  </si>
  <si>
    <t>Tortilla de maíz amarillo</t>
  </si>
  <si>
    <t>Tortilla de maíz azul o negro</t>
  </si>
  <si>
    <t>Tortilla de maíz y soya</t>
  </si>
  <si>
    <t>Tortilla de maíz y trigo</t>
  </si>
  <si>
    <t>Tortilla de mapiz blanco</t>
  </si>
  <si>
    <t>Tortilla de nopal</t>
  </si>
  <si>
    <t>Tostada</t>
  </si>
  <si>
    <t>Tostada de maíz horneada</t>
  </si>
  <si>
    <t>Tostada rayada</t>
  </si>
  <si>
    <t>Tostada tipo jalisco</t>
  </si>
  <si>
    <t>Totopos de maíz</t>
  </si>
  <si>
    <t>Tpstada de nopal horneada</t>
  </si>
  <si>
    <t>Trenza glaseada</t>
  </si>
  <si>
    <t>Tribu *</t>
  </si>
  <si>
    <t>Trigo</t>
  </si>
  <si>
    <t>Trigo cocido</t>
  </si>
  <si>
    <t>Trigo entero</t>
  </si>
  <si>
    <t>Trigo negro</t>
  </si>
  <si>
    <t>trigo triturado</t>
  </si>
  <si>
    <t>Tripas de res</t>
  </si>
  <si>
    <t>Trucha</t>
  </si>
  <si>
    <t>Trucha ahumada</t>
  </si>
  <si>
    <t>Trucha cocida</t>
  </si>
  <si>
    <t>Trucha fileteada</t>
  </si>
  <si>
    <t>Trucha fresca</t>
  </si>
  <si>
    <t xml:space="preserve">Ubre </t>
  </si>
  <si>
    <t>Vainilla</t>
  </si>
  <si>
    <t>Vainilla en trozo</t>
  </si>
  <si>
    <t>Velveta</t>
  </si>
  <si>
    <t>Venado cocido    (carne magra)</t>
  </si>
  <si>
    <t>Venado crudo         (carne magra)</t>
  </si>
  <si>
    <t>Verdolaga cocida</t>
  </si>
  <si>
    <t>Verdolaga cruda limpia</t>
  </si>
  <si>
    <t>Verdura (mexcla) congelada, cocida sin sal</t>
  </si>
  <si>
    <t>Vermouth seco</t>
  </si>
  <si>
    <t>Viangre de manzana</t>
  </si>
  <si>
    <t>Vinagre</t>
  </si>
  <si>
    <t>Vinagre balsámico</t>
  </si>
  <si>
    <t>Vinagre blanco</t>
  </si>
  <si>
    <t>Vinagre de caña</t>
  </si>
  <si>
    <t>Vinagre de fruta</t>
  </si>
  <si>
    <t>Vinagre de jeréz</t>
  </si>
  <si>
    <t>Vinagre de sidra</t>
  </si>
  <si>
    <t>Vinagre de vino</t>
  </si>
  <si>
    <t>Vinagre de yema</t>
  </si>
  <si>
    <t>Vinagreta</t>
  </si>
  <si>
    <t>Vinagreta baja en calorías</t>
  </si>
  <si>
    <t>Vino (12.2 % alcohol)</t>
  </si>
  <si>
    <t>Vino blanco dulce</t>
  </si>
  <si>
    <t>Vino blanco seco</t>
  </si>
  <si>
    <t>Vino de manzana</t>
  </si>
  <si>
    <t>Vino de meza</t>
  </si>
  <si>
    <t>Vino espumoso</t>
  </si>
  <si>
    <t>Vino rosado</t>
  </si>
  <si>
    <t>Vino tinto</t>
  </si>
  <si>
    <t>Vodka</t>
  </si>
  <si>
    <t>Wafle</t>
  </si>
  <si>
    <t>Wafle con mantequilla</t>
  </si>
  <si>
    <t>Wafle estilo casero</t>
  </si>
  <si>
    <t>Wafle integral</t>
  </si>
  <si>
    <t>Wafle miniatura</t>
  </si>
  <si>
    <t>Whisky</t>
  </si>
  <si>
    <t>Xoconostle</t>
  </si>
  <si>
    <t>Yema</t>
  </si>
  <si>
    <t>Yema de huevo</t>
  </si>
  <si>
    <t>Yema de huevo en polvo</t>
  </si>
  <si>
    <t>Yemitas (hongos) crudas</t>
  </si>
  <si>
    <t>Yerbamora cruda</t>
  </si>
  <si>
    <t>vasito</t>
  </si>
  <si>
    <t>Yuca</t>
  </si>
  <si>
    <t>Yuquilla</t>
  </si>
  <si>
    <t>Zanahoria miniatura cruda</t>
  </si>
  <si>
    <t>Zanahoria picada cruda</t>
  </si>
  <si>
    <t>Zanahoria rallada cruda</t>
  </si>
  <si>
    <t>Quinoa pop</t>
  </si>
  <si>
    <t>Avena instantánea</t>
  </si>
  <si>
    <t>cucharadas</t>
  </si>
  <si>
    <t>nº</t>
  </si>
  <si>
    <t>¿Qué grupo de alimentos tiene mayor cantidad de fibra?</t>
  </si>
  <si>
    <t>¿Qué grupo de alimentos tiene mayor cantidad de proteina y menor cantidad de calorias?</t>
  </si>
  <si>
    <t>¿Qué alimento posee mayor densidad calorica (calorias/gramo)?</t>
  </si>
  <si>
    <t>¿Qué grupo reuna la mayor cantidad de variables (proteina, fibra,lipidos,hc) por gramo, y a su vez posee menor cantidad de calorias?</t>
  </si>
  <si>
    <t>¿Cuáles son el top 5 de alimentos con mayor cantidad de proteina?</t>
  </si>
  <si>
    <t>Carne molida regular</t>
  </si>
  <si>
    <t>Preguntas - A corregir</t>
  </si>
  <si>
    <t>Preguntas - Nuevas</t>
  </si>
  <si>
    <t>Cereales</t>
  </si>
  <si>
    <t>Azucares</t>
  </si>
  <si>
    <t>¿Cuál es el promedio de proteinas para los cereales?</t>
  </si>
  <si>
    <t>¿Cuáles son los 5 de alimentos con mayor cantidad de proteina?</t>
  </si>
  <si>
    <t>¿Cuáles son los grupos de alimentos con mayor cantidad de calorias en promedio?</t>
  </si>
  <si>
    <t>Peso_bruto (g)</t>
  </si>
  <si>
    <t>¿Qué alimento posee la mayor cantidad de fibra por gramo?</t>
  </si>
  <si>
    <t>Para lista deplegable de unidad de medida</t>
  </si>
  <si>
    <t>Categoria</t>
  </si>
  <si>
    <t>Para lista desplegable de la categoria</t>
  </si>
  <si>
    <t>Peso (g)</t>
  </si>
  <si>
    <t>Calorias</t>
  </si>
  <si>
    <t>Densidad calorica</t>
  </si>
  <si>
    <t>Fibra/gramo</t>
  </si>
  <si>
    <t>Elección</t>
  </si>
  <si>
    <t>Se prepondera un 70% la densidad calorica y un 30% para seleccionar la mejor elección a modo de ejemplo</t>
  </si>
  <si>
    <t>Resultado</t>
  </si>
  <si>
    <t>Ponderación</t>
  </si>
  <si>
    <t>Tabla para analisis de comparacion de densidad calorica entre alimentos y fibras por gramo - Posible utilizacion para nutricionista</t>
  </si>
  <si>
    <t>Proteinas Cereales</t>
  </si>
  <si>
    <t>Fibra/Gramo</t>
  </si>
  <si>
    <t>Filtrando el dato en el datasets</t>
  </si>
  <si>
    <t>Respuesta</t>
  </si>
  <si>
    <t>Ver hoja "Tabla-Formulas"</t>
  </si>
  <si>
    <t>Ver hoja "Tabla-Formulas", donde se hizo una tabla de análisis para poder comparar distintos</t>
  </si>
  <si>
    <t>Densidad calórica</t>
  </si>
  <si>
    <t>Caracteristicas basicas de los distintos grupos de alimentos</t>
  </si>
  <si>
    <t>Comparacion entre alimentos para su eleccion</t>
  </si>
  <si>
    <t>Alimento 1</t>
  </si>
  <si>
    <t>Alimento 2</t>
  </si>
  <si>
    <t>Conclusion</t>
  </si>
  <si>
    <t>Calculadora de comparacion</t>
  </si>
  <si>
    <t>Ponderacion 2</t>
  </si>
  <si>
    <t>Ponderacion 1</t>
  </si>
  <si>
    <t>Proteinas</t>
  </si>
  <si>
    <t>Densidad cal.</t>
  </si>
  <si>
    <t>Peso neto</t>
  </si>
  <si>
    <t>Peso bruto (g)</t>
  </si>
  <si>
    <t>Equivalentes</t>
  </si>
  <si>
    <t>categoria</t>
  </si>
  <si>
    <t>Peso_bruto</t>
  </si>
  <si>
    <t>Macronutrientes</t>
  </si>
  <si>
    <t>%</t>
  </si>
  <si>
    <t>Proteínas</t>
  </si>
  <si>
    <t>Carbohidratos</t>
  </si>
  <si>
    <t>Lípidos</t>
  </si>
  <si>
    <t>Energía</t>
  </si>
  <si>
    <t>Balance de plan alimenticio - elemento por elemento</t>
  </si>
  <si>
    <t>Total general</t>
  </si>
  <si>
    <t>Etiquetas de fila</t>
  </si>
  <si>
    <t>Peso N</t>
  </si>
  <si>
    <t>Balance general de nuestro plan alimenticio diário</t>
  </si>
  <si>
    <t>Sumatorias</t>
  </si>
  <si>
    <t>Gramos</t>
  </si>
  <si>
    <t>Alim.1</t>
  </si>
  <si>
    <t>Alim.2</t>
  </si>
  <si>
    <t>Para gráficos de tortas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</si>
</sst>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3" fillId="4" borderId="10" xfId="0" applyFont="1" applyFill="1" applyBorder="1"/>
    <xf numFmtId="0" fontId="3" fillId="4" borderId="9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8" xfId="0" applyFont="1" applyFill="1" applyBorder="1" applyAlignment="1">
      <alignment horizontal="center"/>
    </xf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0" xfId="0" applyFill="1"/>
    <xf numFmtId="2" fontId="6" fillId="7" borderId="0" xfId="0" applyNumberFormat="1" applyFont="1" applyFill="1"/>
    <xf numFmtId="9" fontId="0" fillId="0" borderId="1" xfId="1" applyFont="1" applyBorder="1" applyAlignment="1">
      <alignment horizontal="center" vertical="center"/>
    </xf>
    <xf numFmtId="0" fontId="0" fillId="0" borderId="35" xfId="0" applyBorder="1"/>
    <xf numFmtId="0" fontId="0" fillId="0" borderId="31" xfId="0" applyBorder="1"/>
    <xf numFmtId="0" fontId="0" fillId="0" borderId="32" xfId="0" applyBorder="1"/>
    <xf numFmtId="0" fontId="1" fillId="0" borderId="24" xfId="0" applyFont="1" applyBorder="1"/>
    <xf numFmtId="0" fontId="1" fillId="0" borderId="1" xfId="0" applyFont="1" applyBorder="1"/>
    <xf numFmtId="0" fontId="1" fillId="0" borderId="23" xfId="0" applyFont="1" applyBorder="1"/>
    <xf numFmtId="0" fontId="1" fillId="6" borderId="24" xfId="0" applyFont="1" applyFill="1" applyBorder="1"/>
    <xf numFmtId="0" fontId="0" fillId="0" borderId="28" xfId="0" applyBorder="1"/>
    <xf numFmtId="0" fontId="0" fillId="0" borderId="29" xfId="0" applyBorder="1"/>
    <xf numFmtId="0" fontId="3" fillId="0" borderId="3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7" borderId="0" xfId="0" applyFont="1" applyFill="1"/>
    <xf numFmtId="2" fontId="0" fillId="0" borderId="1" xfId="0" applyNumberFormat="1" applyBorder="1" applyAlignment="1">
      <alignment vertical="center"/>
    </xf>
    <xf numFmtId="0" fontId="3" fillId="0" borderId="24" xfId="0" applyFont="1" applyBorder="1"/>
    <xf numFmtId="0" fontId="3" fillId="0" borderId="18" xfId="0" applyFont="1" applyBorder="1"/>
    <xf numFmtId="2" fontId="0" fillId="0" borderId="4" xfId="0" applyNumberFormat="1" applyBorder="1" applyAlignment="1">
      <alignment vertical="center"/>
    </xf>
    <xf numFmtId="0" fontId="3" fillId="0" borderId="45" xfId="0" applyFont="1" applyBorder="1"/>
    <xf numFmtId="0" fontId="3" fillId="0" borderId="22" xfId="0" applyFont="1" applyBorder="1"/>
    <xf numFmtId="0" fontId="3" fillId="0" borderId="33" xfId="0" applyFont="1" applyBorder="1"/>
    <xf numFmtId="0" fontId="3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0" fillId="5" borderId="0" xfId="0" applyFill="1" applyProtection="1">
      <protection locked="0"/>
    </xf>
    <xf numFmtId="0" fontId="2" fillId="0" borderId="41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164" fontId="8" fillId="0" borderId="33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2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3" borderId="35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0" fontId="0" fillId="10" borderId="0" xfId="0" applyFill="1"/>
    <xf numFmtId="0" fontId="3" fillId="10" borderId="26" xfId="0" applyFont="1" applyFill="1" applyBorder="1"/>
    <xf numFmtId="0" fontId="3" fillId="10" borderId="26" xfId="0" applyFon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1" fillId="12" borderId="2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center"/>
    </xf>
    <xf numFmtId="9" fontId="5" fillId="15" borderId="1" xfId="1" applyFont="1" applyFill="1" applyBorder="1" applyAlignment="1">
      <alignment horizontal="center"/>
    </xf>
    <xf numFmtId="0" fontId="9" fillId="15" borderId="1" xfId="0" applyFont="1" applyFill="1" applyBorder="1"/>
    <xf numFmtId="0" fontId="1" fillId="12" borderId="33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3" xfId="0" applyBorder="1"/>
    <xf numFmtId="0" fontId="5" fillId="11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0" fillId="14" borderId="3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5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14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4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87759070699394"/>
          <c:y val="0.1138196732500636"/>
          <c:w val="0.75581938802809945"/>
          <c:h val="0.8304588522179408"/>
        </c:manualLayout>
      </c:layout>
      <c:barChart>
        <c:barDir val="bar"/>
        <c:grouping val="clustered"/>
        <c:varyColors val="0"/>
        <c:ser>
          <c:idx val="0"/>
          <c:order val="0"/>
          <c:tx>
            <c:v>PROTEINA</c:v>
          </c:tx>
          <c:invertIfNegative val="0"/>
          <c:cat>
            <c:strLit>
              <c:ptCount val="11"/>
              <c:pt idx="0">
                <c:v>AceitesYgrasas</c:v>
              </c:pt>
              <c:pt idx="1">
                <c:v>ALE</c:v>
              </c:pt>
              <c:pt idx="2">
                <c:v>AOAAG</c:v>
              </c:pt>
              <c:pt idx="3">
                <c:v>AOABG</c:v>
              </c:pt>
              <c:pt idx="4">
                <c:v>AOAMBG</c:v>
              </c:pt>
              <c:pt idx="5">
                <c:v>AOAMG</c:v>
              </c:pt>
              <c:pt idx="6">
                <c:v>Azucares</c:v>
              </c:pt>
              <c:pt idx="7">
                <c:v>Bebidas</c:v>
              </c:pt>
              <c:pt idx="8">
                <c:v>Cereales</c:v>
              </c:pt>
              <c:pt idx="9">
                <c:v>Frutas</c:v>
              </c:pt>
              <c:pt idx="10">
                <c:v>Verduras</c:v>
              </c:pt>
            </c:strLit>
          </c:cat>
          <c:val>
            <c:numLit>
              <c:formatCode>General</c:formatCode>
              <c:ptCount val="11"/>
              <c:pt idx="0">
                <c:v>403.3</c:v>
              </c:pt>
              <c:pt idx="1">
                <c:v>72.900000000000006</c:v>
              </c:pt>
              <c:pt idx="2">
                <c:v>877.8</c:v>
              </c:pt>
              <c:pt idx="3">
                <c:v>977.4</c:v>
              </c:pt>
              <c:pt idx="4">
                <c:v>1663.6</c:v>
              </c:pt>
              <c:pt idx="5">
                <c:v>470.8</c:v>
              </c:pt>
              <c:pt idx="6">
                <c:v>146.19999999999999</c:v>
              </c:pt>
              <c:pt idx="7">
                <c:v>0</c:v>
              </c:pt>
              <c:pt idx="8">
                <c:v>1106.8</c:v>
              </c:pt>
              <c:pt idx="9">
                <c:v>144</c:v>
              </c:pt>
              <c:pt idx="10">
                <c:v>62.9</c:v>
              </c:pt>
            </c:numLit>
          </c:val>
          <c:extLst>
            <c:ext xmlns:c16="http://schemas.microsoft.com/office/drawing/2014/chart" uri="{C3380CC4-5D6E-409C-BE32-E72D297353CC}">
              <c16:uniqueId val="{00000005-603E-418E-8DDB-34EC64E7A5EA}"/>
            </c:ext>
          </c:extLst>
        </c:ser>
        <c:ser>
          <c:idx val="1"/>
          <c:order val="1"/>
          <c:tx>
            <c:v>FIBRA</c:v>
          </c:tx>
          <c:invertIfNegative val="0"/>
          <c:cat>
            <c:strLit>
              <c:ptCount val="11"/>
              <c:pt idx="0">
                <c:v>AceitesYgrasas</c:v>
              </c:pt>
              <c:pt idx="1">
                <c:v>ALE</c:v>
              </c:pt>
              <c:pt idx="2">
                <c:v>AOAAG</c:v>
              </c:pt>
              <c:pt idx="3">
                <c:v>AOABG</c:v>
              </c:pt>
              <c:pt idx="4">
                <c:v>AOAMBG</c:v>
              </c:pt>
              <c:pt idx="5">
                <c:v>AOAMG</c:v>
              </c:pt>
              <c:pt idx="6">
                <c:v>Azucares</c:v>
              </c:pt>
              <c:pt idx="7">
                <c:v>Bebidas</c:v>
              </c:pt>
              <c:pt idx="8">
                <c:v>Cereales</c:v>
              </c:pt>
              <c:pt idx="9">
                <c:v>Frutas</c:v>
              </c:pt>
              <c:pt idx="10">
                <c:v>Verduras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600.30000000000086</c:v>
              </c:pt>
              <c:pt idx="9">
                <c:v>325.66000000000003</c:v>
              </c:pt>
              <c:pt idx="10">
                <c:v>61.400000000000013</c:v>
              </c:pt>
            </c:numLit>
          </c:val>
          <c:extLst>
            <c:ext xmlns:c16="http://schemas.microsoft.com/office/drawing/2014/chart" uri="{C3380CC4-5D6E-409C-BE32-E72D297353CC}">
              <c16:uniqueId val="{00000000-E2C3-4DB1-A587-E86698889134}"/>
            </c:ext>
          </c:extLst>
        </c:ser>
        <c:ser>
          <c:idx val="2"/>
          <c:order val="2"/>
          <c:tx>
            <c:v>DENSIDAD CALÓRICA</c:v>
          </c:tx>
          <c:invertIfNegative val="0"/>
          <c:cat>
            <c:strLit>
              <c:ptCount val="11"/>
              <c:pt idx="0">
                <c:v>AceitesYgrasas</c:v>
              </c:pt>
              <c:pt idx="1">
                <c:v>ALE</c:v>
              </c:pt>
              <c:pt idx="2">
                <c:v>AOAAG</c:v>
              </c:pt>
              <c:pt idx="3">
                <c:v>AOABG</c:v>
              </c:pt>
              <c:pt idx="4">
                <c:v>AOAMBG</c:v>
              </c:pt>
              <c:pt idx="5">
                <c:v>AOAMG</c:v>
              </c:pt>
              <c:pt idx="6">
                <c:v>Azucares</c:v>
              </c:pt>
              <c:pt idx="7">
                <c:v>Bebidas</c:v>
              </c:pt>
              <c:pt idx="8">
                <c:v>Cereales</c:v>
              </c:pt>
              <c:pt idx="9">
                <c:v>Frutas</c:v>
              </c:pt>
              <c:pt idx="10">
                <c:v>Verduras</c:v>
              </c:pt>
            </c:strLit>
          </c:cat>
          <c:val>
            <c:numLit>
              <c:formatCode>General</c:formatCode>
              <c:ptCount val="11"/>
              <c:pt idx="0">
                <c:v>1144.1601800855979</c:v>
              </c:pt>
              <c:pt idx="1">
                <c:v>368.00213404229783</c:v>
              </c:pt>
              <c:pt idx="2">
                <c:v>434.91180741965246</c:v>
              </c:pt>
              <c:pt idx="3">
                <c:v>219.98287502038227</c:v>
              </c:pt>
              <c:pt idx="4">
                <c:v>290.66651424239956</c:v>
              </c:pt>
              <c:pt idx="5">
                <c:v>169.84441962000045</c:v>
              </c:pt>
              <c:pt idx="6">
                <c:v>530.20088995957065</c:v>
              </c:pt>
              <c:pt idx="7">
                <c:v>70.428271191767678</c:v>
              </c:pt>
              <c:pt idx="8">
                <c:v>1813.1854202629238</c:v>
              </c:pt>
              <c:pt idx="9">
                <c:v>104.85738696612248</c:v>
              </c:pt>
              <c:pt idx="10">
                <c:v>19.075601473169446</c:v>
              </c:pt>
            </c:numLit>
          </c:val>
          <c:extLst>
            <c:ext xmlns:c16="http://schemas.microsoft.com/office/drawing/2014/chart" uri="{C3380CC4-5D6E-409C-BE32-E72D297353CC}">
              <c16:uniqueId val="{00000005-E2C3-4DB1-A587-E8669888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7530399"/>
        <c:axId val="1147517919"/>
      </c:barChart>
      <c:catAx>
        <c:axId val="11475303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517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75179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1475303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t"/>
      <c:layout>
        <c:manualLayout>
          <c:xMode val="edge"/>
          <c:yMode val="edge"/>
          <c:x val="5.7151617408847118E-2"/>
          <c:y val="1.260835303388495E-2"/>
          <c:w val="0.85918132331742925"/>
          <c:h val="0.10795976744041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solidFill>
      <a:schemeClr val="bg2"/>
    </a:solidFill>
    <a:ln>
      <a:solidFill>
        <a:schemeClr val="tx1"/>
      </a:solidFill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[PF-ARBER,Iván-CODERHOUSE.xlsx]PivotChartTable1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D9-4628-8C9C-1A709477FE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D9-4628-8C9C-1A709477FE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9-4628-8C9C-1A709477FE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D9-4628-8C9C-1A709477FE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D9-4628-8C9C-1A709477FE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D9-4628-8C9C-1A709477FECA}"/>
              </c:ext>
            </c:extLst>
          </c:dPt>
          <c:cat>
            <c:strLit>
              <c:ptCount val="6"/>
              <c:pt idx="0">
                <c:v>Fibra</c:v>
              </c:pt>
              <c:pt idx="1">
                <c:v>HC</c:v>
              </c:pt>
              <c:pt idx="2">
                <c:v>Kcal</c:v>
              </c:pt>
              <c:pt idx="3">
                <c:v>Lipidos</c:v>
              </c:pt>
              <c:pt idx="4">
                <c:v>Peso neto</c:v>
              </c:pt>
              <c:pt idx="5">
                <c:v>Proteina</c:v>
              </c:pt>
            </c:strLit>
          </c:cat>
          <c:val>
            <c:numLit>
              <c:formatCode>General</c:formatCode>
              <c:ptCount val="6"/>
              <c:pt idx="0">
                <c:v>0.9</c:v>
              </c:pt>
              <c:pt idx="1">
                <c:v>11.4</c:v>
              </c:pt>
              <c:pt idx="2">
                <c:v>60</c:v>
              </c:pt>
              <c:pt idx="3">
                <c:v>0.6</c:v>
              </c:pt>
              <c:pt idx="4">
                <c:v>15</c:v>
              </c:pt>
              <c:pt idx="5">
                <c:v>1.8</c:v>
              </c:pt>
            </c:numLit>
          </c:val>
          <c:extLst>
            <c:ext xmlns:c16="http://schemas.microsoft.com/office/drawing/2014/chart" uri="{C3380CC4-5D6E-409C-BE32-E72D297353CC}">
              <c16:uniqueId val="{00000004-217C-4D0F-A127-026AABE4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[PF-ARBER,Iván-CODERHOUSE.xlsx]PivotChartTable4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4-49D2-8C2D-C657BA09C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4-49D2-8C2D-C657BA09C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34-49D2-8C2D-C657BA09C4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34-49D2-8C2D-C657BA09C4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34-49D2-8C2D-C657BA09C4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34-49D2-8C2D-C657BA09C428}"/>
              </c:ext>
            </c:extLst>
          </c:dPt>
          <c:cat>
            <c:strLit>
              <c:ptCount val="6"/>
              <c:pt idx="0">
                <c:v>Fibra</c:v>
              </c:pt>
              <c:pt idx="1">
                <c:v>HC</c:v>
              </c:pt>
              <c:pt idx="2">
                <c:v>Kcal</c:v>
              </c:pt>
              <c:pt idx="3">
                <c:v>Lipidos</c:v>
              </c:pt>
              <c:pt idx="4">
                <c:v>Peso neto</c:v>
              </c:pt>
              <c:pt idx="5">
                <c:v>Proteina</c:v>
              </c:pt>
            </c:strLit>
          </c:cat>
          <c:val>
            <c:numLit>
              <c:formatCode>General</c:formatCode>
              <c:ptCount val="6"/>
              <c:pt idx="0">
                <c:v>0.9</c:v>
              </c:pt>
              <c:pt idx="1">
                <c:v>11.4</c:v>
              </c:pt>
              <c:pt idx="2">
                <c:v>60</c:v>
              </c:pt>
              <c:pt idx="3">
                <c:v>0.6</c:v>
              </c:pt>
              <c:pt idx="4">
                <c:v>15</c:v>
              </c:pt>
              <c:pt idx="5">
                <c:v>1.8</c:v>
              </c:pt>
            </c:numLit>
          </c:val>
          <c:extLst>
            <c:ext xmlns:c16="http://schemas.microsoft.com/office/drawing/2014/chart" uri="{C3380CC4-5D6E-409C-BE32-E72D297353CC}">
              <c16:uniqueId val="{00000002-5551-45B7-A683-75265985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[PF-ARBER,Iván-CODERHOUSE.xlsx]PivotChartTable5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</a:t>
            </a:r>
          </a:p>
          <a:p>
            <a:pPr>
              <a:defRPr/>
            </a:pPr>
            <a:r>
              <a:rPr lang="en-US" baseline="0"/>
              <a:t>macronutrientes</a:t>
            </a:r>
            <a:endParaRPr lang="en-US"/>
          </a:p>
        </c:rich>
      </c:tx>
      <c:layout>
        <c:manualLayout>
          <c:xMode val="edge"/>
          <c:yMode val="edge"/>
          <c:x val="0.64961572832886505"/>
          <c:y val="6.140346636036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847192023249104"/>
          <c:y val="8.4649064339643365E-2"/>
          <c:w val="0.34441493740896328"/>
          <c:h val="0.8451755455342274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5-4F75-BB4E-3DA14BFE6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5-4F75-BB4E-3DA14BFE6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45-4F75-BB4E-3DA14BFE6C97}"/>
              </c:ext>
            </c:extLst>
          </c:dPt>
          <c:cat>
            <c:strLit>
              <c:ptCount val="3"/>
              <c:pt idx="0">
                <c:v>Carbohidratos</c:v>
              </c:pt>
              <c:pt idx="1">
                <c:v>Lípidos</c:v>
              </c:pt>
              <c:pt idx="2">
                <c:v>Proteínas</c:v>
              </c:pt>
            </c:strLit>
          </c:cat>
          <c:val>
            <c:numLit>
              <c:formatCode>General</c:formatCode>
              <c:ptCount val="3"/>
              <c:pt idx="0">
                <c:v>0.77154582763337887</c:v>
              </c:pt>
              <c:pt idx="1">
                <c:v>0.11696306429548561</c:v>
              </c:pt>
              <c:pt idx="2">
                <c:v>0.11149110807113542</c:v>
              </c:pt>
            </c:numLit>
          </c:val>
          <c:extLst>
            <c:ext xmlns:c16="http://schemas.microsoft.com/office/drawing/2014/chart" uri="{C3380CC4-5D6E-409C-BE32-E72D297353CC}">
              <c16:uniqueId val="{00000000-522B-4C45-93DF-8AFF88F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38140071633136"/>
          <c:y val="0.36864596722892168"/>
          <c:w val="0.26714853672781519"/>
          <c:h val="0.4758658130502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[PF-ARBER,Iván-CODERHOUSE.xlsx]PivotChartTable6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3</xdr:row>
      <xdr:rowOff>95250</xdr:rowOff>
    </xdr:from>
    <xdr:to>
      <xdr:col>5</xdr:col>
      <xdr:colOff>9525</xdr:colOff>
      <xdr:row>24</xdr:row>
      <xdr:rowOff>114300</xdr:rowOff>
    </xdr:to>
    <xdr:graphicFrame macro="">
      <xdr:nvGraphicFramePr>
        <xdr:cNvPr id="3" name="Fibra_Gramo">
          <a:extLst>
            <a:ext uri="{FF2B5EF4-FFF2-40B4-BE49-F238E27FC236}">
              <a16:creationId xmlns:a16="http://schemas.microsoft.com/office/drawing/2014/main" id="{02F75AD6-4971-24C6-CE09-DB1DC0DC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4763</xdr:colOff>
      <xdr:row>5</xdr:row>
      <xdr:rowOff>52387</xdr:rowOff>
    </xdr:from>
    <xdr:to>
      <xdr:col>8</xdr:col>
      <xdr:colOff>704850</xdr:colOff>
      <xdr:row>15</xdr:row>
      <xdr:rowOff>123824</xdr:rowOff>
    </xdr:to>
    <xdr:graphicFrame macro="">
      <xdr:nvGraphicFramePr>
        <xdr:cNvPr id="11" name="Torta alimento 1">
          <a:extLst>
            <a:ext uri="{FF2B5EF4-FFF2-40B4-BE49-F238E27FC236}">
              <a16:creationId xmlns:a16="http://schemas.microsoft.com/office/drawing/2014/main" id="{E9E98109-1ED5-48F6-B677-102A8E6B8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</xdr:row>
      <xdr:rowOff>23813</xdr:rowOff>
    </xdr:from>
    <xdr:to>
      <xdr:col>11</xdr:col>
      <xdr:colOff>742950</xdr:colOff>
      <xdr:row>15</xdr:row>
      <xdr:rowOff>152401</xdr:rowOff>
    </xdr:to>
    <xdr:graphicFrame macro="">
      <xdr:nvGraphicFramePr>
        <xdr:cNvPr id="12" name="Torta alimento 2">
          <a:extLst>
            <a:ext uri="{FF2B5EF4-FFF2-40B4-BE49-F238E27FC236}">
              <a16:creationId xmlns:a16="http://schemas.microsoft.com/office/drawing/2014/main" id="{D793A975-2732-0264-6FA1-51BB6185B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19049</xdr:colOff>
      <xdr:row>25</xdr:row>
      <xdr:rowOff>47625</xdr:rowOff>
    </xdr:from>
    <xdr:to>
      <xdr:col>4</xdr:col>
      <xdr:colOff>1028700</xdr:colOff>
      <xdr:row>36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tegoria 1">
              <a:extLst>
                <a:ext uri="{FF2B5EF4-FFF2-40B4-BE49-F238E27FC236}">
                  <a16:creationId xmlns:a16="http://schemas.microsoft.com/office/drawing/2014/main" id="{CA4080C6-13CC-421C-2681-7668BAC14F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" y="4762500"/>
              <a:ext cx="3295651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38100</xdr:colOff>
      <xdr:row>16</xdr:row>
      <xdr:rowOff>28575</xdr:rowOff>
    </xdr:from>
    <xdr:to>
      <xdr:col>14</xdr:col>
      <xdr:colOff>819150</xdr:colOff>
      <xdr:row>17</xdr:row>
      <xdr:rowOff>142875</xdr:rowOff>
    </xdr:to>
    <xdr:sp macro="[0]!CargaAlimento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DB2EBA39-0019-0081-CB19-AE260DB6E952}"/>
            </a:ext>
          </a:extLst>
        </xdr:cNvPr>
        <xdr:cNvSpPr/>
      </xdr:nvSpPr>
      <xdr:spPr>
        <a:xfrm>
          <a:off x="9991725" y="3019425"/>
          <a:ext cx="16478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419" sz="1100" b="1"/>
            <a:t>Cargar Alimento</a:t>
          </a:r>
        </a:p>
      </xdr:txBody>
    </xdr:sp>
    <xdr:clientData/>
  </xdr:twoCellAnchor>
  <xdr:twoCellAnchor>
    <xdr:from>
      <xdr:col>13</xdr:col>
      <xdr:colOff>28575</xdr:colOff>
      <xdr:row>28</xdr:row>
      <xdr:rowOff>114299</xdr:rowOff>
    </xdr:from>
    <xdr:to>
      <xdr:col>17</xdr:col>
      <xdr:colOff>19050</xdr:colOff>
      <xdr:row>36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9A01B4D-EF58-7F79-459B-547F4DDB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476250</xdr:colOff>
      <xdr:row>29</xdr:row>
      <xdr:rowOff>41892</xdr:rowOff>
    </xdr:from>
    <xdr:to>
      <xdr:col>11</xdr:col>
      <xdr:colOff>742950</xdr:colOff>
      <xdr:row>35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20DF65-F8A1-DFC5-28AA-769BBA712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2633"/>
        <a:stretch/>
      </xdr:blipFill>
      <xdr:spPr>
        <a:xfrm>
          <a:off x="6400800" y="5518767"/>
          <a:ext cx="2781300" cy="1272557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30</xdr:row>
      <xdr:rowOff>114301</xdr:rowOff>
    </xdr:from>
    <xdr:to>
      <xdr:col>8</xdr:col>
      <xdr:colOff>419100</xdr:colOff>
      <xdr:row>33</xdr:row>
      <xdr:rowOff>180919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210E12-7A5D-EB39-E1AD-4D75B5EC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1025" y="5781676"/>
          <a:ext cx="1952625" cy="63811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án Arber" refreshedDate="44774.808227314817" backgroundQuery="1" createdVersion="8" refreshedVersion="8" minRefreshableVersion="3" recordCount="0" supportSubquery="1" supportAdvancedDrill="1" xr:uid="{ACF5DE12-8D20-4F0D-972F-6F3221FBCA10}">
  <cacheSource type="external" connectionId="1"/>
  <cacheFields count="8">
    <cacheField name="[Rango 2].[Alimento].[Alimento]" caption="Alimento" numFmtId="0" hierarchy="17" level="1">
      <sharedItems count="3">
        <s v="Masa Yucatán"/>
        <s v="Pastel de frutas"/>
        <s v="Verdolaga cruda limpia"/>
      </sharedItems>
    </cacheField>
    <cacheField name="[Rango 2].[Categoria].[Categoria]" caption="Categoria" numFmtId="0" hierarchy="18" level="1">
      <sharedItems count="1">
        <s v="AceitesYgrasas"/>
      </sharedItems>
    </cacheField>
    <cacheField name="[Measures].[Suma de Peso neto]" caption="Suma de Peso neto" numFmtId="0" hierarchy="45" level="32767"/>
    <cacheField name="[Measures].[Suma de Kcal 2]" caption="Suma de Kcal 2" numFmtId="0" hierarchy="46" level="32767"/>
    <cacheField name="[Measures].[Suma de Proteina 2]" caption="Suma de Proteina 2" numFmtId="0" hierarchy="47" level="32767"/>
    <cacheField name="[Measures].[Suma de Lipidos]" caption="Suma de Lipidos" numFmtId="0" hierarchy="48" level="32767"/>
    <cacheField name="[Measures].[Suma de HC]" caption="Suma de HC" numFmtId="0" hierarchy="49" level="32767"/>
    <cacheField name="[Measures].[Suma de Fibra 2]" caption="Suma de Fibra 2" numFmtId="0" hierarchy="50" level="32767"/>
  </cacheFields>
  <cacheHierarchies count="53">
    <cacheHierarchy uniqueName="[AlimentosSMAE].[Alimento]" caption="Alimento" attribute="1" defaultMemberUniqueName="[AlimentosSMAE].[Alimento].[All]" allUniqueName="[AlimentosSMAE].[Alimento].[All]" dimensionUniqueName="[AlimentosSMAE]" displayFolder="" count="0" memberValueDatatype="130" unbalanced="0"/>
    <cacheHierarchy uniqueName="[AlimentosSMAE].[Categoria]" caption="Categoria" attribute="1" defaultMemberUniqueName="[AlimentosSMAE].[Categoria].[All]" allUniqueName="[AlimentosSMAE].[Categoria].[All]" dimensionUniqueName="[AlimentosSMAE]" displayFolder="" count="0" memberValueDatatype="130" unbalanced="0"/>
    <cacheHierarchy uniqueName="[AlimentosSMAE].[Cantidad]" caption="Cantidad" attribute="1" defaultMemberUniqueName="[AlimentosSMAE].[Cantidad].[All]" allUniqueName="[AlimentosSMAE].[Cantidad].[All]" dimensionUniqueName="[AlimentosSMAE]" displayFolder="" count="0" memberValueDatatype="130" unbalanced="0"/>
    <cacheHierarchy uniqueName="[AlimentosSMAE].[Unidad]" caption="Unidad" attribute="1" defaultMemberUniqueName="[AlimentosSMAE].[Unidad].[All]" allUniqueName="[AlimentosSMAE].[Unidad].[All]" dimensionUniqueName="[AlimentosSMAE]" displayFolder="" count="0" memberValueDatatype="130" unbalanced="0"/>
    <cacheHierarchy uniqueName="[AlimentosSMAE].[Peso bruto (g)]" caption="Peso bruto (g)" attribute="1" defaultMemberUniqueName="[AlimentosSMAE].[Peso bruto (g)].[All]" allUniqueName="[AlimentosSMAE].[Peso bruto (g)].[All]" dimensionUniqueName="[AlimentosSMAE]" displayFolder="" count="0" memberValueDatatype="20" unbalanced="0"/>
    <cacheHierarchy uniqueName="[AlimentosSMAE].[Peso neto]" caption="Peso neto" attribute="1" defaultMemberUniqueName="[AlimentosSMAE].[Peso neto].[All]" allUniqueName="[AlimentosSMAE].[Peso neto].[All]" dimensionUniqueName="[AlimentosSMAE]" displayFolder="" count="0" memberValueDatatype="20" unbalanced="0"/>
    <cacheHierarchy uniqueName="[AlimentosSMAE].[Kcal]" caption="Kcal" attribute="1" defaultMemberUniqueName="[AlimentosSMAE].[Kcal].[All]" allUniqueName="[AlimentosSMAE].[Kcal].[All]" dimensionUniqueName="[AlimentosSMAE]" displayFolder="" count="0" memberValueDatatype="20" unbalanced="0"/>
    <cacheHierarchy uniqueName="[AlimentosSMAE].[Proteina]" caption="Proteina" attribute="1" defaultMemberUniqueName="[AlimentosSMAE].[Proteina].[All]" allUniqueName="[AlimentosSMAE].[Proteina].[All]" dimensionUniqueName="[AlimentosSMAE]" displayFolder="" count="0" memberValueDatatype="5" unbalanced="0"/>
    <cacheHierarchy uniqueName="[AlimentosSMAE].[Lipidos]" caption="Lipidos" attribute="1" defaultMemberUniqueName="[AlimentosSMAE].[Lipidos].[All]" allUniqueName="[AlimentosSMAE].[Lipidos].[All]" dimensionUniqueName="[AlimentosSMAE]" displayFolder="" count="0" memberValueDatatype="130" unbalanced="0"/>
    <cacheHierarchy uniqueName="[AlimentosSMAE].[HC]" caption="HC" attribute="1" defaultMemberUniqueName="[AlimentosSMAE].[HC].[All]" allUniqueName="[AlimentosSMAE].[HC].[All]" dimensionUniqueName="[AlimentosSMAE]" displayFolder="" count="0" memberValueDatatype="5" unbalanced="0"/>
    <cacheHierarchy uniqueName="[AlimentosSMAE].[Fibra]" caption="Fibra" attribute="1" defaultMemberUniqueName="[AlimentosSMAE].[Fibra].[All]" allUniqueName="[AlimentosSMAE].[Fibra].[All]" dimensionUniqueName="[AlimentosSMAE]" displayFolder="" count="0" memberValueDatatype="5" unbalanced="0"/>
    <cacheHierarchy uniqueName="[AlimentosSMAE].[Fibra/Gramo]" caption="Fibra/Gramo" attribute="1" defaultMemberUniqueName="[AlimentosSMAE].[Fibra/Gramo].[All]" allUniqueName="[AlimentosSMAE].[Fibra/Gramo].[All]" dimensionUniqueName="[AlimentosSMAE]" displayFolder="" count="0" memberValueDatatype="5" unbalanced="0"/>
    <cacheHierarchy uniqueName="[AlimentosSMAE].[Densidad calórica]" caption="Densidad calórica" attribute="1" defaultMemberUniqueName="[AlimentosSMAE].[Densidad calórica].[All]" allUniqueName="[AlimentosSMAE].[Densidad calórica].[All]" dimensionUniqueName="[AlimentosSMAE]" displayFolder="" count="0" memberValueDatatype="5" unbalanced="0"/>
    <cacheHierarchy uniqueName="[Rango].[Alimento]" caption="Alimento" attribute="1" defaultMemberUniqueName="[Rango].[Alimento].[All]" allUniqueName="[Rango].[Alimento].[All]" dimensionUniqueName="[Rango]" displayFolder="" count="0" memberValueDatatype="130" unbalanced="0"/>
    <cacheHierarchy uniqueName="[Rango].[Harina de girasol parcialmente desgrasada]" caption="Harina de girasol parcialmente desgrasada" attribute="1" defaultMemberUniqueName="[Rango].[Harina de girasol parcialmente desgrasada].[All]" allUniqueName="[Rango].[Harina de girasol parcialmente desgrasada].[All]" dimensionUniqueName="[Rango]" displayFolder="" count="0" memberValueDatatype="5" unbalanced="0"/>
    <cacheHierarchy uniqueName="[Rango 1].[Alimento]" caption="Alimento" attribute="1" defaultMemberUniqueName="[Rango 1].[Alimento].[All]" allUniqueName="[Rango 1].[Alimento].[All]" dimensionUniqueName="[Rango 1]" displayFolder="" count="0" memberValueDatatype="130" unbalanced="0"/>
    <cacheHierarchy uniqueName="[Rango 1].[Base para pay]" caption="Base para pay" attribute="1" defaultMemberUniqueName="[Rango 1].[Base para pay].[All]" allUniqueName="[Rango 1].[Base para pay].[All]" dimensionUniqueName="[Rango 1]" displayFolder="" count="0" memberValueDatatype="5" unbalanced="0"/>
    <cacheHierarchy uniqueName="[Rango 2].[Alimento]" caption="Alimento" attribute="1" defaultMemberUniqueName="[Rango 2].[Alimento].[All]" allUniqueName="[Rango 2].[Alimento].[All]" dimensionUniqueName="[Rango 2]" displayFolder="" count="2" memberValueDatatype="130" unbalanced="0">
      <fieldsUsage count="2">
        <fieldUsage x="-1"/>
        <fieldUsage x="0"/>
      </fieldsUsage>
    </cacheHierarchy>
    <cacheHierarchy uniqueName="[Rango 2].[Categoria]" caption="Categoria" attribute="1" defaultMemberUniqueName="[Rango 2].[Categoria].[All]" allUniqueName="[Rango 2].[Categoria].[All]" dimensionUniqueName="[Rango 2]" displayFolder="" count="2" memberValueDatatype="130" unbalanced="0">
      <fieldsUsage count="2">
        <fieldUsage x="-1"/>
        <fieldUsage x="1"/>
      </fieldsUsage>
    </cacheHierarchy>
    <cacheHierarchy uniqueName="[Rango 2].[Cantidad]" caption="Cantidad" attribute="1" defaultMemberUniqueName="[Rango 2].[Cantidad].[All]" allUniqueName="[Rango 2].[Cantidad].[All]" dimensionUniqueName="[Rango 2]" displayFolder="" count="0" memberValueDatatype="20" unbalanced="0"/>
    <cacheHierarchy uniqueName="[Rango 2].[Unidad]" caption="Unidad" attribute="1" defaultMemberUniqueName="[Rango 2].[Unidad].[All]" allUniqueName="[Rango 2].[Unidad].[All]" dimensionUniqueName="[Rango 2]" displayFolder="" count="0" memberValueDatatype="130" unbalanced="0"/>
    <cacheHierarchy uniqueName="[Rango 2].[Peso bruto (g)]" caption="Peso bruto (g)" attribute="1" defaultMemberUniqueName="[Rango 2].[Peso bruto (g)].[All]" allUniqueName="[Rango 2].[Peso bruto (g)].[All]" dimensionUniqueName="[Rango 2]" displayFolder="" count="0" memberValueDatatype="20" unbalanced="0"/>
    <cacheHierarchy uniqueName="[Rango 2].[Peso neto]" caption="Peso neto" attribute="1" defaultMemberUniqueName="[Rango 2].[Peso neto].[All]" allUniqueName="[Rango 2].[Peso neto].[All]" dimensionUniqueName="[Rango 2]" displayFolder="" count="0" memberValueDatatype="20" unbalanced="0"/>
    <cacheHierarchy uniqueName="[Rango 2].[Kcal]" caption="Kcal" attribute="1" defaultMemberUniqueName="[Rango 2].[Kcal].[All]" allUniqueName="[Rango 2].[Kcal].[All]" dimensionUniqueName="[Rango 2]" displayFolder="" count="0" memberValueDatatype="5" unbalanced="0"/>
    <cacheHierarchy uniqueName="[Rango 2].[Proteina]" caption="Proteina" attribute="1" defaultMemberUniqueName="[Rango 2].[Proteina].[All]" allUniqueName="[Rango 2].[Proteina].[All]" dimensionUniqueName="[Rango 2]" displayFolder="" count="0" memberValueDatatype="5" unbalanced="0"/>
    <cacheHierarchy uniqueName="[Rango 2].[Lipidos]" caption="Lipidos" attribute="1" defaultMemberUniqueName="[Rango 2].[Lipidos].[All]" allUniqueName="[Rango 2].[Lipidos].[All]" dimensionUniqueName="[Rango 2]" displayFolder="" count="0" memberValueDatatype="5" unbalanced="0"/>
    <cacheHierarchy uniqueName="[Rango 2].[HC]" caption="HC" attribute="1" defaultMemberUniqueName="[Rango 2].[HC].[All]" allUniqueName="[Rango 2].[HC].[All]" dimensionUniqueName="[Rango 2]" displayFolder="" count="0" memberValueDatatype="5" unbalanced="0"/>
    <cacheHierarchy uniqueName="[Rango 2].[Fibra]" caption="Fibra" attribute="1" defaultMemberUniqueName="[Rango 2].[Fibra].[All]" allUniqueName="[Rango 2].[Fibra].[All]" dimensionUniqueName="[Rango 2]" displayFolder="" count="0" memberValueDatatype="5" unbalanced="0"/>
    <cacheHierarchy uniqueName="[Rango 3].[Macronutrientes]" caption="Macronutrientes" attribute="1" defaultMemberUniqueName="[Rango 3].[Macronutrientes].[All]" allUniqueName="[Rango 3].[Macronutrientes].[All]" dimensionUniqueName="[Rango 3]" displayFolder="" count="0" memberValueDatatype="130" unbalanced="0"/>
    <cacheHierarchy uniqueName="[Rango 3].[%]" caption="%" attribute="1" defaultMemberUniqueName="[Rango 3].[%].[All]" allUniqueName="[Rango 3].[%].[All]" dimensionUniqueName="[Rango 3]" displayFolder="" count="0" memberValueDatatype="5" unbalanced="0"/>
    <cacheHierarchy uniqueName="[Measures].[__XL_Count AlimentosSMAE]" caption="__XL_Count AlimentosSMAE" measure="1" displayFolder="" measureGroup="AlimentosSMAE" count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No measures defined]" caption="__No measures defined" measure="1" displayFolder="" count="0" hidden="1"/>
    <cacheHierarchy uniqueName="[Measures].[Suma de Fibra/Gramo]" caption="Suma de Fibra/Gramo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teina]" caption="Suma de Protein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ensidad calórica]" caption="Suma de Densidad calóric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Alimento]" caption="Recuento de Alimento" measure="1" displayFolder="" measureGroup="Rango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se para pay]" caption="Sum of Base para pay" measure="1" displayFolder="" measureGroup="Rango 1" count="0" hidden="1"/>
    <cacheHierarchy uniqueName="[Measures].[Suma de Fibra]" caption="Suma de Fibr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Kcal]" caption="Suma de Kcal" measure="1" displayFolder="" measureGroup="AlimentosSMA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tegoria]" caption="Recuento de Categoria" measure="1" displayFolder="" measureGroup="Rango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Peso neto]" caption="Recuento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eso neto]" caption="Suma de Peso neto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Kcal 2]" caption="Suma de Kcal 2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Proteina 2]" caption="Suma de Proteina 2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pidos]" caption="Suma de Lipidos" measure="1" displayFolder="" measureGroup="Rango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HC]" caption="Suma de HC" measure="1" displayFolder="" measureGroup="Rango 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Fibra 2]" caption="Suma de Fibra 2" measure="1" displayFolder="" measureGroup="Rango 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%]" caption="Suma de %" measure="1" displayFolder="" measureGroup="Rango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Harina de girasol parcialmente desgrasada]" caption="Sum of Harina de girasol parcialmente desgrasada" measure="1" displayFolder="" measureGroup="Rango" count="0" hidden="1"/>
  </cacheHierarchies>
  <kpis count="0"/>
  <dimensions count="6">
    <dimension name="AlimentosSMAE" uniqueName="[AlimentosSMAE]" caption="AlimentosSMAE"/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</dimensions>
  <measureGroups count="5">
    <measureGroup name="AlimentosSMAE" caption="AlimentosSMAE"/>
    <measureGroup name="Rango" caption="Rango"/>
    <measureGroup name="Rango 1" caption="Rango 1"/>
    <measureGroup name="Rango 2" caption="Rango 2"/>
    <measureGroup name="Rango 3" caption="Rango 3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án Arber" refreshedDate="44774.808239351849" backgroundQuery="1" createdVersion="3" refreshedVersion="8" minRefreshableVersion="3" recordCount="0" supportSubquery="1" supportAdvancedDrill="1" xr:uid="{20AC7FCC-03DB-49EF-BF12-254CD6B47D8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3">
    <cacheHierarchy uniqueName="[AlimentosSMAE].[Alimento]" caption="Alimento" attribute="1" defaultMemberUniqueName="[AlimentosSMAE].[Alimento].[All]" allUniqueName="[AlimentosSMAE].[Alimento].[All]" dimensionUniqueName="[AlimentosSMAE]" displayFolder="" count="0" memberValueDatatype="130" unbalanced="0"/>
    <cacheHierarchy uniqueName="[AlimentosSMAE].[Categoria]" caption="Categoria" attribute="1" defaultMemberUniqueName="[AlimentosSMAE].[Categoria].[All]" allUniqueName="[AlimentosSMAE].[Categoria].[All]" dimensionUniqueName="[AlimentosSMAE]" displayFolder="" count="0" memberValueDatatype="130" unbalanced="0"/>
    <cacheHierarchy uniqueName="[AlimentosSMAE].[Cantidad]" caption="Cantidad" attribute="1" defaultMemberUniqueName="[AlimentosSMAE].[Cantidad].[All]" allUniqueName="[AlimentosSMAE].[Cantidad].[All]" dimensionUniqueName="[AlimentosSMAE]" displayFolder="" count="0" memberValueDatatype="130" unbalanced="0"/>
    <cacheHierarchy uniqueName="[AlimentosSMAE].[Unidad]" caption="Unidad" attribute="1" defaultMemberUniqueName="[AlimentosSMAE].[Unidad].[All]" allUniqueName="[AlimentosSMAE].[Unidad].[All]" dimensionUniqueName="[AlimentosSMAE]" displayFolder="" count="0" memberValueDatatype="130" unbalanced="0"/>
    <cacheHierarchy uniqueName="[AlimentosSMAE].[Peso bruto (g)]" caption="Peso bruto (g)" attribute="1" defaultMemberUniqueName="[AlimentosSMAE].[Peso bruto (g)].[All]" allUniqueName="[AlimentosSMAE].[Peso bruto (g)].[All]" dimensionUniqueName="[AlimentosSMAE]" displayFolder="" count="0" memberValueDatatype="20" unbalanced="0"/>
    <cacheHierarchy uniqueName="[AlimentosSMAE].[Peso neto]" caption="Peso neto" attribute="1" defaultMemberUniqueName="[AlimentosSMAE].[Peso neto].[All]" allUniqueName="[AlimentosSMAE].[Peso neto].[All]" dimensionUniqueName="[AlimentosSMAE]" displayFolder="" count="0" memberValueDatatype="20" unbalanced="0"/>
    <cacheHierarchy uniqueName="[AlimentosSMAE].[Kcal]" caption="Kcal" attribute="1" defaultMemberUniqueName="[AlimentosSMAE].[Kcal].[All]" allUniqueName="[AlimentosSMAE].[Kcal].[All]" dimensionUniqueName="[AlimentosSMAE]" displayFolder="" count="0" memberValueDatatype="20" unbalanced="0"/>
    <cacheHierarchy uniqueName="[AlimentosSMAE].[Proteina]" caption="Proteina" attribute="1" defaultMemberUniqueName="[AlimentosSMAE].[Proteina].[All]" allUniqueName="[AlimentosSMAE].[Proteina].[All]" dimensionUniqueName="[AlimentosSMAE]" displayFolder="" count="0" memberValueDatatype="5" unbalanced="0"/>
    <cacheHierarchy uniqueName="[AlimentosSMAE].[Lipidos]" caption="Lipidos" attribute="1" defaultMemberUniqueName="[AlimentosSMAE].[Lipidos].[All]" allUniqueName="[AlimentosSMAE].[Lipidos].[All]" dimensionUniqueName="[AlimentosSMAE]" displayFolder="" count="0" memberValueDatatype="130" unbalanced="0"/>
    <cacheHierarchy uniqueName="[AlimentosSMAE].[HC]" caption="HC" attribute="1" defaultMemberUniqueName="[AlimentosSMAE].[HC].[All]" allUniqueName="[AlimentosSMAE].[HC].[All]" dimensionUniqueName="[AlimentosSMAE]" displayFolder="" count="0" memberValueDatatype="5" unbalanced="0"/>
    <cacheHierarchy uniqueName="[AlimentosSMAE].[Fibra]" caption="Fibra" attribute="1" defaultMemberUniqueName="[AlimentosSMAE].[Fibra].[All]" allUniqueName="[AlimentosSMAE].[Fibra].[All]" dimensionUniqueName="[AlimentosSMAE]" displayFolder="" count="0" memberValueDatatype="5" unbalanced="0"/>
    <cacheHierarchy uniqueName="[AlimentosSMAE].[Fibra/Gramo]" caption="Fibra/Gramo" attribute="1" defaultMemberUniqueName="[AlimentosSMAE].[Fibra/Gramo].[All]" allUniqueName="[AlimentosSMAE].[Fibra/Gramo].[All]" dimensionUniqueName="[AlimentosSMAE]" displayFolder="" count="0" memberValueDatatype="5" unbalanced="0"/>
    <cacheHierarchy uniqueName="[AlimentosSMAE].[Densidad calórica]" caption="Densidad calórica" attribute="1" defaultMemberUniqueName="[AlimentosSMAE].[Densidad calórica].[All]" allUniqueName="[AlimentosSMAE].[Densidad calórica].[All]" dimensionUniqueName="[AlimentosSMAE]" displayFolder="" count="0" memberValueDatatype="5" unbalanced="0"/>
    <cacheHierarchy uniqueName="[Rango].[Alimento]" caption="Alimento" attribute="1" defaultMemberUniqueName="[Rango].[Alimento].[All]" allUniqueName="[Rango].[Alimento].[All]" dimensionUniqueName="[Rango]" displayFolder="" count="0" memberValueDatatype="130" unbalanced="0"/>
    <cacheHierarchy uniqueName="[Rango].[Harina de girasol parcialmente desgrasada]" caption="Harina de girasol parcialmente desgrasada" attribute="1" defaultMemberUniqueName="[Rango].[Harina de girasol parcialmente desgrasada].[All]" allUniqueName="[Rango].[Harina de girasol parcialmente desgrasada].[All]" dimensionUniqueName="[Rango]" displayFolder="" count="0" memberValueDatatype="5" unbalanced="0"/>
    <cacheHierarchy uniqueName="[Rango 1].[Alimento]" caption="Alimento" attribute="1" defaultMemberUniqueName="[Rango 1].[Alimento].[All]" allUniqueName="[Rango 1].[Alimento].[All]" dimensionUniqueName="[Rango 1]" displayFolder="" count="0" memberValueDatatype="130" unbalanced="0"/>
    <cacheHierarchy uniqueName="[Rango 1].[Base para pay]" caption="Base para pay" attribute="1" defaultMemberUniqueName="[Rango 1].[Base para pay].[All]" allUniqueName="[Rango 1].[Base para pay].[All]" dimensionUniqueName="[Rango 1]" displayFolder="" count="0" memberValueDatatype="5" unbalanced="0"/>
    <cacheHierarchy uniqueName="[Rango 2].[Alimento]" caption="Alimento" attribute="1" defaultMemberUniqueName="[Rango 2].[Alimento].[All]" allUniqueName="[Rango 2].[Alimento].[All]" dimensionUniqueName="[Rango 2]" displayFolder="" count="0" memberValueDatatype="130" unbalanced="0"/>
    <cacheHierarchy uniqueName="[Rango 2].[Categoria]" caption="Categoria" attribute="1" defaultMemberUniqueName="[Rango 2].[Categoria].[All]" allUniqueName="[Rango 2].[Categoria].[All]" dimensionUniqueName="[Rango 2]" displayFolder="" count="0" memberValueDatatype="130" unbalanced="0"/>
    <cacheHierarchy uniqueName="[Rango 2].[Cantidad]" caption="Cantidad" attribute="1" defaultMemberUniqueName="[Rango 2].[Cantidad].[All]" allUniqueName="[Rango 2].[Cantidad].[All]" dimensionUniqueName="[Rango 2]" displayFolder="" count="0" memberValueDatatype="20" unbalanced="0"/>
    <cacheHierarchy uniqueName="[Rango 2].[Unidad]" caption="Unidad" attribute="1" defaultMemberUniqueName="[Rango 2].[Unidad].[All]" allUniqueName="[Rango 2].[Unidad].[All]" dimensionUniqueName="[Rango 2]" displayFolder="" count="0" memberValueDatatype="130" unbalanced="0"/>
    <cacheHierarchy uniqueName="[Rango 2].[Peso bruto (g)]" caption="Peso bruto (g)" attribute="1" defaultMemberUniqueName="[Rango 2].[Peso bruto (g)].[All]" allUniqueName="[Rango 2].[Peso bruto (g)].[All]" dimensionUniqueName="[Rango 2]" displayFolder="" count="0" memberValueDatatype="20" unbalanced="0"/>
    <cacheHierarchy uniqueName="[Rango 2].[Peso neto]" caption="Peso neto" attribute="1" defaultMemberUniqueName="[Rango 2].[Peso neto].[All]" allUniqueName="[Rango 2].[Peso neto].[All]" dimensionUniqueName="[Rango 2]" displayFolder="" count="0" memberValueDatatype="20" unbalanced="0"/>
    <cacheHierarchy uniqueName="[Rango 2].[Kcal]" caption="Kcal" attribute="1" defaultMemberUniqueName="[Rango 2].[Kcal].[All]" allUniqueName="[Rango 2].[Kcal].[All]" dimensionUniqueName="[Rango 2]" displayFolder="" count="0" memberValueDatatype="5" unbalanced="0"/>
    <cacheHierarchy uniqueName="[Rango 2].[Proteina]" caption="Proteina" attribute="1" defaultMemberUniqueName="[Rango 2].[Proteina].[All]" allUniqueName="[Rango 2].[Proteina].[All]" dimensionUniqueName="[Rango 2]" displayFolder="" count="0" memberValueDatatype="5" unbalanced="0"/>
    <cacheHierarchy uniqueName="[Rango 2].[Lipidos]" caption="Lipidos" attribute="1" defaultMemberUniqueName="[Rango 2].[Lipidos].[All]" allUniqueName="[Rango 2].[Lipidos].[All]" dimensionUniqueName="[Rango 2]" displayFolder="" count="0" memberValueDatatype="5" unbalanced="0"/>
    <cacheHierarchy uniqueName="[Rango 2].[HC]" caption="HC" attribute="1" defaultMemberUniqueName="[Rango 2].[HC].[All]" allUniqueName="[Rango 2].[HC].[All]" dimensionUniqueName="[Rango 2]" displayFolder="" count="0" memberValueDatatype="5" unbalanced="0"/>
    <cacheHierarchy uniqueName="[Rango 2].[Fibra]" caption="Fibra" attribute="1" defaultMemberUniqueName="[Rango 2].[Fibra].[All]" allUniqueName="[Rango 2].[Fibra].[All]" dimensionUniqueName="[Rango 2]" displayFolder="" count="0" memberValueDatatype="5" unbalanced="0"/>
    <cacheHierarchy uniqueName="[Rango 3].[Macronutrientes]" caption="Macronutrientes" attribute="1" defaultMemberUniqueName="[Rango 3].[Macronutrientes].[All]" allUniqueName="[Rango 3].[Macronutrientes].[All]" dimensionUniqueName="[Rango 3]" displayFolder="" count="0" memberValueDatatype="130" unbalanced="0"/>
    <cacheHierarchy uniqueName="[Rango 3].[%]" caption="%" attribute="1" defaultMemberUniqueName="[Rango 3].[%].[All]" allUniqueName="[Rango 3].[%].[All]" dimensionUniqueName="[Rango 3]" displayFolder="" count="0" memberValueDatatype="5" unbalanced="0"/>
    <cacheHierarchy uniqueName="[Measures].[__XL_Count AlimentosSMAE]" caption="__XL_Count AlimentosSMAE" measure="1" displayFolder="" measureGroup="AlimentosSMAE" count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No measures defined]" caption="__No measures defined" measure="1" displayFolder="" count="0" hidden="1"/>
    <cacheHierarchy uniqueName="[Measures].[Suma de Fibra/Gramo]" caption="Suma de Fibra/Gramo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teina]" caption="Suma de Protein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ensidad calórica]" caption="Suma de Densidad calóric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Alimento]" caption="Recuento de Alimento" measure="1" displayFolder="" measureGroup="Rango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se para pay]" caption="Sum of Base para pay" measure="1" displayFolder="" measureGroup="Rango 1" count="0" hidden="1"/>
    <cacheHierarchy uniqueName="[Measures].[Suma de Fibra]" caption="Suma de Fibr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Kcal]" caption="Suma de Kcal" measure="1" displayFolder="" measureGroup="AlimentosSMA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tegoria]" caption="Recuento de Categoria" measure="1" displayFolder="" measureGroup="Rango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Peso neto]" caption="Recuento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eso neto]" caption="Suma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Kcal 2]" caption="Suma de Kcal 2" measure="1" displayFolder="" measureGroup="Rango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Proteina 2]" caption="Suma de Proteina 2" measure="1" displayFolder="" measureGroup="Rango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pidos]" caption="Suma de Lipidos" measure="1" displayFolder="" measureGroup="Rango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HC]" caption="Suma de HC" measure="1" displayFolder="" measureGroup="Rango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Fibra 2]" caption="Suma de Fibra 2" measure="1" displayFolder="" measureGroup="Rango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%]" caption="Suma de %" measure="1" displayFolder="" measureGroup="Rango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Harina de girasol parcialmente desgrasada]" caption="Sum of Harina de girasol parcialmente desgrasada" measure="1" displayFolder="" measureGroup="Rango" count="0" hidden="1"/>
  </cacheHierarchies>
  <kpis count="0"/>
  <dimensions count="6">
    <dimension name="AlimentosSMAE" uniqueName="[AlimentosSMAE]" caption="AlimentosSMAE"/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</dimensions>
  <measureGroups count="5">
    <measureGroup name="AlimentosSMAE" caption="AlimentosSMAE"/>
    <measureGroup name="Rango" caption="Rango"/>
    <measureGroup name="Rango 1" caption="Rango 1"/>
    <measureGroup name="Rango 2" caption="Rango 2"/>
    <measureGroup name="Rango 3" caption="Rango 3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licerData="1" pivotCacheId="31156118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Iván Arber" refreshedDate="45537.478135763886" backgroundQuery="1" createdVersion="8" refreshedVersion="8" minRefreshableVersion="3" recordCount="0" supportSubquery="1" supportAdvancedDrill="1" xr:uid="{B5863253-B6D3-4939-AB05-1C3CB1A461E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o 3].[Macronutrientes].[Macronutrientes]" caption="Macronutrientes" numFmtId="0" hierarchy="28" level="1">
      <sharedItems count="3">
        <s v="Carbohidratos"/>
        <s v="Lípidos"/>
        <s v="Proteínas"/>
      </sharedItems>
    </cacheField>
    <cacheField name="[Measures].[Suma de %]" caption="Suma de %" numFmtId="0" hierarchy="51" level="32767"/>
  </cacheFields>
  <cacheHierarchies count="53">
    <cacheHierarchy uniqueName="[AlimentosSMAE].[Alimento]" caption="Alimento" attribute="1" defaultMemberUniqueName="[AlimentosSMAE].[Alimento].[All]" allUniqueName="[AlimentosSMAE].[Alimento].[All]" dimensionUniqueName="[AlimentosSMAE]" displayFolder="" count="0" memberValueDatatype="130" unbalanced="0"/>
    <cacheHierarchy uniqueName="[AlimentosSMAE].[Categoria]" caption="Categoria" attribute="1" defaultMemberUniqueName="[AlimentosSMAE].[Categoria].[All]" allUniqueName="[AlimentosSMAE].[Categoria].[All]" dimensionUniqueName="[AlimentosSMAE]" displayFolder="" count="0" memberValueDatatype="130" unbalanced="0"/>
    <cacheHierarchy uniqueName="[AlimentosSMAE].[Cantidad]" caption="Cantidad" attribute="1" defaultMemberUniqueName="[AlimentosSMAE].[Cantidad].[All]" allUniqueName="[AlimentosSMAE].[Cantidad].[All]" dimensionUniqueName="[AlimentosSMAE]" displayFolder="" count="0" memberValueDatatype="130" unbalanced="0"/>
    <cacheHierarchy uniqueName="[AlimentosSMAE].[Unidad]" caption="Unidad" attribute="1" defaultMemberUniqueName="[AlimentosSMAE].[Unidad].[All]" allUniqueName="[AlimentosSMAE].[Unidad].[All]" dimensionUniqueName="[AlimentosSMAE]" displayFolder="" count="0" memberValueDatatype="130" unbalanced="0"/>
    <cacheHierarchy uniqueName="[AlimentosSMAE].[Peso bruto (g)]" caption="Peso bruto (g)" attribute="1" defaultMemberUniqueName="[AlimentosSMAE].[Peso bruto (g)].[All]" allUniqueName="[AlimentosSMAE].[Peso bruto (g)].[All]" dimensionUniqueName="[AlimentosSMAE]" displayFolder="" count="0" memberValueDatatype="20" unbalanced="0"/>
    <cacheHierarchy uniqueName="[AlimentosSMAE].[Peso neto]" caption="Peso neto" attribute="1" defaultMemberUniqueName="[AlimentosSMAE].[Peso neto].[All]" allUniqueName="[AlimentosSMAE].[Peso neto].[All]" dimensionUniqueName="[AlimentosSMAE]" displayFolder="" count="0" memberValueDatatype="20" unbalanced="0"/>
    <cacheHierarchy uniqueName="[AlimentosSMAE].[Kcal]" caption="Kcal" attribute="1" defaultMemberUniqueName="[AlimentosSMAE].[Kcal].[All]" allUniqueName="[AlimentosSMAE].[Kcal].[All]" dimensionUniqueName="[AlimentosSMAE]" displayFolder="" count="0" memberValueDatatype="20" unbalanced="0"/>
    <cacheHierarchy uniqueName="[AlimentosSMAE].[Proteina]" caption="Proteina" attribute="1" defaultMemberUniqueName="[AlimentosSMAE].[Proteina].[All]" allUniqueName="[AlimentosSMAE].[Proteina].[All]" dimensionUniqueName="[AlimentosSMAE]" displayFolder="" count="0" memberValueDatatype="5" unbalanced="0"/>
    <cacheHierarchy uniqueName="[AlimentosSMAE].[Lipidos]" caption="Lipidos" attribute="1" defaultMemberUniqueName="[AlimentosSMAE].[Lipidos].[All]" allUniqueName="[AlimentosSMAE].[Lipidos].[All]" dimensionUniqueName="[AlimentosSMAE]" displayFolder="" count="0" memberValueDatatype="130" unbalanced="0"/>
    <cacheHierarchy uniqueName="[AlimentosSMAE].[HC]" caption="HC" attribute="1" defaultMemberUniqueName="[AlimentosSMAE].[HC].[All]" allUniqueName="[AlimentosSMAE].[HC].[All]" dimensionUniqueName="[AlimentosSMAE]" displayFolder="" count="0" memberValueDatatype="5" unbalanced="0"/>
    <cacheHierarchy uniqueName="[AlimentosSMAE].[Fibra]" caption="Fibra" attribute="1" defaultMemberUniqueName="[AlimentosSMAE].[Fibra].[All]" allUniqueName="[AlimentosSMAE].[Fibra].[All]" dimensionUniqueName="[AlimentosSMAE]" displayFolder="" count="0" memberValueDatatype="5" unbalanced="0"/>
    <cacheHierarchy uniqueName="[AlimentosSMAE].[Fibra/Gramo]" caption="Fibra/Gramo" attribute="1" defaultMemberUniqueName="[AlimentosSMAE].[Fibra/Gramo].[All]" allUniqueName="[AlimentosSMAE].[Fibra/Gramo].[All]" dimensionUniqueName="[AlimentosSMAE]" displayFolder="" count="0" memberValueDatatype="5" unbalanced="0"/>
    <cacheHierarchy uniqueName="[AlimentosSMAE].[Densidad calórica]" caption="Densidad calórica" attribute="1" defaultMemberUniqueName="[AlimentosSMAE].[Densidad calórica].[All]" allUniqueName="[AlimentosSMAE].[Densidad calórica].[All]" dimensionUniqueName="[AlimentosSMAE]" displayFolder="" count="0" memberValueDatatype="5" unbalanced="0"/>
    <cacheHierarchy uniqueName="[Rango].[Alimento]" caption="Alimento" attribute="1" defaultMemberUniqueName="[Rango].[Alimento].[All]" allUniqueName="[Rango].[Alimento].[All]" dimensionUniqueName="[Rango]" displayFolder="" count="0" memberValueDatatype="130" unbalanced="0"/>
    <cacheHierarchy uniqueName="[Rango].[Harina de girasol parcialmente desgrasada]" caption="Harina de girasol parcialmente desgrasada" attribute="1" defaultMemberUniqueName="[Rango].[Harina de girasol parcialmente desgrasada].[All]" allUniqueName="[Rango].[Harina de girasol parcialmente desgrasada].[All]" dimensionUniqueName="[Rango]" displayFolder="" count="0" memberValueDatatype="5" unbalanced="0"/>
    <cacheHierarchy uniqueName="[Rango 1].[Alimento]" caption="Alimento" attribute="1" defaultMemberUniqueName="[Rango 1].[Alimento].[All]" allUniqueName="[Rango 1].[Alimento].[All]" dimensionUniqueName="[Rango 1]" displayFolder="" count="0" memberValueDatatype="130" unbalanced="0"/>
    <cacheHierarchy uniqueName="[Rango 1].[Base para pay]" caption="Base para pay" attribute="1" defaultMemberUniqueName="[Rango 1].[Base para pay].[All]" allUniqueName="[Rango 1].[Base para pay].[All]" dimensionUniqueName="[Rango 1]" displayFolder="" count="0" memberValueDatatype="5" unbalanced="0"/>
    <cacheHierarchy uniqueName="[Rango 2].[Alimento]" caption="Alimento" attribute="1" defaultMemberUniqueName="[Rango 2].[Alimento].[All]" allUniqueName="[Rango 2].[Alimento].[All]" dimensionUniqueName="[Rango 2]" displayFolder="" count="0" memberValueDatatype="130" unbalanced="0"/>
    <cacheHierarchy uniqueName="[Rango 2].[Categoria]" caption="Categoria" attribute="1" defaultMemberUniqueName="[Rango 2].[Categoria].[All]" allUniqueName="[Rango 2].[Categoria].[All]" dimensionUniqueName="[Rango 2]" displayFolder="" count="0" memberValueDatatype="130" unbalanced="0"/>
    <cacheHierarchy uniqueName="[Rango 2].[Cantidad]" caption="Cantidad" attribute="1" defaultMemberUniqueName="[Rango 2].[Cantidad].[All]" allUniqueName="[Rango 2].[Cantidad].[All]" dimensionUniqueName="[Rango 2]" displayFolder="" count="0" memberValueDatatype="20" unbalanced="0"/>
    <cacheHierarchy uniqueName="[Rango 2].[Unidad]" caption="Unidad" attribute="1" defaultMemberUniqueName="[Rango 2].[Unidad].[All]" allUniqueName="[Rango 2].[Unidad].[All]" dimensionUniqueName="[Rango 2]" displayFolder="" count="0" memberValueDatatype="130" unbalanced="0"/>
    <cacheHierarchy uniqueName="[Rango 2].[Peso bruto (g)]" caption="Peso bruto (g)" attribute="1" defaultMemberUniqueName="[Rango 2].[Peso bruto (g)].[All]" allUniqueName="[Rango 2].[Peso bruto (g)].[All]" dimensionUniqueName="[Rango 2]" displayFolder="" count="0" memberValueDatatype="20" unbalanced="0"/>
    <cacheHierarchy uniqueName="[Rango 2].[Peso neto]" caption="Peso neto" attribute="1" defaultMemberUniqueName="[Rango 2].[Peso neto].[All]" allUniqueName="[Rango 2].[Peso neto].[All]" dimensionUniqueName="[Rango 2]" displayFolder="" count="0" memberValueDatatype="20" unbalanced="0"/>
    <cacheHierarchy uniqueName="[Rango 2].[Kcal]" caption="Kcal" attribute="1" defaultMemberUniqueName="[Rango 2].[Kcal].[All]" allUniqueName="[Rango 2].[Kcal].[All]" dimensionUniqueName="[Rango 2]" displayFolder="" count="0" memberValueDatatype="5" unbalanced="0"/>
    <cacheHierarchy uniqueName="[Rango 2].[Proteina]" caption="Proteina" attribute="1" defaultMemberUniqueName="[Rango 2].[Proteina].[All]" allUniqueName="[Rango 2].[Proteina].[All]" dimensionUniqueName="[Rango 2]" displayFolder="" count="0" memberValueDatatype="5" unbalanced="0"/>
    <cacheHierarchy uniqueName="[Rango 2].[Lipidos]" caption="Lipidos" attribute="1" defaultMemberUniqueName="[Rango 2].[Lipidos].[All]" allUniqueName="[Rango 2].[Lipidos].[All]" dimensionUniqueName="[Rango 2]" displayFolder="" count="0" memberValueDatatype="5" unbalanced="0"/>
    <cacheHierarchy uniqueName="[Rango 2].[HC]" caption="HC" attribute="1" defaultMemberUniqueName="[Rango 2].[HC].[All]" allUniqueName="[Rango 2].[HC].[All]" dimensionUniqueName="[Rango 2]" displayFolder="" count="0" memberValueDatatype="5" unbalanced="0"/>
    <cacheHierarchy uniqueName="[Rango 2].[Fibra]" caption="Fibra" attribute="1" defaultMemberUniqueName="[Rango 2].[Fibra].[All]" allUniqueName="[Rango 2].[Fibra].[All]" dimensionUniqueName="[Rango 2]" displayFolder="" count="0" memberValueDatatype="5" unbalanced="0"/>
    <cacheHierarchy uniqueName="[Rango 3].[Macronutrientes]" caption="Macronutrientes" attribute="1" defaultMemberUniqueName="[Rango 3].[Macronutrientes].[All]" allUniqueName="[Rango 3].[Macronutrientes].[All]" dimensionUniqueName="[Rango 3]" displayFolder="" count="2" memberValueDatatype="130" unbalanced="0">
      <fieldsUsage count="2">
        <fieldUsage x="-1"/>
        <fieldUsage x="0"/>
      </fieldsUsage>
    </cacheHierarchy>
    <cacheHierarchy uniqueName="[Rango 3].[%]" caption="%" attribute="1" defaultMemberUniqueName="[Rango 3].[%].[All]" allUniqueName="[Rango 3].[%].[All]" dimensionUniqueName="[Rango 3]" displayFolder="" count="0" memberValueDatatype="5" unbalanced="0"/>
    <cacheHierarchy uniqueName="[Measures].[__XL_Count AlimentosSMAE]" caption="__XL_Count AlimentosSMAE" measure="1" displayFolder="" measureGroup="AlimentosSMAE" count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No measures defined]" caption="__No measures defined" measure="1" displayFolder="" count="0" hidden="1"/>
    <cacheHierarchy uniqueName="[Measures].[Suma de Fibra/Gramo]" caption="Suma de Fibra/Gramo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teina]" caption="Suma de Protein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ensidad calórica]" caption="Suma de Densidad calóric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Alimento]" caption="Recuento de Alimento" measure="1" displayFolder="" measureGroup="Rango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se para pay]" caption="Sum of Base para pay" measure="1" displayFolder="" measureGroup="Rango 1" count="0" hidden="1"/>
    <cacheHierarchy uniqueName="[Measures].[Suma de Fibra]" caption="Suma de Fibr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Kcal]" caption="Suma de Kcal" measure="1" displayFolder="" measureGroup="AlimentosSMA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tegoria]" caption="Recuento de Categoria" measure="1" displayFolder="" measureGroup="Rango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Peso neto]" caption="Recuento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eso neto]" caption="Suma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Kcal 2]" caption="Suma de Kcal 2" measure="1" displayFolder="" measureGroup="Rango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Proteina 2]" caption="Suma de Proteina 2" measure="1" displayFolder="" measureGroup="Rango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pidos]" caption="Suma de Lipidos" measure="1" displayFolder="" measureGroup="Rango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HC]" caption="Suma de HC" measure="1" displayFolder="" measureGroup="Rango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Fibra 2]" caption="Suma de Fibra 2" measure="1" displayFolder="" measureGroup="Rango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%]" caption="Suma de %" measure="1" displayFolder="" measureGroup="Rango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Harina de girasol parcialmente desgrasada]" caption="Sum of Harina de girasol parcialmente desgrasada" measure="1" displayFolder="" measureGroup="Rango" count="0" hidden="1"/>
  </cacheHierarchies>
  <kpis count="0"/>
  <dimensions count="6">
    <dimension name="AlimentosSMAE" uniqueName="[AlimentosSMAE]" caption="AlimentosSMAE"/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</dimensions>
  <measureGroups count="5">
    <measureGroup name="AlimentosSMAE" caption="AlimentosSMAE"/>
    <measureGroup name="Rango" caption="Rango"/>
    <measureGroup name="Rango 1" caption="Rango 1"/>
    <measureGroup name="Rango 2" caption="Rango 2"/>
    <measureGroup name="Rango 3" caption="Rango 3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887074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Iván Arber" refreshedDate="45537.47816712963" backgroundQuery="1" createdVersion="8" refreshedVersion="8" minRefreshableVersion="3" recordCount="0" supportSubquery="1" supportAdvancedDrill="1" xr:uid="{E9C998F2-E9F6-486E-9FD6-231424BC3C9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Rango 1].[Alimento].[Alimento]" caption="Alimento" numFmtId="0" hierarchy="15" level="1">
      <sharedItems count="6">
        <s v="Fibra"/>
        <s v="HC"/>
        <s v="Kcal"/>
        <s v="Lipidos"/>
        <s v="Peso neto"/>
        <s v="Proteina"/>
      </sharedItems>
    </cacheField>
  </cacheFields>
  <cacheHierarchies count="53">
    <cacheHierarchy uniqueName="[AlimentosSMAE].[Alimento]" caption="Alimento" attribute="1" defaultMemberUniqueName="[AlimentosSMAE].[Alimento].[All]" allUniqueName="[AlimentosSMAE].[Alimento].[All]" dimensionUniqueName="[AlimentosSMAE]" displayFolder="" count="0" memberValueDatatype="130" unbalanced="0"/>
    <cacheHierarchy uniqueName="[AlimentosSMAE].[Categoria]" caption="Categoria" attribute="1" defaultMemberUniqueName="[AlimentosSMAE].[Categoria].[All]" allUniqueName="[AlimentosSMAE].[Categoria].[All]" dimensionUniqueName="[AlimentosSMAE]" displayFolder="" count="0" memberValueDatatype="130" unbalanced="0"/>
    <cacheHierarchy uniqueName="[AlimentosSMAE].[Cantidad]" caption="Cantidad" attribute="1" defaultMemberUniqueName="[AlimentosSMAE].[Cantidad].[All]" allUniqueName="[AlimentosSMAE].[Cantidad].[All]" dimensionUniqueName="[AlimentosSMAE]" displayFolder="" count="0" memberValueDatatype="130" unbalanced="0"/>
    <cacheHierarchy uniqueName="[AlimentosSMAE].[Unidad]" caption="Unidad" attribute="1" defaultMemberUniqueName="[AlimentosSMAE].[Unidad].[All]" allUniqueName="[AlimentosSMAE].[Unidad].[All]" dimensionUniqueName="[AlimentosSMAE]" displayFolder="" count="0" memberValueDatatype="130" unbalanced="0"/>
    <cacheHierarchy uniqueName="[AlimentosSMAE].[Peso bruto (g)]" caption="Peso bruto (g)" attribute="1" defaultMemberUniqueName="[AlimentosSMAE].[Peso bruto (g)].[All]" allUniqueName="[AlimentosSMAE].[Peso bruto (g)].[All]" dimensionUniqueName="[AlimentosSMAE]" displayFolder="" count="0" memberValueDatatype="20" unbalanced="0"/>
    <cacheHierarchy uniqueName="[AlimentosSMAE].[Peso neto]" caption="Peso neto" attribute="1" defaultMemberUniqueName="[AlimentosSMAE].[Peso neto].[All]" allUniqueName="[AlimentosSMAE].[Peso neto].[All]" dimensionUniqueName="[AlimentosSMAE]" displayFolder="" count="0" memberValueDatatype="20" unbalanced="0"/>
    <cacheHierarchy uniqueName="[AlimentosSMAE].[Kcal]" caption="Kcal" attribute="1" defaultMemberUniqueName="[AlimentosSMAE].[Kcal].[All]" allUniqueName="[AlimentosSMAE].[Kcal].[All]" dimensionUniqueName="[AlimentosSMAE]" displayFolder="" count="0" memberValueDatatype="20" unbalanced="0"/>
    <cacheHierarchy uniqueName="[AlimentosSMAE].[Proteina]" caption="Proteina" attribute="1" defaultMemberUniqueName="[AlimentosSMAE].[Proteina].[All]" allUniqueName="[AlimentosSMAE].[Proteina].[All]" dimensionUniqueName="[AlimentosSMAE]" displayFolder="" count="0" memberValueDatatype="5" unbalanced="0"/>
    <cacheHierarchy uniqueName="[AlimentosSMAE].[Lipidos]" caption="Lipidos" attribute="1" defaultMemberUniqueName="[AlimentosSMAE].[Lipidos].[All]" allUniqueName="[AlimentosSMAE].[Lipidos].[All]" dimensionUniqueName="[AlimentosSMAE]" displayFolder="" count="0" memberValueDatatype="130" unbalanced="0"/>
    <cacheHierarchy uniqueName="[AlimentosSMAE].[HC]" caption="HC" attribute="1" defaultMemberUniqueName="[AlimentosSMAE].[HC].[All]" allUniqueName="[AlimentosSMAE].[HC].[All]" dimensionUniqueName="[AlimentosSMAE]" displayFolder="" count="0" memberValueDatatype="5" unbalanced="0"/>
    <cacheHierarchy uniqueName="[AlimentosSMAE].[Fibra]" caption="Fibra" attribute="1" defaultMemberUniqueName="[AlimentosSMAE].[Fibra].[All]" allUniqueName="[AlimentosSMAE].[Fibra].[All]" dimensionUniqueName="[AlimentosSMAE]" displayFolder="" count="0" memberValueDatatype="5" unbalanced="0"/>
    <cacheHierarchy uniqueName="[AlimentosSMAE].[Fibra/Gramo]" caption="Fibra/Gramo" attribute="1" defaultMemberUniqueName="[AlimentosSMAE].[Fibra/Gramo].[All]" allUniqueName="[AlimentosSMAE].[Fibra/Gramo].[All]" dimensionUniqueName="[AlimentosSMAE]" displayFolder="" count="0" memberValueDatatype="5" unbalanced="0"/>
    <cacheHierarchy uniqueName="[AlimentosSMAE].[Densidad calórica]" caption="Densidad calórica" attribute="1" defaultMemberUniqueName="[AlimentosSMAE].[Densidad calórica].[All]" allUniqueName="[AlimentosSMAE].[Densidad calórica].[All]" dimensionUniqueName="[AlimentosSMAE]" displayFolder="" count="0" memberValueDatatype="5" unbalanced="0"/>
    <cacheHierarchy uniqueName="[Rango].[Alimento]" caption="Alimento" attribute="1" defaultMemberUniqueName="[Rango].[Alimento].[All]" allUniqueName="[Rango].[Alimento].[All]" dimensionUniqueName="[Rango]" displayFolder="" count="0" memberValueDatatype="130" unbalanced="0"/>
    <cacheHierarchy uniqueName="[Rango].[Harina de girasol parcialmente desgrasada]" caption="Harina de girasol parcialmente desgrasada" attribute="1" defaultMemberUniqueName="[Rango].[Harina de girasol parcialmente desgrasada].[All]" allUniqueName="[Rango].[Harina de girasol parcialmente desgrasada].[All]" dimensionUniqueName="[Rango]" displayFolder="" count="0" memberValueDatatype="5" unbalanced="0"/>
    <cacheHierarchy uniqueName="[Rango 1].[Alimento]" caption="Alimento" attribute="1" defaultMemberUniqueName="[Rango 1].[Alimento].[All]" allUniqueName="[Rango 1].[Alimento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Base para pay]" caption="Base para pay" attribute="1" defaultMemberUniqueName="[Rango 1].[Base para pay].[All]" allUniqueName="[Rango 1].[Base para pay].[All]" dimensionUniqueName="[Rango 1]" displayFolder="" count="0" memberValueDatatype="5" unbalanced="0"/>
    <cacheHierarchy uniqueName="[Rango 2].[Alimento]" caption="Alimento" attribute="1" defaultMemberUniqueName="[Rango 2].[Alimento].[All]" allUniqueName="[Rango 2].[Alimento].[All]" dimensionUniqueName="[Rango 2]" displayFolder="" count="0" memberValueDatatype="130" unbalanced="0"/>
    <cacheHierarchy uniqueName="[Rango 2].[Categoria]" caption="Categoria" attribute="1" defaultMemberUniqueName="[Rango 2].[Categoria].[All]" allUniqueName="[Rango 2].[Categoria].[All]" dimensionUniqueName="[Rango 2]" displayFolder="" count="0" memberValueDatatype="130" unbalanced="0"/>
    <cacheHierarchy uniqueName="[Rango 2].[Cantidad]" caption="Cantidad" attribute="1" defaultMemberUniqueName="[Rango 2].[Cantidad].[All]" allUniqueName="[Rango 2].[Cantidad].[All]" dimensionUniqueName="[Rango 2]" displayFolder="" count="0" memberValueDatatype="20" unbalanced="0"/>
    <cacheHierarchy uniqueName="[Rango 2].[Unidad]" caption="Unidad" attribute="1" defaultMemberUniqueName="[Rango 2].[Unidad].[All]" allUniqueName="[Rango 2].[Unidad].[All]" dimensionUniqueName="[Rango 2]" displayFolder="" count="0" memberValueDatatype="130" unbalanced="0"/>
    <cacheHierarchy uniqueName="[Rango 2].[Peso bruto (g)]" caption="Peso bruto (g)" attribute="1" defaultMemberUniqueName="[Rango 2].[Peso bruto (g)].[All]" allUniqueName="[Rango 2].[Peso bruto (g)].[All]" dimensionUniqueName="[Rango 2]" displayFolder="" count="0" memberValueDatatype="20" unbalanced="0"/>
    <cacheHierarchy uniqueName="[Rango 2].[Peso neto]" caption="Peso neto" attribute="1" defaultMemberUniqueName="[Rango 2].[Peso neto].[All]" allUniqueName="[Rango 2].[Peso neto].[All]" dimensionUniqueName="[Rango 2]" displayFolder="" count="0" memberValueDatatype="20" unbalanced="0"/>
    <cacheHierarchy uniqueName="[Rango 2].[Kcal]" caption="Kcal" attribute="1" defaultMemberUniqueName="[Rango 2].[Kcal].[All]" allUniqueName="[Rango 2].[Kcal].[All]" dimensionUniqueName="[Rango 2]" displayFolder="" count="0" memberValueDatatype="5" unbalanced="0"/>
    <cacheHierarchy uniqueName="[Rango 2].[Proteina]" caption="Proteina" attribute="1" defaultMemberUniqueName="[Rango 2].[Proteina].[All]" allUniqueName="[Rango 2].[Proteina].[All]" dimensionUniqueName="[Rango 2]" displayFolder="" count="0" memberValueDatatype="5" unbalanced="0"/>
    <cacheHierarchy uniqueName="[Rango 2].[Lipidos]" caption="Lipidos" attribute="1" defaultMemberUniqueName="[Rango 2].[Lipidos].[All]" allUniqueName="[Rango 2].[Lipidos].[All]" dimensionUniqueName="[Rango 2]" displayFolder="" count="0" memberValueDatatype="5" unbalanced="0"/>
    <cacheHierarchy uniqueName="[Rango 2].[HC]" caption="HC" attribute="1" defaultMemberUniqueName="[Rango 2].[HC].[All]" allUniqueName="[Rango 2].[HC].[All]" dimensionUniqueName="[Rango 2]" displayFolder="" count="0" memberValueDatatype="5" unbalanced="0"/>
    <cacheHierarchy uniqueName="[Rango 2].[Fibra]" caption="Fibra" attribute="1" defaultMemberUniqueName="[Rango 2].[Fibra].[All]" allUniqueName="[Rango 2].[Fibra].[All]" dimensionUniqueName="[Rango 2]" displayFolder="" count="0" memberValueDatatype="5" unbalanced="0"/>
    <cacheHierarchy uniqueName="[Rango 3].[Macronutrientes]" caption="Macronutrientes" attribute="1" defaultMemberUniqueName="[Rango 3].[Macronutrientes].[All]" allUniqueName="[Rango 3].[Macronutrientes].[All]" dimensionUniqueName="[Rango 3]" displayFolder="" count="0" memberValueDatatype="130" unbalanced="0"/>
    <cacheHierarchy uniqueName="[Rango 3].[%]" caption="%" attribute="1" defaultMemberUniqueName="[Rango 3].[%].[All]" allUniqueName="[Rango 3].[%].[All]" dimensionUniqueName="[Rango 3]" displayFolder="" count="0" memberValueDatatype="5" unbalanced="0"/>
    <cacheHierarchy uniqueName="[Measures].[__XL_Count AlimentosSMAE]" caption="__XL_Count AlimentosSMAE" measure="1" displayFolder="" measureGroup="AlimentosSMAE" count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No measures defined]" caption="__No measures defined" measure="1" displayFolder="" count="0" hidden="1"/>
    <cacheHierarchy uniqueName="[Measures].[Suma de Fibra/Gramo]" caption="Suma de Fibra/Gramo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teina]" caption="Suma de Protein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ensidad calórica]" caption="Suma de Densidad calóric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Alimento]" caption="Recuento de Alimento" measure="1" displayFolder="" measureGroup="Rango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se para pay]" caption="Sum of Base para pay" measure="1" displayFolder="" measureGroup="Rango 1" count="0" hidden="1"/>
    <cacheHierarchy uniqueName="[Measures].[Suma de Fibra]" caption="Suma de Fibr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Kcal]" caption="Suma de Kcal" measure="1" displayFolder="" measureGroup="AlimentosSMA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tegoria]" caption="Recuento de Categoria" measure="1" displayFolder="" measureGroup="Rango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Peso neto]" caption="Recuento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eso neto]" caption="Suma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Kcal 2]" caption="Suma de Kcal 2" measure="1" displayFolder="" measureGroup="Rango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Proteina 2]" caption="Suma de Proteina 2" measure="1" displayFolder="" measureGroup="Rango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pidos]" caption="Suma de Lipidos" measure="1" displayFolder="" measureGroup="Rango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HC]" caption="Suma de HC" measure="1" displayFolder="" measureGroup="Rango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Fibra 2]" caption="Suma de Fibra 2" measure="1" displayFolder="" measureGroup="Rango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%]" caption="Suma de %" measure="1" displayFolder="" measureGroup="Rango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Harina de girasol parcialmente desgrasada]" caption="Sum of Harina de girasol parcialmente desgrasada" measure="1" displayFolder="" measureGroup="Rango" count="0" hidden="1"/>
  </cacheHierarchies>
  <kpis count="0"/>
  <dimensions count="6">
    <dimension name="AlimentosSMAE" uniqueName="[AlimentosSMAE]" caption="AlimentosSMAE"/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</dimensions>
  <measureGroups count="5">
    <measureGroup name="AlimentosSMAE" caption="AlimentosSMAE"/>
    <measureGroup name="Rango" caption="Rango"/>
    <measureGroup name="Rango 1" caption="Rango 1"/>
    <measureGroup name="Rango 2" caption="Rango 2"/>
    <measureGroup name="Rango 3" caption="Rango 3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4791795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án Arber" refreshedDate="44774.808635648151" backgroundQuery="1" createdVersion="8" refreshedVersion="8" minRefreshableVersion="3" recordCount="0" supportSubquery="1" supportAdvancedDrill="1" xr:uid="{BEAB1E74-89FC-4B1C-952D-F4185915547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limentosSMAE].[Categoria].[Categoria]" caption="Categoria" numFmtId="0" hierarchy="1" level="1">
      <sharedItems count="11">
        <s v="AceitesYgrasas"/>
        <s v="ALE"/>
        <s v="AOAAG"/>
        <s v="AOABG"/>
        <s v="AOAMBG"/>
        <s v="AOAMG"/>
        <s v="Azucares"/>
        <s v="Bebidas"/>
        <s v="Cereales"/>
        <s v="Frutas"/>
        <s v="Verduras"/>
      </sharedItems>
    </cacheField>
    <cacheField name="[Measures].[Suma de Proteina]" caption="Suma de Proteina" numFmtId="0" hierarchy="37" level="32767"/>
    <cacheField name="[Measures].[Suma de Fibra]" caption="Suma de Fibra" numFmtId="0" hierarchy="41" level="32767"/>
    <cacheField name="[Measures].[Suma de Densidad calórica]" caption="Suma de Densidad calórica" numFmtId="0" hierarchy="38" level="32767"/>
  </cacheFields>
  <cacheHierarchies count="53">
    <cacheHierarchy uniqueName="[AlimentosSMAE].[Alimento]" caption="Alimento" attribute="1" defaultMemberUniqueName="[AlimentosSMAE].[Alimento].[All]" allUniqueName="[AlimentosSMAE].[Alimento].[All]" dimensionUniqueName="[AlimentosSMAE]" displayFolder="" count="0" memberValueDatatype="130" unbalanced="0"/>
    <cacheHierarchy uniqueName="[AlimentosSMAE].[Categoria]" caption="Categoria" attribute="1" defaultMemberUniqueName="[AlimentosSMAE].[Categoria].[All]" allUniqueName="[AlimentosSMAE].[Categoria].[All]" dimensionUniqueName="[AlimentosSMAE]" displayFolder="" count="2" memberValueDatatype="130" unbalanced="0">
      <fieldsUsage count="2">
        <fieldUsage x="-1"/>
        <fieldUsage x="0"/>
      </fieldsUsage>
    </cacheHierarchy>
    <cacheHierarchy uniqueName="[AlimentosSMAE].[Cantidad]" caption="Cantidad" attribute="1" defaultMemberUniqueName="[AlimentosSMAE].[Cantidad].[All]" allUniqueName="[AlimentosSMAE].[Cantidad].[All]" dimensionUniqueName="[AlimentosSMAE]" displayFolder="" count="0" memberValueDatatype="130" unbalanced="0"/>
    <cacheHierarchy uniqueName="[AlimentosSMAE].[Unidad]" caption="Unidad" attribute="1" defaultMemberUniqueName="[AlimentosSMAE].[Unidad].[All]" allUniqueName="[AlimentosSMAE].[Unidad].[All]" dimensionUniqueName="[AlimentosSMAE]" displayFolder="" count="0" memberValueDatatype="130" unbalanced="0"/>
    <cacheHierarchy uniqueName="[AlimentosSMAE].[Peso bruto (g)]" caption="Peso bruto (g)" attribute="1" defaultMemberUniqueName="[AlimentosSMAE].[Peso bruto (g)].[All]" allUniqueName="[AlimentosSMAE].[Peso bruto (g)].[All]" dimensionUniqueName="[AlimentosSMAE]" displayFolder="" count="0" memberValueDatatype="20" unbalanced="0"/>
    <cacheHierarchy uniqueName="[AlimentosSMAE].[Peso neto]" caption="Peso neto" attribute="1" defaultMemberUniqueName="[AlimentosSMAE].[Peso neto].[All]" allUniqueName="[AlimentosSMAE].[Peso neto].[All]" dimensionUniqueName="[AlimentosSMAE]" displayFolder="" count="0" memberValueDatatype="20" unbalanced="0"/>
    <cacheHierarchy uniqueName="[AlimentosSMAE].[Kcal]" caption="Kcal" attribute="1" defaultMemberUniqueName="[AlimentosSMAE].[Kcal].[All]" allUniqueName="[AlimentosSMAE].[Kcal].[All]" dimensionUniqueName="[AlimentosSMAE]" displayFolder="" count="0" memberValueDatatype="20" unbalanced="0"/>
    <cacheHierarchy uniqueName="[AlimentosSMAE].[Proteina]" caption="Proteina" attribute="1" defaultMemberUniqueName="[AlimentosSMAE].[Proteina].[All]" allUniqueName="[AlimentosSMAE].[Proteina].[All]" dimensionUniqueName="[AlimentosSMAE]" displayFolder="" count="0" memberValueDatatype="5" unbalanced="0"/>
    <cacheHierarchy uniqueName="[AlimentosSMAE].[Lipidos]" caption="Lipidos" attribute="1" defaultMemberUniqueName="[AlimentosSMAE].[Lipidos].[All]" allUniqueName="[AlimentosSMAE].[Lipidos].[All]" dimensionUniqueName="[AlimentosSMAE]" displayFolder="" count="0" memberValueDatatype="130" unbalanced="0"/>
    <cacheHierarchy uniqueName="[AlimentosSMAE].[HC]" caption="HC" attribute="1" defaultMemberUniqueName="[AlimentosSMAE].[HC].[All]" allUniqueName="[AlimentosSMAE].[HC].[All]" dimensionUniqueName="[AlimentosSMAE]" displayFolder="" count="0" memberValueDatatype="5" unbalanced="0"/>
    <cacheHierarchy uniqueName="[AlimentosSMAE].[Fibra]" caption="Fibra" attribute="1" defaultMemberUniqueName="[AlimentosSMAE].[Fibra].[All]" allUniqueName="[AlimentosSMAE].[Fibra].[All]" dimensionUniqueName="[AlimentosSMAE]" displayFolder="" count="0" memberValueDatatype="5" unbalanced="0"/>
    <cacheHierarchy uniqueName="[AlimentosSMAE].[Fibra/Gramo]" caption="Fibra/Gramo" attribute="1" defaultMemberUniqueName="[AlimentosSMAE].[Fibra/Gramo].[All]" allUniqueName="[AlimentosSMAE].[Fibra/Gramo].[All]" dimensionUniqueName="[AlimentosSMAE]" displayFolder="" count="0" memberValueDatatype="5" unbalanced="0"/>
    <cacheHierarchy uniqueName="[AlimentosSMAE].[Densidad calórica]" caption="Densidad calórica" attribute="1" defaultMemberUniqueName="[AlimentosSMAE].[Densidad calórica].[All]" allUniqueName="[AlimentosSMAE].[Densidad calórica].[All]" dimensionUniqueName="[AlimentosSMAE]" displayFolder="" count="0" memberValueDatatype="5" unbalanced="0"/>
    <cacheHierarchy uniqueName="[Rango].[Alimento]" caption="Alimento" attribute="1" defaultMemberUniqueName="[Rango].[Alimento].[All]" allUniqueName="[Rango].[Alimento].[All]" dimensionUniqueName="[Rango]" displayFolder="" count="0" memberValueDatatype="130" unbalanced="0"/>
    <cacheHierarchy uniqueName="[Rango].[Harina de girasol parcialmente desgrasada]" caption="Harina de girasol parcialmente desgrasada" attribute="1" defaultMemberUniqueName="[Rango].[Harina de girasol parcialmente desgrasada].[All]" allUniqueName="[Rango].[Harina de girasol parcialmente desgrasada].[All]" dimensionUniqueName="[Rango]" displayFolder="" count="0" memberValueDatatype="5" unbalanced="0"/>
    <cacheHierarchy uniqueName="[Rango 1].[Alimento]" caption="Alimento" attribute="1" defaultMemberUniqueName="[Rango 1].[Alimento].[All]" allUniqueName="[Rango 1].[Alimento].[All]" dimensionUniqueName="[Rango 1]" displayFolder="" count="0" memberValueDatatype="130" unbalanced="0"/>
    <cacheHierarchy uniqueName="[Rango 1].[Base para pay]" caption="Base para pay" attribute="1" defaultMemberUniqueName="[Rango 1].[Base para pay].[All]" allUniqueName="[Rango 1].[Base para pay].[All]" dimensionUniqueName="[Rango 1]" displayFolder="" count="0" memberValueDatatype="5" unbalanced="0"/>
    <cacheHierarchy uniqueName="[Rango 2].[Alimento]" caption="Alimento" attribute="1" defaultMemberUniqueName="[Rango 2].[Alimento].[All]" allUniqueName="[Rango 2].[Alimento].[All]" dimensionUniqueName="[Rango 2]" displayFolder="" count="0" memberValueDatatype="130" unbalanced="0"/>
    <cacheHierarchy uniqueName="[Rango 2].[Categoria]" caption="Categoria" attribute="1" defaultMemberUniqueName="[Rango 2].[Categoria].[All]" allUniqueName="[Rango 2].[Categoria].[All]" dimensionUniqueName="[Rango 2]" displayFolder="" count="0" memberValueDatatype="130" unbalanced="0"/>
    <cacheHierarchy uniqueName="[Rango 2].[Cantidad]" caption="Cantidad" attribute="1" defaultMemberUniqueName="[Rango 2].[Cantidad].[All]" allUniqueName="[Rango 2].[Cantidad].[All]" dimensionUniqueName="[Rango 2]" displayFolder="" count="0" memberValueDatatype="20" unbalanced="0"/>
    <cacheHierarchy uniqueName="[Rango 2].[Unidad]" caption="Unidad" attribute="1" defaultMemberUniqueName="[Rango 2].[Unidad].[All]" allUniqueName="[Rango 2].[Unidad].[All]" dimensionUniqueName="[Rango 2]" displayFolder="" count="0" memberValueDatatype="130" unbalanced="0"/>
    <cacheHierarchy uniqueName="[Rango 2].[Peso bruto (g)]" caption="Peso bruto (g)" attribute="1" defaultMemberUniqueName="[Rango 2].[Peso bruto (g)].[All]" allUniqueName="[Rango 2].[Peso bruto (g)].[All]" dimensionUniqueName="[Rango 2]" displayFolder="" count="0" memberValueDatatype="20" unbalanced="0"/>
    <cacheHierarchy uniqueName="[Rango 2].[Peso neto]" caption="Peso neto" attribute="1" defaultMemberUniqueName="[Rango 2].[Peso neto].[All]" allUniqueName="[Rango 2].[Peso neto].[All]" dimensionUniqueName="[Rango 2]" displayFolder="" count="0" memberValueDatatype="20" unbalanced="0"/>
    <cacheHierarchy uniqueName="[Rango 2].[Kcal]" caption="Kcal" attribute="1" defaultMemberUniqueName="[Rango 2].[Kcal].[All]" allUniqueName="[Rango 2].[Kcal].[All]" dimensionUniqueName="[Rango 2]" displayFolder="" count="0" memberValueDatatype="5" unbalanced="0"/>
    <cacheHierarchy uniqueName="[Rango 2].[Proteina]" caption="Proteina" attribute="1" defaultMemberUniqueName="[Rango 2].[Proteina].[All]" allUniqueName="[Rango 2].[Proteina].[All]" dimensionUniqueName="[Rango 2]" displayFolder="" count="0" memberValueDatatype="5" unbalanced="0"/>
    <cacheHierarchy uniqueName="[Rango 2].[Lipidos]" caption="Lipidos" attribute="1" defaultMemberUniqueName="[Rango 2].[Lipidos].[All]" allUniqueName="[Rango 2].[Lipidos].[All]" dimensionUniqueName="[Rango 2]" displayFolder="" count="0" memberValueDatatype="5" unbalanced="0"/>
    <cacheHierarchy uniqueName="[Rango 2].[HC]" caption="HC" attribute="1" defaultMemberUniqueName="[Rango 2].[HC].[All]" allUniqueName="[Rango 2].[HC].[All]" dimensionUniqueName="[Rango 2]" displayFolder="" count="0" memberValueDatatype="5" unbalanced="0"/>
    <cacheHierarchy uniqueName="[Rango 2].[Fibra]" caption="Fibra" attribute="1" defaultMemberUniqueName="[Rango 2].[Fibra].[All]" allUniqueName="[Rango 2].[Fibra].[All]" dimensionUniqueName="[Rango 2]" displayFolder="" count="0" memberValueDatatype="5" unbalanced="0"/>
    <cacheHierarchy uniqueName="[Rango 3].[Macronutrientes]" caption="Macronutrientes" attribute="1" defaultMemberUniqueName="[Rango 3].[Macronutrientes].[All]" allUniqueName="[Rango 3].[Macronutrientes].[All]" dimensionUniqueName="[Rango 3]" displayFolder="" count="0" memberValueDatatype="130" unbalanced="0"/>
    <cacheHierarchy uniqueName="[Rango 3].[%]" caption="%" attribute="1" defaultMemberUniqueName="[Rango 3].[%].[All]" allUniqueName="[Rango 3].[%].[All]" dimensionUniqueName="[Rango 3]" displayFolder="" count="0" memberValueDatatype="5" unbalanced="0"/>
    <cacheHierarchy uniqueName="[Measures].[__XL_Count AlimentosSMAE]" caption="__XL_Count AlimentosSMAE" measure="1" displayFolder="" measureGroup="AlimentosSMAE" count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No measures defined]" caption="__No measures defined" measure="1" displayFolder="" count="0" hidden="1"/>
    <cacheHierarchy uniqueName="[Measures].[Suma de Fibra/Gramo]" caption="Suma de Fibra/Gramo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teina]" caption="Suma de Proteina" measure="1" displayFolder="" measureGroup="AlimentosSMA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ensidad calórica]" caption="Suma de Densidad calórica" measure="1" displayFolder="" measureGroup="AlimentosSMA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Alimento]" caption="Recuento de Alimento" measure="1" displayFolder="" measureGroup="Rango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se para pay]" caption="Sum of Base para pay" measure="1" displayFolder="" measureGroup="Rango 1" count="0" hidden="1"/>
    <cacheHierarchy uniqueName="[Measures].[Suma de Fibra]" caption="Suma de Fibra" measure="1" displayFolder="" measureGroup="AlimentosSMA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Kcal]" caption="Suma de Kcal" measure="1" displayFolder="" measureGroup="AlimentosSMA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tegoria]" caption="Recuento de Categoria" measure="1" displayFolder="" measureGroup="Rango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Peso neto]" caption="Recuento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eso neto]" caption="Suma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Kcal 2]" caption="Suma de Kcal 2" measure="1" displayFolder="" measureGroup="Rango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Proteina 2]" caption="Suma de Proteina 2" measure="1" displayFolder="" measureGroup="Rango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pidos]" caption="Suma de Lipidos" measure="1" displayFolder="" measureGroup="Rango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HC]" caption="Suma de HC" measure="1" displayFolder="" measureGroup="Rango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Fibra 2]" caption="Suma de Fibra 2" measure="1" displayFolder="" measureGroup="Rango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%]" caption="Suma de %" measure="1" displayFolder="" measureGroup="Rango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Harina de girasol parcialmente desgrasada]" caption="Sum of Harina de girasol parcialmente desgrasada" measure="1" displayFolder="" measureGroup="Rango" count="0" hidden="1"/>
  </cacheHierarchies>
  <kpis count="0"/>
  <dimensions count="6">
    <dimension name="AlimentosSMAE" uniqueName="[AlimentosSMAE]" caption="AlimentosSMAE"/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</dimensions>
  <measureGroups count="5">
    <measureGroup name="AlimentosSMAE" caption="AlimentosSMAE"/>
    <measureGroup name="Rango" caption="Rango"/>
    <measureGroup name="Rango 1" caption="Rango 1"/>
    <measureGroup name="Rango 2" caption="Rango 2"/>
    <measureGroup name="Rango 3" caption="Rango 3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3600900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Iván Arber" refreshedDate="45537.478194328702" backgroundQuery="1" createdVersion="8" refreshedVersion="8" minRefreshableVersion="3" recordCount="0" supportSubquery="1" supportAdvancedDrill="1" xr:uid="{1ECF187A-921F-4CC7-8528-D415A45B10D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Rango].[Alimento].[Alimento]" caption="Alimento" numFmtId="0" hierarchy="13" level="1">
      <sharedItems count="6">
        <s v="Fibra"/>
        <s v="HC"/>
        <s v="Kcal"/>
        <s v="Lipidos"/>
        <s v="Peso neto"/>
        <s v="Proteina"/>
      </sharedItems>
    </cacheField>
  </cacheFields>
  <cacheHierarchies count="53">
    <cacheHierarchy uniqueName="[AlimentosSMAE].[Alimento]" caption="Alimento" attribute="1" defaultMemberUniqueName="[AlimentosSMAE].[Alimento].[All]" allUniqueName="[AlimentosSMAE].[Alimento].[All]" dimensionUniqueName="[AlimentosSMAE]" displayFolder="" count="0" memberValueDatatype="130" unbalanced="0"/>
    <cacheHierarchy uniqueName="[AlimentosSMAE].[Categoria]" caption="Categoria" attribute="1" defaultMemberUniqueName="[AlimentosSMAE].[Categoria].[All]" allUniqueName="[AlimentosSMAE].[Categoria].[All]" dimensionUniqueName="[AlimentosSMAE]" displayFolder="" count="0" memberValueDatatype="130" unbalanced="0"/>
    <cacheHierarchy uniqueName="[AlimentosSMAE].[Cantidad]" caption="Cantidad" attribute="1" defaultMemberUniqueName="[AlimentosSMAE].[Cantidad].[All]" allUniqueName="[AlimentosSMAE].[Cantidad].[All]" dimensionUniqueName="[AlimentosSMAE]" displayFolder="" count="0" memberValueDatatype="130" unbalanced="0"/>
    <cacheHierarchy uniqueName="[AlimentosSMAE].[Unidad]" caption="Unidad" attribute="1" defaultMemberUniqueName="[AlimentosSMAE].[Unidad].[All]" allUniqueName="[AlimentosSMAE].[Unidad].[All]" dimensionUniqueName="[AlimentosSMAE]" displayFolder="" count="0" memberValueDatatype="130" unbalanced="0"/>
    <cacheHierarchy uniqueName="[AlimentosSMAE].[Peso bruto (g)]" caption="Peso bruto (g)" attribute="1" defaultMemberUniqueName="[AlimentosSMAE].[Peso bruto (g)].[All]" allUniqueName="[AlimentosSMAE].[Peso bruto (g)].[All]" dimensionUniqueName="[AlimentosSMAE]" displayFolder="" count="0" memberValueDatatype="20" unbalanced="0"/>
    <cacheHierarchy uniqueName="[AlimentosSMAE].[Peso neto]" caption="Peso neto" attribute="1" defaultMemberUniqueName="[AlimentosSMAE].[Peso neto].[All]" allUniqueName="[AlimentosSMAE].[Peso neto].[All]" dimensionUniqueName="[AlimentosSMAE]" displayFolder="" count="0" memberValueDatatype="20" unbalanced="0"/>
    <cacheHierarchy uniqueName="[AlimentosSMAE].[Kcal]" caption="Kcal" attribute="1" defaultMemberUniqueName="[AlimentosSMAE].[Kcal].[All]" allUniqueName="[AlimentosSMAE].[Kcal].[All]" dimensionUniqueName="[AlimentosSMAE]" displayFolder="" count="0" memberValueDatatype="20" unbalanced="0"/>
    <cacheHierarchy uniqueName="[AlimentosSMAE].[Proteina]" caption="Proteina" attribute="1" defaultMemberUniqueName="[AlimentosSMAE].[Proteina].[All]" allUniqueName="[AlimentosSMAE].[Proteina].[All]" dimensionUniqueName="[AlimentosSMAE]" displayFolder="" count="0" memberValueDatatype="5" unbalanced="0"/>
    <cacheHierarchy uniqueName="[AlimentosSMAE].[Lipidos]" caption="Lipidos" attribute="1" defaultMemberUniqueName="[AlimentosSMAE].[Lipidos].[All]" allUniqueName="[AlimentosSMAE].[Lipidos].[All]" dimensionUniqueName="[AlimentosSMAE]" displayFolder="" count="0" memberValueDatatype="130" unbalanced="0"/>
    <cacheHierarchy uniqueName="[AlimentosSMAE].[HC]" caption="HC" attribute="1" defaultMemberUniqueName="[AlimentosSMAE].[HC].[All]" allUniqueName="[AlimentosSMAE].[HC].[All]" dimensionUniqueName="[AlimentosSMAE]" displayFolder="" count="0" memberValueDatatype="5" unbalanced="0"/>
    <cacheHierarchy uniqueName="[AlimentosSMAE].[Fibra]" caption="Fibra" attribute="1" defaultMemberUniqueName="[AlimentosSMAE].[Fibra].[All]" allUniqueName="[AlimentosSMAE].[Fibra].[All]" dimensionUniqueName="[AlimentosSMAE]" displayFolder="" count="0" memberValueDatatype="5" unbalanced="0"/>
    <cacheHierarchy uniqueName="[AlimentosSMAE].[Fibra/Gramo]" caption="Fibra/Gramo" attribute="1" defaultMemberUniqueName="[AlimentosSMAE].[Fibra/Gramo].[All]" allUniqueName="[AlimentosSMAE].[Fibra/Gramo].[All]" dimensionUniqueName="[AlimentosSMAE]" displayFolder="" count="0" memberValueDatatype="5" unbalanced="0"/>
    <cacheHierarchy uniqueName="[AlimentosSMAE].[Densidad calórica]" caption="Densidad calórica" attribute="1" defaultMemberUniqueName="[AlimentosSMAE].[Densidad calórica].[All]" allUniqueName="[AlimentosSMAE].[Densidad calórica].[All]" dimensionUniqueName="[AlimentosSMAE]" displayFolder="" count="0" memberValueDatatype="5" unbalanced="0"/>
    <cacheHierarchy uniqueName="[Rango].[Alimento]" caption="Alimento" attribute="1" defaultMemberUniqueName="[Rango].[Alimento].[All]" allUniqueName="[Rango].[Ali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arina de girasol parcialmente desgrasada]" caption="Harina de girasol parcialmente desgrasada" attribute="1" defaultMemberUniqueName="[Rango].[Harina de girasol parcialmente desgrasada].[All]" allUniqueName="[Rango].[Harina de girasol parcialmente desgrasada].[All]" dimensionUniqueName="[Rango]" displayFolder="" count="0" memberValueDatatype="5" unbalanced="0"/>
    <cacheHierarchy uniqueName="[Rango 1].[Alimento]" caption="Alimento" attribute="1" defaultMemberUniqueName="[Rango 1].[Alimento].[All]" allUniqueName="[Rango 1].[Alimento].[All]" dimensionUniqueName="[Rango 1]" displayFolder="" count="0" memberValueDatatype="130" unbalanced="0"/>
    <cacheHierarchy uniqueName="[Rango 1].[Base para pay]" caption="Base para pay" attribute="1" defaultMemberUniqueName="[Rango 1].[Base para pay].[All]" allUniqueName="[Rango 1].[Base para pay].[All]" dimensionUniqueName="[Rango 1]" displayFolder="" count="0" memberValueDatatype="5" unbalanced="0"/>
    <cacheHierarchy uniqueName="[Rango 2].[Alimento]" caption="Alimento" attribute="1" defaultMemberUniqueName="[Rango 2].[Alimento].[All]" allUniqueName="[Rango 2].[Alimento].[All]" dimensionUniqueName="[Rango 2]" displayFolder="" count="0" memberValueDatatype="130" unbalanced="0"/>
    <cacheHierarchy uniqueName="[Rango 2].[Categoria]" caption="Categoria" attribute="1" defaultMemberUniqueName="[Rango 2].[Categoria].[All]" allUniqueName="[Rango 2].[Categoria].[All]" dimensionUniqueName="[Rango 2]" displayFolder="" count="0" memberValueDatatype="130" unbalanced="0"/>
    <cacheHierarchy uniqueName="[Rango 2].[Cantidad]" caption="Cantidad" attribute="1" defaultMemberUniqueName="[Rango 2].[Cantidad].[All]" allUniqueName="[Rango 2].[Cantidad].[All]" dimensionUniqueName="[Rango 2]" displayFolder="" count="0" memberValueDatatype="20" unbalanced="0"/>
    <cacheHierarchy uniqueName="[Rango 2].[Unidad]" caption="Unidad" attribute="1" defaultMemberUniqueName="[Rango 2].[Unidad].[All]" allUniqueName="[Rango 2].[Unidad].[All]" dimensionUniqueName="[Rango 2]" displayFolder="" count="0" memberValueDatatype="130" unbalanced="0"/>
    <cacheHierarchy uniqueName="[Rango 2].[Peso bruto (g)]" caption="Peso bruto (g)" attribute="1" defaultMemberUniqueName="[Rango 2].[Peso bruto (g)].[All]" allUniqueName="[Rango 2].[Peso bruto (g)].[All]" dimensionUniqueName="[Rango 2]" displayFolder="" count="0" memberValueDatatype="20" unbalanced="0"/>
    <cacheHierarchy uniqueName="[Rango 2].[Peso neto]" caption="Peso neto" attribute="1" defaultMemberUniqueName="[Rango 2].[Peso neto].[All]" allUniqueName="[Rango 2].[Peso neto].[All]" dimensionUniqueName="[Rango 2]" displayFolder="" count="0" memberValueDatatype="20" unbalanced="0"/>
    <cacheHierarchy uniqueName="[Rango 2].[Kcal]" caption="Kcal" attribute="1" defaultMemberUniqueName="[Rango 2].[Kcal].[All]" allUniqueName="[Rango 2].[Kcal].[All]" dimensionUniqueName="[Rango 2]" displayFolder="" count="0" memberValueDatatype="5" unbalanced="0"/>
    <cacheHierarchy uniqueName="[Rango 2].[Proteina]" caption="Proteina" attribute="1" defaultMemberUniqueName="[Rango 2].[Proteina].[All]" allUniqueName="[Rango 2].[Proteina].[All]" dimensionUniqueName="[Rango 2]" displayFolder="" count="0" memberValueDatatype="5" unbalanced="0"/>
    <cacheHierarchy uniqueName="[Rango 2].[Lipidos]" caption="Lipidos" attribute="1" defaultMemberUniqueName="[Rango 2].[Lipidos].[All]" allUniqueName="[Rango 2].[Lipidos].[All]" dimensionUniqueName="[Rango 2]" displayFolder="" count="0" memberValueDatatype="5" unbalanced="0"/>
    <cacheHierarchy uniqueName="[Rango 2].[HC]" caption="HC" attribute="1" defaultMemberUniqueName="[Rango 2].[HC].[All]" allUniqueName="[Rango 2].[HC].[All]" dimensionUniqueName="[Rango 2]" displayFolder="" count="0" memberValueDatatype="5" unbalanced="0"/>
    <cacheHierarchy uniqueName="[Rango 2].[Fibra]" caption="Fibra" attribute="1" defaultMemberUniqueName="[Rango 2].[Fibra].[All]" allUniqueName="[Rango 2].[Fibra].[All]" dimensionUniqueName="[Rango 2]" displayFolder="" count="0" memberValueDatatype="5" unbalanced="0"/>
    <cacheHierarchy uniqueName="[Rango 3].[Macronutrientes]" caption="Macronutrientes" attribute="1" defaultMemberUniqueName="[Rango 3].[Macronutrientes].[All]" allUniqueName="[Rango 3].[Macronutrientes].[All]" dimensionUniqueName="[Rango 3]" displayFolder="" count="0" memberValueDatatype="130" unbalanced="0"/>
    <cacheHierarchy uniqueName="[Rango 3].[%]" caption="%" attribute="1" defaultMemberUniqueName="[Rango 3].[%].[All]" allUniqueName="[Rango 3].[%].[All]" dimensionUniqueName="[Rango 3]" displayFolder="" count="0" memberValueDatatype="5" unbalanced="0"/>
    <cacheHierarchy uniqueName="[Measures].[__XL_Count AlimentosSMAE]" caption="__XL_Count AlimentosSMAE" measure="1" displayFolder="" measureGroup="AlimentosSMAE" count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No measures defined]" caption="__No measures defined" measure="1" displayFolder="" count="0" hidden="1"/>
    <cacheHierarchy uniqueName="[Measures].[Suma de Fibra/Gramo]" caption="Suma de Fibra/Gramo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teina]" caption="Suma de Protein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ensidad calórica]" caption="Suma de Densidad calóric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Alimento]" caption="Recuento de Alimento" measure="1" displayFolder="" measureGroup="Rango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se para pay]" caption="Sum of Base para pay" measure="1" displayFolder="" measureGroup="Rango 1" count="0" hidden="1"/>
    <cacheHierarchy uniqueName="[Measures].[Suma de Fibra]" caption="Suma de Fibra" measure="1" displayFolder="" measureGroup="AlimentosSMA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Kcal]" caption="Suma de Kcal" measure="1" displayFolder="" measureGroup="AlimentosSMA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tegoria]" caption="Recuento de Categoria" measure="1" displayFolder="" measureGroup="Rango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Peso neto]" caption="Recuento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eso neto]" caption="Suma de Peso neto" measure="1" displayFolder="" measureGroup="Rango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Kcal 2]" caption="Suma de Kcal 2" measure="1" displayFolder="" measureGroup="Rango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Proteina 2]" caption="Suma de Proteina 2" measure="1" displayFolder="" measureGroup="Rango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pidos]" caption="Suma de Lipidos" measure="1" displayFolder="" measureGroup="Rango 2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HC]" caption="Suma de HC" measure="1" displayFolder="" measureGroup="Rango 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Fibra 2]" caption="Suma de Fibra 2" measure="1" displayFolder="" measureGroup="Rango 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%]" caption="Suma de %" measure="1" displayFolder="" measureGroup="Rango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Harina de girasol parcialmente desgrasada]" caption="Sum of Harina de girasol parcialmente desgrasada" measure="1" displayFolder="" measureGroup="Rango" count="0" hidden="1"/>
  </cacheHierarchies>
  <kpis count="0"/>
  <dimensions count="6">
    <dimension name="AlimentosSMAE" uniqueName="[AlimentosSMAE]" caption="AlimentosSMAE"/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</dimensions>
  <measureGroups count="5">
    <measureGroup name="AlimentosSMAE" caption="AlimentosSMAE"/>
    <measureGroup name="Rango" caption="Rango"/>
    <measureGroup name="Rango 1" caption="Rango 1"/>
    <measureGroup name="Rango 2" caption="Rango 2"/>
    <measureGroup name="Rango 3" caption="Rango 3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4546134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901F3-1BC9-4EDA-B3DA-46C841DA29BE}" name="PivotChartTable6" cacheId="3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%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788707495">
        <x15:pivotRow count="1">
          <x15:c>
            <x15:v>0.77154582763337887</x15:v>
          </x15:c>
        </x15:pivotRow>
        <x15:pivotRow count="1">
          <x15:c>
            <x15:v>0.11696306429548561</x15:v>
          </x15:c>
        </x15:pivotRow>
        <x15:pivotRow count="1">
          <x15:c>
            <x15:v>0.11149110807113542</x15:v>
          </x15:c>
        </x15:pivotRow>
        <x15:pivotRow count="1">
          <x15:c>
            <x15:v>0.99999999999999989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DASHBOARD!$N$22:$O$25">
        <x15:activeTabTopLevelEntity name="[Rango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6B89E-8E19-44DE-B47D-5BC4172B43E6}" name="PivotChartTable5" cacheId="3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A8" firstHeaderRow="1" firstDataRow="1" firstDataCol="1"/>
  <pivotFields count="1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lc.Aux.!$S$2:$T$8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7CFD0-9B24-4C69-AD18-2E383C68B5B0}" name="PivotChartTable4" cacheId="3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A8" firstHeaderRow="1" firstDataRow="1" firstDataCol="1"/>
  <pivotFields count="1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hartFormats count="5">
    <chartFormat chart="0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lc.Aux.!$O$2:$P$8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A0B8D-6ECB-45A1-98D8-4E97C5B229D9}" name="PivotChartTable1" cacheId="3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A1:D13" firstHeaderRow="0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TEINA" fld="1" baseField="0" baseItem="128"/>
    <dataField name="FIBRA" fld="2" baseField="0" baseItem="0"/>
    <dataField name="DENSIDAD CALÓRICA" fld="3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3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TEINA"/>
    <pivotHierarchy dragToData="1" caption="DENSIDAD CALÓRICA"/>
    <pivotHierarchy dragToData="1"/>
    <pivotHierarchy dragToRow="0" dragToCol="0" dragToPage="0" dragToData="1"/>
    <pivotHierarchy dragToData="1" caption="FIBR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3" cacheId="1360090044">
        <x15:pivotRow count="3">
          <x15:c>
            <x15:v>403.3</x15:v>
          </x15:c>
          <x15:c>
            <x15:v>0</x15:v>
          </x15:c>
          <x15:c>
            <x15:v>1144.1601800855979</x15:v>
          </x15:c>
        </x15:pivotRow>
        <x15:pivotRow count="3">
          <x15:c>
            <x15:v>72.900000000000006</x15:v>
          </x15:c>
          <x15:c>
            <x15:v>0</x15:v>
          </x15:c>
          <x15:c>
            <x15:v>368.00213404229783</x15:v>
          </x15:c>
        </x15:pivotRow>
        <x15:pivotRow count="3">
          <x15:c>
            <x15:v>877.8</x15:v>
          </x15:c>
          <x15:c>
            <x15:v>0</x15:v>
          </x15:c>
          <x15:c>
            <x15:v>434.91180741965246</x15:v>
          </x15:c>
        </x15:pivotRow>
        <x15:pivotRow count="3">
          <x15:c>
            <x15:v>977.4</x15:v>
          </x15:c>
          <x15:c>
            <x15:v>0</x15:v>
          </x15:c>
          <x15:c>
            <x15:v>219.98287502038227</x15:v>
          </x15:c>
        </x15:pivotRow>
        <x15:pivotRow count="3">
          <x15:c>
            <x15:v>1663.6</x15:v>
          </x15:c>
          <x15:c>
            <x15:v>0</x15:v>
          </x15:c>
          <x15:c>
            <x15:v>290.66651424239956</x15:v>
          </x15:c>
        </x15:pivotRow>
        <x15:pivotRow count="3">
          <x15:c>
            <x15:v>470.8</x15:v>
          </x15:c>
          <x15:c>
            <x15:v>0</x15:v>
          </x15:c>
          <x15:c>
            <x15:v>169.84441962000045</x15:v>
          </x15:c>
        </x15:pivotRow>
        <x15:pivotRow count="3">
          <x15:c>
            <x15:v>146.19999999999999</x15:v>
          </x15:c>
          <x15:c>
            <x15:v>0</x15:v>
          </x15:c>
          <x15:c>
            <x15:v>530.20088995957065</x15:v>
          </x15:c>
        </x15:pivotRow>
        <x15:pivotRow count="3">
          <x15:c>
            <x15:v>0</x15:v>
          </x15:c>
          <x15:c>
            <x15:v>0</x15:v>
          </x15:c>
          <x15:c>
            <x15:v>70.428271191767678</x15:v>
          </x15:c>
        </x15:pivotRow>
        <x15:pivotRow count="3">
          <x15:c>
            <x15:v>1106.8</x15:v>
          </x15:c>
          <x15:c>
            <x15:v>600.30000000000086</x15:v>
          </x15:c>
          <x15:c>
            <x15:v>1813.1854202629238</x15:v>
          </x15:c>
        </x15:pivotRow>
        <x15:pivotRow count="3">
          <x15:c>
            <x15:v>144</x15:v>
          </x15:c>
          <x15:c>
            <x15:v>325.66000000000003</x15:v>
          </x15:c>
          <x15:c>
            <x15:v>104.85738696612248</x15:v>
          </x15:c>
        </x15:pivotRow>
        <x15:pivotRow count="3">
          <x15:c>
            <x15:v>62.9</x15:v>
          </x15:c>
          <x15:c>
            <x15:v>61.400000000000013</x15:v>
          </x15:c>
          <x15:c>
            <x15:v>19.075601473169446</x15:v>
          </x15:c>
        </x15:pivotRow>
        <x15:pivotRow count="3">
          <x15:c>
            <x15:v>5925.7</x15:v>
          </x15:c>
          <x15:c>
            <x15:v>987.36000000000104</x15:v>
          </x15:c>
          <x15:c>
            <x15:v>5165.3155002838848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imentosSMAE]"/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5E58F-C6C0-4CC2-8AB6-228AD1881736}" name="TablaDinámica4" cacheId="3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R4:X8" firstHeaderRow="0" firstDataRow="1" firstDataCol="1"/>
  <pivotFields count="8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eso N" fld="2" baseField="0" baseItem="0"/>
    <dataField name="Kcal" fld="3" baseField="0" baseItem="0"/>
    <dataField name="Proteina" fld="4" baseField="0" baseItem="0"/>
    <dataField name="Lipidos" fld="5" baseField="0" baseItem="0"/>
    <dataField name="HC" fld="6" baseField="0" baseItem="0"/>
    <dataField name="Fibra" fld="7" baseField="0" baseItem="0"/>
  </dataFields>
  <formats count="18"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0" type="button" dataOnly="0" labelOnly="1" outline="0" axis="axisRow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eso N"/>
    <pivotHierarchy dragToData="1" caption="Kcal"/>
    <pivotHierarchy dragToData="1" caption="Proteina"/>
    <pivotHierarchy dragToData="1" caption="Lipidos"/>
    <pivotHierarchy dragToData="1" caption="HC"/>
    <pivotHierarchy dragToData="1" caption="Fibra"/>
    <pivotHierarchy dragToData="1"/>
    <pivotHierarchy dragToRow="0" dragToCol="0" dragToPage="0" dragToData="1"/>
  </pivotHierarchies>
  <pivotTableStyleInfo name="PivotStyleLight15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ado alimentos - Plan Alim.!$B$2:$L$1048576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1" xr10:uid="{A39846CD-2EFA-4CA4-B02C-FE9FB0A7121A}" sourceName="[AlimentosSMAE].[Categoria]">
  <data>
    <olap pivotCacheId="311561186">
      <levels count="2">
        <level uniqueName="[AlimentosSMAE].[Categoria].[(All)]" sourceCaption="(All)" count="0"/>
        <level uniqueName="[AlimentosSMAE].[Categoria].[Categoria]" sourceCaption="Categoria" count="11">
          <ranges>
            <range startItem="0">
              <i n="[AlimentosSMAE].[Categoria].&amp;[AceitesYgrasas]" c="AceitesYgrasas"/>
              <i n="[AlimentosSMAE].[Categoria].&amp;[ALE]" c="ALE"/>
              <i n="[AlimentosSMAE].[Categoria].&amp;[AOAAG]" c="AOAAG"/>
              <i n="[AlimentosSMAE].[Categoria].&amp;[AOABG]" c="AOABG"/>
              <i n="[AlimentosSMAE].[Categoria].&amp;[AOAMBG]" c="AOAMBG"/>
              <i n="[AlimentosSMAE].[Categoria].&amp;[AOAMG]" c="AOAMG"/>
              <i n="[AlimentosSMAE].[Categoria].&amp;[Azucares]" c="Azucares"/>
              <i n="[AlimentosSMAE].[Categoria].&amp;[Bebidas]" c="Bebidas"/>
              <i n="[AlimentosSMAE].[Categoria].&amp;[Cereales]" c="Cereales"/>
              <i n="[AlimentosSMAE].[Categoria].&amp;[Frutas]" c="Frutas"/>
              <i n="[AlimentosSMAE].[Categoria].&amp;[Verduras]" c="Verduras"/>
            </range>
          </ranges>
        </level>
      </levels>
      <selections count="1">
        <selection n="[AlimentosSMAE].[Categori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403CF9EF-AE20-4CC3-9AA7-5ED49DE411A3}" cache="SegmentaciónDeDatos_Categoria1" caption="Categoria" level="1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imentosSMAE" displayName="AlimentosSMAE" ref="B2:N1975" totalsRowShown="0" headerRowDxfId="122" dataDxfId="120" headerRowBorderDxfId="121" tableBorderDxfId="119" totalsRowBorderDxfId="118">
  <autoFilter ref="B2:N1975" xr:uid="{00000000-0009-0000-0100-000001000000}"/>
  <sortState xmlns:xlrd2="http://schemas.microsoft.com/office/spreadsheetml/2017/richdata2" ref="B3:M1975">
    <sortCondition ref="C2:C1975"/>
  </sortState>
  <tableColumns count="13">
    <tableColumn id="1" xr3:uid="{00000000-0010-0000-0000-000001000000}" name="Alimento" dataDxfId="117"/>
    <tableColumn id="2" xr3:uid="{00000000-0010-0000-0000-000002000000}" name="Categoria" dataDxfId="116"/>
    <tableColumn id="3" xr3:uid="{00000000-0010-0000-0000-000003000000}" name="Cantidad" dataDxfId="115"/>
    <tableColumn id="4" xr3:uid="{00000000-0010-0000-0000-000004000000}" name="Unidad" dataDxfId="114"/>
    <tableColumn id="5" xr3:uid="{00000000-0010-0000-0000-000005000000}" name="Peso bruto (g)" dataDxfId="113"/>
    <tableColumn id="6" xr3:uid="{00000000-0010-0000-0000-000006000000}" name="Peso neto" dataDxfId="112"/>
    <tableColumn id="7" xr3:uid="{00000000-0010-0000-0000-000007000000}" name="Kcal" dataDxfId="111"/>
    <tableColumn id="8" xr3:uid="{00000000-0010-0000-0000-000008000000}" name="Proteina" dataDxfId="110"/>
    <tableColumn id="9" xr3:uid="{00000000-0010-0000-0000-000009000000}" name="Lipidos" dataDxfId="109"/>
    <tableColumn id="10" xr3:uid="{00000000-0010-0000-0000-00000A000000}" name="HC" dataDxfId="108"/>
    <tableColumn id="11" xr3:uid="{00000000-0010-0000-0000-00000B000000}" name="Fibra" dataDxfId="107"/>
    <tableColumn id="12" xr3:uid="{00000000-0010-0000-0000-00000C000000}" name="Fibra/Gramo" dataDxfId="106">
      <calculatedColumnFormula>AlimentosSMAE[[#This Row],[Fibra]]/AlimentosSMAE[[#This Row],[Peso neto]]</calculatedColumnFormula>
    </tableColumn>
    <tableColumn id="13" xr3:uid="{ADFE7AA6-D4DD-4FAA-BCDA-1287F001681E}" name="Densidad calórica" dataDxfId="105">
      <calculatedColumnFormula>AlimentosSMAE[[#This Row],[Kcal]]/AlimentosSMAE[[#This Row],[Peso neto]]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AlimentosSMAECOPIA2" displayName="AlimentosSMAECOPIA2" ref="B18:N1991" totalsRowShown="0" headerRowDxfId="104" dataDxfId="102" headerRowBorderDxfId="103" tableBorderDxfId="101" totalsRowBorderDxfId="100">
  <autoFilter ref="B18:N1991" xr:uid="{00000000-0009-0000-0100-000006000000}">
    <filterColumn colId="7">
      <top10 val="5" filterVal="15.8"/>
    </filterColumn>
  </autoFilter>
  <sortState xmlns:xlrd2="http://schemas.microsoft.com/office/spreadsheetml/2017/richdata2" ref="B20:N24">
    <sortCondition descending="1" ref="I19:I1992"/>
  </sortState>
  <tableColumns count="13">
    <tableColumn id="1" xr3:uid="{00000000-0010-0000-0100-000001000000}" name="Alimento" dataDxfId="99"/>
    <tableColumn id="2" xr3:uid="{00000000-0010-0000-0100-000002000000}" name="Categoria" dataDxfId="98"/>
    <tableColumn id="3" xr3:uid="{00000000-0010-0000-0100-000003000000}" name="Cantidad" dataDxfId="97"/>
    <tableColumn id="4" xr3:uid="{00000000-0010-0000-0100-000004000000}" name="Unidad" dataDxfId="96"/>
    <tableColumn id="5" xr3:uid="{00000000-0010-0000-0100-000005000000}" name="Peso_bruto (g)" dataDxfId="95"/>
    <tableColumn id="6" xr3:uid="{00000000-0010-0000-0100-000006000000}" name="Peso_neto" dataDxfId="94"/>
    <tableColumn id="7" xr3:uid="{00000000-0010-0000-0100-000007000000}" name="Kcal" dataDxfId="93"/>
    <tableColumn id="8" xr3:uid="{00000000-0010-0000-0100-000008000000}" name="Proteina" dataDxfId="92"/>
    <tableColumn id="9" xr3:uid="{00000000-0010-0000-0100-000009000000}" name="Lipidos" dataDxfId="91"/>
    <tableColumn id="10" xr3:uid="{00000000-0010-0000-0100-00000A000000}" name="HC" dataDxfId="90"/>
    <tableColumn id="11" xr3:uid="{00000000-0010-0000-0100-00000B000000}" name="Fibra" dataDxfId="89"/>
    <tableColumn id="14" xr3:uid="{00000000-0010-0000-0100-00000E000000}" name="Proteinas Cereales" dataDxfId="88">
      <calculatedColumnFormula>IF(AlimentosSMAECOPIA2[[#This Row],[Categoria]]="Cereales",AlimentosSMAECOPIA2[[#This Row],[Proteina]],"")</calculatedColumnFormula>
    </tableColumn>
    <tableColumn id="15" xr3:uid="{00000000-0010-0000-0100-00000F000000}" name="Fibra/Gramo" dataDxfId="87">
      <calculatedColumnFormula>AlimentosSMAECOPIA2[[#This Row],[Fibra]]/AlimentosSMAECOPIA2[[#This Row],[Peso_neto]]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8EC3B-AA1A-4A8F-A075-F917DBC84B16}" name="PlanAlimenticio" displayName="PlanAlimenticio" ref="B2:L10" totalsRowShown="0" headerRowDxfId="86" dataDxfId="84" headerRowBorderDxfId="85" tableBorderDxfId="83">
  <autoFilter ref="B2:L10" xr:uid="{18F8EC3B-AA1A-4A8F-A075-F917DBC84B16}"/>
  <tableColumns count="11">
    <tableColumn id="1" xr3:uid="{F957D4F3-8FFB-4337-89EB-E56E5377B55A}" name="Alimento" dataDxfId="82"/>
    <tableColumn id="2" xr3:uid="{E3926C26-3776-406F-9498-C77C276D18B2}" name="Categoria" dataDxfId="81"/>
    <tableColumn id="3" xr3:uid="{A84E51C4-A935-41AD-9260-1EDED53DB038}" name="Cantidad" dataDxfId="80"/>
    <tableColumn id="4" xr3:uid="{0888FB49-A0CF-4734-8991-291A4EEB272F}" name="Unidad" dataDxfId="79"/>
    <tableColumn id="5" xr3:uid="{53377CAB-E26B-4A72-8351-9E3A3B5A876B}" name="Peso bruto (g)" dataDxfId="78"/>
    <tableColumn id="6" xr3:uid="{DFC1D760-40DE-40D4-B4E8-EB417791880B}" name="Peso neto" dataDxfId="77"/>
    <tableColumn id="7" xr3:uid="{900DD253-9962-4704-A08F-BB96BA9125C5}" name="Kcal" dataDxfId="76"/>
    <tableColumn id="8" xr3:uid="{446E8525-7D46-4AE7-BCF7-AC9FD43A35AD}" name="Proteina" dataDxfId="75"/>
    <tableColumn id="9" xr3:uid="{3E34E1FB-E7EA-4176-AD8E-4EC7083482B3}" name="Lipidos" dataDxfId="74"/>
    <tableColumn id="10" xr3:uid="{192DF71B-8B98-48D2-B138-016A95B83944}" name="HC" dataDxfId="73"/>
    <tableColumn id="11" xr3:uid="{D107797D-458A-49D0-A3CB-E2968B1F1F38}" name="Fibra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AC11-8DFE-4992-9A56-3FABFD1A81B8}">
  <sheetPr codeName="Hoja1"/>
  <dimension ref="A1:AD43"/>
  <sheetViews>
    <sheetView showGridLines="0" workbookViewId="0">
      <selection activeCell="R20" sqref="R20"/>
    </sheetView>
  </sheetViews>
  <sheetFormatPr baseColWidth="10" defaultColWidth="0" defaultRowHeight="15" zeroHeight="1" x14ac:dyDescent="0.25"/>
  <cols>
    <col min="1" max="1" width="3.140625" customWidth="1"/>
    <col min="2" max="4" width="11.42578125" customWidth="1"/>
    <col min="5" max="5" width="15.85546875" customWidth="1"/>
    <col min="6" max="7" width="11.42578125" customWidth="1"/>
    <col min="8" max="8" width="12.7109375" bestFit="1" customWidth="1"/>
    <col min="9" max="9" width="11.42578125" customWidth="1"/>
    <col min="10" max="10" width="13.5703125" bestFit="1" customWidth="1"/>
    <col min="11" max="11" width="12.7109375" bestFit="1" customWidth="1"/>
    <col min="12" max="13" width="11.42578125" customWidth="1"/>
    <col min="14" max="14" width="13" customWidth="1"/>
    <col min="15" max="15" width="13.5703125" customWidth="1"/>
    <col min="16" max="17" width="13.42578125" customWidth="1"/>
    <col min="18" max="18" width="21.5703125" bestFit="1" customWidth="1"/>
    <col min="19" max="19" width="7.140625" bestFit="1" customWidth="1"/>
    <col min="20" max="20" width="6" bestFit="1" customWidth="1"/>
    <col min="21" max="21" width="8.5703125" bestFit="1" customWidth="1"/>
    <col min="22" max="22" width="7.28515625" bestFit="1" customWidth="1"/>
    <col min="23" max="23" width="5" bestFit="1" customWidth="1"/>
    <col min="24" max="24" width="5.42578125" bestFit="1" customWidth="1"/>
    <col min="25" max="25" width="14.7109375" bestFit="1" customWidth="1"/>
    <col min="26" max="26" width="9.42578125" hidden="1" customWidth="1"/>
    <col min="27" max="27" width="13.42578125" hidden="1" customWidth="1"/>
    <col min="28" max="28" width="12.140625" hidden="1" customWidth="1"/>
    <col min="29" max="29" width="16.42578125" hidden="1" customWidth="1"/>
    <col min="30" max="30" width="18.42578125" hidden="1" customWidth="1"/>
    <col min="31" max="16384" width="11.42578125" hidden="1"/>
  </cols>
  <sheetData>
    <row r="1" spans="1:25" ht="10.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 x14ac:dyDescent="0.25">
      <c r="A2" s="74"/>
      <c r="B2" s="90" t="s">
        <v>2066</v>
      </c>
      <c r="C2" s="90"/>
      <c r="D2" s="90"/>
      <c r="E2" s="90"/>
      <c r="F2" s="74"/>
      <c r="G2" s="90" t="s">
        <v>2067</v>
      </c>
      <c r="H2" s="90"/>
      <c r="I2" s="90"/>
      <c r="J2" s="90"/>
      <c r="K2" s="90"/>
      <c r="L2" s="90"/>
      <c r="M2" s="74"/>
      <c r="N2" s="90" t="s">
        <v>2087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74"/>
    </row>
    <row r="3" spans="1:25" x14ac:dyDescent="0.25">
      <c r="A3" s="74"/>
      <c r="B3" s="90"/>
      <c r="C3" s="90"/>
      <c r="D3" s="90"/>
      <c r="E3" s="90"/>
      <c r="F3" s="74"/>
      <c r="G3" s="90"/>
      <c r="H3" s="90"/>
      <c r="I3" s="90"/>
      <c r="J3" s="90"/>
      <c r="K3" s="90"/>
      <c r="L3" s="90"/>
      <c r="M3" s="74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74"/>
    </row>
    <row r="4" spans="1:25" x14ac:dyDescent="0.25">
      <c r="A4" s="74"/>
      <c r="B4" s="74"/>
      <c r="C4" s="74"/>
      <c r="D4" s="74"/>
      <c r="E4" s="74"/>
      <c r="F4" s="74"/>
      <c r="G4" s="95" t="s">
        <v>2068</v>
      </c>
      <c r="H4" s="95"/>
      <c r="I4" s="74"/>
      <c r="J4" s="74"/>
      <c r="K4" s="95" t="s">
        <v>2069</v>
      </c>
      <c r="L4" s="95"/>
      <c r="M4" s="74"/>
      <c r="N4" s="86" t="s">
        <v>0</v>
      </c>
      <c r="O4" s="93" t="s">
        <v>1986</v>
      </c>
      <c r="P4" s="93"/>
      <c r="Q4" s="74"/>
      <c r="R4" s="89" t="s">
        <v>2089</v>
      </c>
      <c r="S4" s="89" t="s">
        <v>2090</v>
      </c>
      <c r="T4" s="89" t="s">
        <v>4</v>
      </c>
      <c r="U4" s="89" t="s">
        <v>5</v>
      </c>
      <c r="V4" s="89" t="s">
        <v>6</v>
      </c>
      <c r="W4" s="89" t="s">
        <v>7</v>
      </c>
      <c r="X4" s="89" t="s">
        <v>8</v>
      </c>
      <c r="Y4" s="74"/>
    </row>
    <row r="5" spans="1:25" x14ac:dyDescent="0.25">
      <c r="A5" s="74"/>
      <c r="B5" s="74"/>
      <c r="C5" s="74"/>
      <c r="D5" s="74"/>
      <c r="E5" s="74"/>
      <c r="F5" s="74"/>
      <c r="G5" s="93" t="s">
        <v>917</v>
      </c>
      <c r="H5" s="93"/>
      <c r="I5" s="74"/>
      <c r="J5" s="74"/>
      <c r="K5" s="93" t="s">
        <v>241</v>
      </c>
      <c r="L5" s="93"/>
      <c r="M5" s="74"/>
      <c r="N5" s="87" t="s">
        <v>2078</v>
      </c>
      <c r="O5" s="76">
        <v>1.5</v>
      </c>
      <c r="P5" s="94"/>
      <c r="Q5" s="74"/>
      <c r="R5" s="88" t="s">
        <v>1199</v>
      </c>
      <c r="S5" s="26">
        <v>80</v>
      </c>
      <c r="T5" s="26">
        <v>138</v>
      </c>
      <c r="U5" s="26">
        <v>3.6</v>
      </c>
      <c r="V5" s="26">
        <v>1</v>
      </c>
      <c r="W5" s="26">
        <v>29.2</v>
      </c>
      <c r="X5" s="26">
        <v>2.8</v>
      </c>
      <c r="Y5" s="74"/>
    </row>
    <row r="6" spans="1:25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87" t="s">
        <v>2079</v>
      </c>
      <c r="O6" s="83" t="str">
        <f>VLOOKUP($O$4,AlimentosSMAE[#All],2,FALSE)</f>
        <v>Verduras</v>
      </c>
      <c r="P6" s="94"/>
      <c r="Q6" s="74"/>
      <c r="R6" s="88" t="s">
        <v>1522</v>
      </c>
      <c r="S6" s="26">
        <v>28</v>
      </c>
      <c r="T6" s="26">
        <v>91</v>
      </c>
      <c r="U6" s="26">
        <v>0.8</v>
      </c>
      <c r="V6" s="26">
        <v>2.5</v>
      </c>
      <c r="W6" s="26">
        <v>17.3</v>
      </c>
      <c r="X6" s="26">
        <v>1</v>
      </c>
      <c r="Y6" s="74"/>
    </row>
    <row r="7" spans="1:25" x14ac:dyDescent="0.2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87" t="s">
        <v>1</v>
      </c>
      <c r="O7" s="83">
        <f>VLOOKUP($O$4,AlimentosSMAE[#All],3,FALSE)*O5</f>
        <v>3</v>
      </c>
      <c r="P7" s="94"/>
      <c r="Q7" s="74"/>
      <c r="R7" s="88" t="s">
        <v>1986</v>
      </c>
      <c r="S7" s="26">
        <v>288</v>
      </c>
      <c r="T7" s="26">
        <v>46.5</v>
      </c>
      <c r="U7" s="26">
        <v>3.75</v>
      </c>
      <c r="V7" s="26">
        <v>0.30000000000000004</v>
      </c>
      <c r="W7" s="26">
        <v>9.8999999999999986</v>
      </c>
      <c r="X7" s="26">
        <v>2.25</v>
      </c>
      <c r="Y7" s="74"/>
    </row>
    <row r="8" spans="1: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87" t="s">
        <v>2</v>
      </c>
      <c r="O8" s="83" t="str">
        <f>VLOOKUP($O$4,AlimentosSMAE[#All],4,FALSE)</f>
        <v>taza</v>
      </c>
      <c r="P8" s="94"/>
      <c r="Q8" s="74"/>
      <c r="R8" s="88" t="s">
        <v>2088</v>
      </c>
      <c r="S8" s="26">
        <v>396</v>
      </c>
      <c r="T8" s="26">
        <v>275.5</v>
      </c>
      <c r="U8" s="26">
        <v>8.15</v>
      </c>
      <c r="V8" s="26">
        <v>3.8</v>
      </c>
      <c r="W8" s="26">
        <v>56.400000000000006</v>
      </c>
      <c r="X8" s="26">
        <v>6.05</v>
      </c>
      <c r="Y8" s="74"/>
    </row>
    <row r="9" spans="1:25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87" t="s">
        <v>2080</v>
      </c>
      <c r="O9" s="83">
        <f>VLOOKUP($O$4,AlimentosSMAE[#All],5,FALSE)*O5</f>
        <v>288</v>
      </c>
      <c r="P9" s="94"/>
      <c r="Q9" s="74"/>
      <c r="R9" s="74"/>
      <c r="S9" s="74"/>
      <c r="T9" s="74"/>
      <c r="U9" s="74"/>
      <c r="V9" s="74"/>
      <c r="W9" s="74"/>
      <c r="X9" s="74"/>
      <c r="Y9" s="74"/>
    </row>
    <row r="10" spans="1:25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87" t="s">
        <v>3</v>
      </c>
      <c r="O10" s="83">
        <f>VLOOKUP($O$4,AlimentosSMAE[#All],6,FALSE)*O5</f>
        <v>288</v>
      </c>
      <c r="P10" s="94"/>
      <c r="Q10" s="74"/>
      <c r="R10" s="74"/>
      <c r="S10" s="74"/>
      <c r="T10" s="74"/>
      <c r="U10" s="74"/>
      <c r="V10" s="74"/>
      <c r="W10" s="74"/>
      <c r="X10" s="74"/>
      <c r="Y10" s="74"/>
    </row>
    <row r="11" spans="1:25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87" t="s">
        <v>4</v>
      </c>
      <c r="O11" s="83">
        <f>VLOOKUP($O$4,AlimentosSMAE[#All],7,FALSE)*O5</f>
        <v>46.5</v>
      </c>
      <c r="P11" s="94"/>
      <c r="Q11" s="74"/>
      <c r="R11" s="74"/>
      <c r="S11" s="74"/>
      <c r="T11" s="74"/>
      <c r="U11" s="74"/>
      <c r="V11" s="74"/>
      <c r="W11" s="74"/>
      <c r="X11" s="74"/>
      <c r="Y11" s="74"/>
    </row>
    <row r="12" spans="1:25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87" t="s">
        <v>5</v>
      </c>
      <c r="O12" s="83">
        <f>VLOOKUP($O$4,AlimentosSMAE[#All],8,FALSE)*O5</f>
        <v>3.75</v>
      </c>
      <c r="P12" s="94"/>
      <c r="Q12" s="74"/>
      <c r="R12" s="74"/>
      <c r="S12" s="74"/>
      <c r="T12" s="74"/>
      <c r="U12" s="74"/>
      <c r="V12" s="74"/>
      <c r="W12" s="74"/>
      <c r="X12" s="74"/>
      <c r="Y12" s="74"/>
    </row>
    <row r="13" spans="1:25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87" t="s">
        <v>6</v>
      </c>
      <c r="O13" s="83">
        <f>VLOOKUP($O$4,AlimentosSMAE[#All],9,FALSE)*O5</f>
        <v>0.30000000000000004</v>
      </c>
      <c r="P13" s="94"/>
      <c r="Q13" s="74"/>
      <c r="R13" s="74"/>
      <c r="S13" s="74"/>
      <c r="T13" s="74"/>
      <c r="U13" s="74"/>
      <c r="V13" s="74"/>
      <c r="W13" s="74"/>
      <c r="X13" s="74"/>
      <c r="Y13" s="74"/>
    </row>
    <row r="14" spans="1:25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87" t="s">
        <v>7</v>
      </c>
      <c r="O14" s="83">
        <f>VLOOKUP($O$4,AlimentosSMAE[#All],10,FALSE)*O5</f>
        <v>9.8999999999999986</v>
      </c>
      <c r="P14" s="94"/>
      <c r="Q14" s="74"/>
      <c r="R14" s="74"/>
      <c r="S14" s="74"/>
      <c r="T14" s="74"/>
      <c r="U14" s="74"/>
      <c r="V14" s="74"/>
      <c r="W14" s="74"/>
      <c r="X14" s="74"/>
      <c r="Y14" s="74"/>
    </row>
    <row r="15" spans="1:25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87" t="s">
        <v>8</v>
      </c>
      <c r="O15" s="83">
        <f>VLOOKUP($O$4,AlimentosSMAE[#All],11,FALSE)*O5</f>
        <v>2.25</v>
      </c>
      <c r="P15" s="94"/>
      <c r="Q15" s="74"/>
      <c r="R15" s="74"/>
      <c r="S15" s="74"/>
      <c r="T15" s="74"/>
      <c r="U15" s="74"/>
      <c r="V15" s="74"/>
      <c r="W15" s="74"/>
      <c r="X15" s="74"/>
      <c r="Y15" s="74"/>
    </row>
    <row r="16" spans="1:25" x14ac:dyDescent="0.2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</row>
    <row r="17" spans="1:25" x14ac:dyDescent="0.25">
      <c r="A17" s="74"/>
      <c r="B17" s="74"/>
      <c r="C17" s="74"/>
      <c r="D17" s="74"/>
      <c r="E17" s="74"/>
      <c r="F17" s="74"/>
      <c r="G17" s="74"/>
      <c r="H17" s="78" t="s">
        <v>2074</v>
      </c>
      <c r="I17" s="83">
        <f>IFERROR(VLOOKUP($G$5,AlimentosSMAE[#All],8,FALSE),0)</f>
        <v>15.4</v>
      </c>
      <c r="J17" s="83">
        <f>IFERROR(VLOOKUP($K$5,AlimentosSMAE[#All],8,FALSE),0)</f>
        <v>1</v>
      </c>
      <c r="K17" s="73" t="s">
        <v>2074</v>
      </c>
      <c r="L17" s="74"/>
      <c r="M17" s="74"/>
      <c r="N17" s="91"/>
      <c r="O17" s="91"/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 spans="1:25" x14ac:dyDescent="0.25">
      <c r="A18" s="74"/>
      <c r="B18" s="74"/>
      <c r="C18" s="74"/>
      <c r="D18" s="74"/>
      <c r="E18" s="74"/>
      <c r="F18" s="74"/>
      <c r="G18" s="74"/>
      <c r="H18" s="78" t="s">
        <v>8</v>
      </c>
      <c r="I18" s="83">
        <f>IFERROR(VLOOKUP($G$5,AlimentosSMAE[#All],11,FALSE),0)</f>
        <v>1.7</v>
      </c>
      <c r="J18" s="83">
        <f>IFERROR(VLOOKUP($K$5,AlimentosSMAE[#All],11,FALSE),0)</f>
        <v>0</v>
      </c>
      <c r="K18" s="73" t="s">
        <v>8</v>
      </c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</row>
    <row r="19" spans="1:25" x14ac:dyDescent="0.25">
      <c r="A19" s="74"/>
      <c r="B19" s="74"/>
      <c r="C19" s="74"/>
      <c r="D19" s="74"/>
      <c r="E19" s="74"/>
      <c r="F19" s="74"/>
      <c r="G19" s="74"/>
      <c r="H19" s="78" t="s">
        <v>2060</v>
      </c>
      <c r="I19" s="83">
        <f>IFERROR(VLOOKUP($G$5,AlimentosSMAE[#All],12,FALSE),0)</f>
        <v>5.3124999999999999E-2</v>
      </c>
      <c r="J19" s="83">
        <f>IFERROR(VLOOKUP($K$5,AlimentosSMAE[#All],12,FALSE),0)</f>
        <v>0</v>
      </c>
      <c r="K19" s="73" t="s">
        <v>2060</v>
      </c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spans="1:25" ht="15" customHeight="1" x14ac:dyDescent="0.25">
      <c r="A20" s="74"/>
      <c r="B20" s="74"/>
      <c r="C20" s="74"/>
      <c r="D20" s="74"/>
      <c r="E20" s="74"/>
      <c r="F20" s="74"/>
      <c r="G20" s="74"/>
      <c r="H20" s="78" t="s">
        <v>2075</v>
      </c>
      <c r="I20" s="83">
        <f>IFERROR(VLOOKUP($G$5,AlimentosSMAE[#All],13,FALSE),0)</f>
        <v>3.28125</v>
      </c>
      <c r="J20" s="83">
        <f>IFERROR(VLOOKUP($K$5,AlimentosSMAE[#All],13,FALSE),0)</f>
        <v>5.5</v>
      </c>
      <c r="K20" s="73" t="s">
        <v>2075</v>
      </c>
      <c r="L20" s="74"/>
      <c r="M20" s="74"/>
      <c r="N20" s="92" t="s">
        <v>2091</v>
      </c>
      <c r="O20" s="92"/>
      <c r="P20" s="92"/>
      <c r="Q20" s="92"/>
      <c r="R20" s="74"/>
      <c r="S20" s="74"/>
      <c r="T20" s="74"/>
      <c r="U20" s="74"/>
      <c r="V20" s="74"/>
      <c r="W20" s="74"/>
      <c r="X20" s="74"/>
      <c r="Y20" s="74"/>
    </row>
    <row r="21" spans="1:25" ht="15.75" customHeigh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2"/>
      <c r="O21" s="92"/>
      <c r="P21" s="92"/>
      <c r="Q21" s="92"/>
      <c r="R21" s="74"/>
      <c r="S21" s="74"/>
      <c r="T21" s="74"/>
      <c r="U21" s="74"/>
      <c r="V21" s="74"/>
      <c r="W21" s="74"/>
      <c r="X21" s="74"/>
      <c r="Y21" s="74"/>
    </row>
    <row r="22" spans="1:25" x14ac:dyDescent="0.25">
      <c r="A22" s="74"/>
      <c r="B22" s="74"/>
      <c r="C22" s="74"/>
      <c r="D22" s="74"/>
      <c r="E22" s="74"/>
      <c r="F22" s="74"/>
      <c r="G22" s="74"/>
      <c r="H22" s="95" t="s">
        <v>2071</v>
      </c>
      <c r="I22" s="95"/>
      <c r="J22" s="95"/>
      <c r="K22" s="95"/>
      <c r="L22" s="74"/>
      <c r="M22" s="74"/>
      <c r="N22" s="82" t="s">
        <v>2081</v>
      </c>
      <c r="O22" s="83" t="s">
        <v>2082</v>
      </c>
      <c r="P22" s="83" t="s">
        <v>4</v>
      </c>
      <c r="Q22" s="83" t="s">
        <v>10</v>
      </c>
      <c r="R22" s="74"/>
      <c r="S22" s="75"/>
      <c r="T22" s="74"/>
      <c r="U22" s="74"/>
      <c r="V22" s="74"/>
      <c r="W22" s="74"/>
      <c r="X22" s="74"/>
      <c r="Y22" s="74"/>
    </row>
    <row r="23" spans="1:25" x14ac:dyDescent="0.25">
      <c r="A23" s="74"/>
      <c r="B23" s="74"/>
      <c r="C23" s="74"/>
      <c r="D23" s="74"/>
      <c r="E23" s="74"/>
      <c r="F23" s="74"/>
      <c r="G23" s="81" t="s">
        <v>2094</v>
      </c>
      <c r="H23" s="85" t="s">
        <v>2060</v>
      </c>
      <c r="I23" s="85" t="s">
        <v>2073</v>
      </c>
      <c r="J23" s="77">
        <v>0.05</v>
      </c>
      <c r="K23" s="101" t="s">
        <v>2056</v>
      </c>
      <c r="L23" s="101" t="str">
        <f>IF(((I19*J23)+(I20*J24))&lt;((J19*J23)+(J20*J24)),"Alimento 2","Alimento 1")</f>
        <v>Alimento 2</v>
      </c>
      <c r="M23" s="74"/>
      <c r="N23" s="82" t="s">
        <v>2083</v>
      </c>
      <c r="O23" s="84">
        <f>P23/$P$27</f>
        <v>0.11149110807113542</v>
      </c>
      <c r="P23" s="83">
        <f>Q23*4</f>
        <v>32.6</v>
      </c>
      <c r="Q23" s="83">
        <f>'Listado alimentos - Plan Alim.'!I1</f>
        <v>8.15</v>
      </c>
      <c r="R23" s="74"/>
      <c r="S23" s="75"/>
      <c r="T23" s="74"/>
      <c r="U23" s="74"/>
      <c r="V23" s="74"/>
      <c r="W23" s="74"/>
      <c r="X23" s="74"/>
      <c r="Y23" s="74"/>
    </row>
    <row r="24" spans="1:25" x14ac:dyDescent="0.25">
      <c r="A24" s="74"/>
      <c r="B24" s="74"/>
      <c r="C24" s="74"/>
      <c r="D24" s="74"/>
      <c r="E24" s="74"/>
      <c r="F24" s="74"/>
      <c r="G24" s="81" t="s">
        <v>2095</v>
      </c>
      <c r="H24" s="85" t="s">
        <v>2065</v>
      </c>
      <c r="I24" s="85" t="s">
        <v>2072</v>
      </c>
      <c r="J24" s="77">
        <v>0.95</v>
      </c>
      <c r="K24" s="101"/>
      <c r="L24" s="101"/>
      <c r="M24" s="74"/>
      <c r="N24" s="82" t="s">
        <v>2084</v>
      </c>
      <c r="O24" s="84">
        <f>P24/$P$27</f>
        <v>0.77154582763337887</v>
      </c>
      <c r="P24" s="83">
        <f>Q24*4</f>
        <v>225.60000000000002</v>
      </c>
      <c r="Q24" s="83">
        <f>'Listado alimentos - Plan Alim.'!K1</f>
        <v>56.400000000000006</v>
      </c>
      <c r="R24" s="74"/>
      <c r="S24" s="75"/>
      <c r="T24" s="74"/>
      <c r="U24" s="74"/>
      <c r="V24" s="74"/>
      <c r="W24" s="74"/>
      <c r="X24" s="74"/>
      <c r="Y24" s="74"/>
    </row>
    <row r="25" spans="1:25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82" t="s">
        <v>2085</v>
      </c>
      <c r="O25" s="84">
        <f>P25/$P$27</f>
        <v>0.11696306429548561</v>
      </c>
      <c r="P25" s="83">
        <f>Q25*9</f>
        <v>34.199999999999996</v>
      </c>
      <c r="Q25" s="83">
        <f>'Listado alimentos - Plan Alim.'!J1</f>
        <v>3.8</v>
      </c>
      <c r="R25" s="74"/>
      <c r="S25" s="75"/>
      <c r="T25" s="74"/>
      <c r="U25" s="74"/>
      <c r="V25" s="74"/>
      <c r="W25" s="74"/>
      <c r="X25" s="74"/>
      <c r="Y25" s="74"/>
    </row>
    <row r="26" spans="1:25" x14ac:dyDescent="0.25">
      <c r="A26" s="74"/>
      <c r="B26" s="74"/>
      <c r="C26" s="74"/>
      <c r="D26" s="74"/>
      <c r="E26" s="74"/>
      <c r="F26" s="74"/>
      <c r="G26" s="97" t="s">
        <v>2070</v>
      </c>
      <c r="H26" s="98"/>
      <c r="I26" s="98"/>
      <c r="J26" s="98"/>
      <c r="K26" s="98"/>
      <c r="L26" s="99"/>
      <c r="M26" s="74"/>
      <c r="N26" s="75"/>
      <c r="O26" s="74"/>
      <c r="P26" s="74"/>
      <c r="Q26" s="74"/>
      <c r="R26" s="74"/>
      <c r="S26" s="75"/>
      <c r="T26" s="74"/>
      <c r="U26" s="74"/>
      <c r="V26" s="74"/>
      <c r="W26" s="74"/>
      <c r="X26" s="74"/>
      <c r="Y26" s="74"/>
    </row>
    <row r="27" spans="1:25" x14ac:dyDescent="0.25">
      <c r="A27" s="74"/>
      <c r="B27" s="74"/>
      <c r="C27" s="74"/>
      <c r="D27" s="74"/>
      <c r="E27" s="74"/>
      <c r="F27" s="74"/>
      <c r="G27" s="100" t="str">
        <f>IF(L23="A1",CONCATENATE("El alimento (",G5,") en comparación al otro alimento (",K5,") es superior cuando los analizamos entre la fibra/gramo y densidad calorica, teniendo en ponderacion un ",J23," para la Fibra/Gramo y ",J24," para la densidad calorica"),CONCATENATE("El alimento (",K5,") en comparación al otro alimento (",G5,") es superior cuando los analizamos entre la fibra/gramo y densidad calorica, teniendo en ponderacion un ",J23," para la Fibra/Gramo y ",J24," para la densidad calorica"))</f>
        <v>El alimento (Base para pay) en comparación al otro alimento (Harina de girasol parcialmente desgrasada) es superior cuando los analizamos entre la fibra/gramo y densidad calorica, teniendo en ponderacion un 0.05 para la Fibra/Gramo y 0.95 para la densidad calorica</v>
      </c>
      <c r="H27" s="100"/>
      <c r="I27" s="100"/>
      <c r="J27" s="100"/>
      <c r="K27" s="100"/>
      <c r="L27" s="100"/>
      <c r="M27" s="74"/>
      <c r="N27" s="74"/>
      <c r="O27" s="79" t="s">
        <v>2086</v>
      </c>
      <c r="P27" s="80">
        <f>SUM(P23:P25)</f>
        <v>292.40000000000003</v>
      </c>
      <c r="Q27" s="80">
        <f>SUM(Q23:Q25)</f>
        <v>68.350000000000009</v>
      </c>
      <c r="R27" s="74"/>
      <c r="S27" s="75"/>
      <c r="T27" s="74"/>
      <c r="U27" s="74"/>
      <c r="V27" s="74"/>
      <c r="W27" s="74"/>
      <c r="X27" s="74"/>
      <c r="Y27" s="74"/>
    </row>
    <row r="28" spans="1:25" x14ac:dyDescent="0.25">
      <c r="A28" s="74"/>
      <c r="B28" s="74"/>
      <c r="C28" s="74"/>
      <c r="D28" s="74"/>
      <c r="E28" s="74"/>
      <c r="F28" s="74"/>
      <c r="G28" s="100"/>
      <c r="H28" s="100"/>
      <c r="I28" s="100"/>
      <c r="J28" s="100"/>
      <c r="K28" s="100"/>
      <c r="L28" s="100"/>
      <c r="M28" s="74"/>
      <c r="N28" s="74"/>
      <c r="O28" s="74"/>
      <c r="P28" s="81" t="s">
        <v>4</v>
      </c>
      <c r="Q28" s="81" t="s">
        <v>2093</v>
      </c>
      <c r="R28" s="74"/>
      <c r="S28" s="75"/>
      <c r="T28" s="74"/>
      <c r="U28" s="74"/>
      <c r="V28" s="74"/>
      <c r="W28" s="74"/>
      <c r="X28" s="74"/>
      <c r="Y28" s="74"/>
    </row>
    <row r="29" spans="1:25" x14ac:dyDescent="0.25">
      <c r="A29" s="74"/>
      <c r="B29" s="74"/>
      <c r="C29" s="74"/>
      <c r="D29" s="74"/>
      <c r="E29" s="74"/>
      <c r="F29" s="74"/>
      <c r="G29" s="100"/>
      <c r="H29" s="100"/>
      <c r="I29" s="100"/>
      <c r="J29" s="100"/>
      <c r="K29" s="100"/>
      <c r="L29" s="100"/>
      <c r="M29" s="74"/>
      <c r="N29" s="74"/>
      <c r="O29" s="74"/>
      <c r="P29" s="74"/>
      <c r="Q29" s="74"/>
      <c r="R29" s="74"/>
      <c r="S29" s="75"/>
      <c r="T29" s="74"/>
      <c r="U29" s="74"/>
      <c r="V29" s="74"/>
      <c r="W29" s="74"/>
      <c r="X29" s="74"/>
      <c r="Y29" s="74"/>
    </row>
    <row r="30" spans="1:25" x14ac:dyDescent="0.25">
      <c r="A30" s="74"/>
      <c r="B30" s="74"/>
      <c r="C30" s="74"/>
      <c r="D30" s="74"/>
      <c r="E30" s="74"/>
      <c r="F30" s="74"/>
      <c r="G30" s="96"/>
      <c r="H30" s="96"/>
      <c r="I30" s="96"/>
      <c r="J30" s="96"/>
      <c r="K30" s="96"/>
      <c r="L30" s="96"/>
      <c r="M30" s="74"/>
      <c r="N30" s="74"/>
      <c r="O30" s="74"/>
      <c r="P30" s="74"/>
      <c r="Q30" s="74"/>
      <c r="R30" s="74"/>
      <c r="S30" s="75"/>
      <c r="T30" s="74"/>
      <c r="U30" s="74"/>
      <c r="V30" s="74"/>
      <c r="W30" s="74"/>
      <c r="X30" s="74"/>
      <c r="Y30" s="74"/>
    </row>
    <row r="31" spans="1:25" x14ac:dyDescent="0.25">
      <c r="A31" s="74"/>
      <c r="B31" s="74"/>
      <c r="C31" s="74"/>
      <c r="D31" s="74"/>
      <c r="E31" s="74"/>
      <c r="F31" s="74"/>
      <c r="G31" s="96"/>
      <c r="H31" s="96"/>
      <c r="I31" s="96"/>
      <c r="J31" s="96"/>
      <c r="K31" s="96"/>
      <c r="L31" s="96"/>
      <c r="M31" s="74"/>
      <c r="N31" s="74"/>
      <c r="O31" s="74"/>
      <c r="P31" s="74"/>
      <c r="Q31" s="74"/>
      <c r="R31" s="74"/>
      <c r="S31" s="75"/>
      <c r="T31" s="74"/>
      <c r="U31" s="74"/>
      <c r="V31" s="74"/>
      <c r="W31" s="74"/>
      <c r="X31" s="74"/>
      <c r="Y31" s="74"/>
    </row>
    <row r="32" spans="1:25" x14ac:dyDescent="0.25">
      <c r="A32" s="74"/>
      <c r="B32" s="74"/>
      <c r="C32" s="74"/>
      <c r="D32" s="74"/>
      <c r="E32" s="74"/>
      <c r="F32" s="74"/>
      <c r="G32" s="96"/>
      <c r="H32" s="96"/>
      <c r="I32" s="96"/>
      <c r="J32" s="96"/>
      <c r="K32" s="96"/>
      <c r="L32" s="96"/>
      <c r="M32" s="74"/>
      <c r="N32" s="74"/>
      <c r="O32" s="74"/>
      <c r="P32" s="74"/>
      <c r="Q32" s="74"/>
      <c r="R32" s="74"/>
      <c r="S32" s="75"/>
      <c r="T32" s="74"/>
      <c r="U32" s="74"/>
      <c r="V32" s="74"/>
      <c r="W32" s="74"/>
      <c r="X32" s="74"/>
      <c r="Y32" s="74"/>
    </row>
    <row r="33" spans="1:25" x14ac:dyDescent="0.25">
      <c r="A33" s="74"/>
      <c r="B33" s="74"/>
      <c r="C33" s="74"/>
      <c r="D33" s="74"/>
      <c r="E33" s="74"/>
      <c r="F33" s="74"/>
      <c r="G33" s="96"/>
      <c r="H33" s="96"/>
      <c r="I33" s="96"/>
      <c r="J33" s="96"/>
      <c r="K33" s="96"/>
      <c r="L33" s="96"/>
      <c r="M33" s="74"/>
      <c r="N33" s="74"/>
      <c r="O33" s="74"/>
      <c r="P33" s="74"/>
      <c r="Q33" s="74"/>
      <c r="R33" s="74"/>
      <c r="S33" s="75"/>
      <c r="T33" s="74"/>
      <c r="U33" s="74"/>
      <c r="V33" s="74"/>
      <c r="W33" s="74"/>
      <c r="X33" s="74"/>
      <c r="Y33" s="74"/>
    </row>
    <row r="34" spans="1:25" x14ac:dyDescent="0.25">
      <c r="A34" s="74"/>
      <c r="B34" s="74"/>
      <c r="C34" s="74"/>
      <c r="D34" s="74"/>
      <c r="E34" s="74"/>
      <c r="F34" s="74"/>
      <c r="G34" s="96"/>
      <c r="H34" s="96"/>
      <c r="I34" s="96"/>
      <c r="J34" s="96"/>
      <c r="K34" s="96"/>
      <c r="L34" s="96"/>
      <c r="M34" s="74"/>
      <c r="N34" s="74"/>
      <c r="O34" s="74"/>
      <c r="P34" s="74"/>
      <c r="Q34" s="74"/>
      <c r="R34" s="74"/>
      <c r="S34" s="75"/>
      <c r="T34" s="74"/>
      <c r="U34" s="74"/>
      <c r="V34" s="74"/>
      <c r="W34" s="74"/>
      <c r="X34" s="74"/>
      <c r="Y34" s="74"/>
    </row>
    <row r="35" spans="1:25" x14ac:dyDescent="0.25">
      <c r="A35" s="74"/>
      <c r="B35" s="74"/>
      <c r="C35" s="74"/>
      <c r="D35" s="74"/>
      <c r="E35" s="74"/>
      <c r="F35" s="74"/>
      <c r="G35" s="96"/>
      <c r="H35" s="96"/>
      <c r="I35" s="96"/>
      <c r="J35" s="96"/>
      <c r="K35" s="96"/>
      <c r="L35" s="96"/>
      <c r="M35" s="74"/>
      <c r="N35" s="74"/>
      <c r="O35" s="74"/>
      <c r="P35" s="74"/>
      <c r="Q35" s="74"/>
      <c r="R35" s="74"/>
      <c r="S35" s="75"/>
      <c r="T35" s="74"/>
      <c r="U35" s="74"/>
      <c r="V35" s="74"/>
      <c r="W35" s="74"/>
      <c r="X35" s="74"/>
      <c r="Y35" s="74"/>
    </row>
    <row r="36" spans="1:25" x14ac:dyDescent="0.25">
      <c r="A36" s="74"/>
      <c r="B36" s="74"/>
      <c r="C36" s="74"/>
      <c r="D36" s="74"/>
      <c r="E36" s="74"/>
      <c r="F36" s="74"/>
      <c r="G36" s="96"/>
      <c r="H36" s="96"/>
      <c r="I36" s="96"/>
      <c r="J36" s="96"/>
      <c r="K36" s="96"/>
      <c r="L36" s="96"/>
      <c r="M36" s="74"/>
      <c r="N36" s="74"/>
      <c r="O36" s="74"/>
      <c r="P36" s="74"/>
      <c r="Q36" s="74"/>
      <c r="R36" s="75"/>
      <c r="S36" s="75"/>
      <c r="T36" s="74"/>
      <c r="U36" s="74"/>
      <c r="V36" s="74"/>
      <c r="W36" s="74"/>
      <c r="X36" s="74"/>
      <c r="Y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5"/>
      <c r="S37" s="75"/>
      <c r="T37" s="74"/>
      <c r="U37" s="74"/>
      <c r="V37" s="74"/>
      <c r="W37" s="74"/>
      <c r="X37" s="74"/>
      <c r="Y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5"/>
      <c r="S38" s="75"/>
      <c r="T38" s="74"/>
      <c r="U38" s="74"/>
      <c r="V38" s="74"/>
      <c r="W38" s="74"/>
      <c r="X38" s="74"/>
      <c r="Y38" s="74"/>
    </row>
    <row r="39" spans="1:25" hidden="1" x14ac:dyDescent="0.25">
      <c r="R39" s="64"/>
      <c r="S39" s="64"/>
    </row>
    <row r="40" spans="1:25" hidden="1" x14ac:dyDescent="0.25">
      <c r="R40" s="64"/>
      <c r="S40" s="64"/>
    </row>
    <row r="41" spans="1:25" hidden="1" x14ac:dyDescent="0.25">
      <c r="R41" s="64"/>
      <c r="S41" s="64"/>
    </row>
    <row r="42" spans="1:25" hidden="1" x14ac:dyDescent="0.25">
      <c r="R42" s="64"/>
      <c r="S42" s="64"/>
    </row>
    <row r="43" spans="1:25" hidden="1" x14ac:dyDescent="0.25">
      <c r="R43" s="64"/>
      <c r="S43" s="64"/>
    </row>
  </sheetData>
  <mergeCells count="17">
    <mergeCell ref="G30:L36"/>
    <mergeCell ref="G26:L26"/>
    <mergeCell ref="G27:L29"/>
    <mergeCell ref="H22:K22"/>
    <mergeCell ref="K23:K24"/>
    <mergeCell ref="L23:L24"/>
    <mergeCell ref="G2:L3"/>
    <mergeCell ref="N17:O17"/>
    <mergeCell ref="N20:Q21"/>
    <mergeCell ref="B2:E3"/>
    <mergeCell ref="N2:X3"/>
    <mergeCell ref="K5:L5"/>
    <mergeCell ref="G5:H5"/>
    <mergeCell ref="P5:P15"/>
    <mergeCell ref="O4:P4"/>
    <mergeCell ref="G4:H4"/>
    <mergeCell ref="K4:L4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2C318E-D3F9-485B-9B72-1DF2CA826600}">
          <x14:formula1>
            <xm:f>'Banco de datos alime. - SMAE'!$B$3:$B$1975</xm:f>
          </x14:formula1>
          <xm:sqref>G5:H5 K5:L5 O4</xm:sqref>
        </x14:dataValidation>
      </x14:dataValidation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Y1975"/>
  <sheetViews>
    <sheetView showGridLines="0" tabSelected="1" zoomScale="110" zoomScaleNormal="110" workbookViewId="0">
      <selection activeCell="Q12" sqref="Q12"/>
    </sheetView>
  </sheetViews>
  <sheetFormatPr baseColWidth="10" defaultRowHeight="15" x14ac:dyDescent="0.25"/>
  <cols>
    <col min="1" max="1" width="4" style="25" customWidth="1"/>
    <col min="2" max="2" width="22.5703125" style="25" customWidth="1"/>
    <col min="3" max="3" width="14.28515625" style="25" customWidth="1"/>
    <col min="4" max="5" width="11.42578125" style="25"/>
    <col min="6" max="6" width="14" style="25" bestFit="1" customWidth="1"/>
    <col min="7" max="7" width="12.140625" style="25" customWidth="1"/>
    <col min="8" max="12" width="11.42578125" style="25"/>
    <col min="13" max="13" width="11.42578125" style="56"/>
    <col min="14" max="14" width="18.140625" style="25" customWidth="1"/>
    <col min="15" max="25" width="11.42578125" style="25"/>
  </cols>
  <sheetData>
    <row r="1" spans="2:14" s="25" customFormat="1" ht="15.75" thickBot="1" x14ac:dyDescent="0.3">
      <c r="M1" s="56"/>
    </row>
    <row r="2" spans="2:14" ht="15.75" thickBot="1" x14ac:dyDescent="0.3">
      <c r="B2" s="12" t="s">
        <v>0</v>
      </c>
      <c r="C2" s="13" t="s">
        <v>2048</v>
      </c>
      <c r="D2" s="12" t="s">
        <v>1</v>
      </c>
      <c r="E2" s="12" t="s">
        <v>2</v>
      </c>
      <c r="F2" s="12" t="s">
        <v>2077</v>
      </c>
      <c r="G2" s="12" t="s">
        <v>2076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57" t="s">
        <v>2060</v>
      </c>
      <c r="N2" s="42" t="s">
        <v>2065</v>
      </c>
    </row>
    <row r="3" spans="2:14" x14ac:dyDescent="0.25">
      <c r="B3" s="16" t="s">
        <v>13</v>
      </c>
      <c r="C3" s="14" t="s">
        <v>14</v>
      </c>
      <c r="D3" s="6">
        <v>1</v>
      </c>
      <c r="E3" s="5" t="s">
        <v>15</v>
      </c>
      <c r="F3" s="6">
        <v>5</v>
      </c>
      <c r="G3" s="6">
        <v>5</v>
      </c>
      <c r="H3" s="6">
        <v>44</v>
      </c>
      <c r="I3" s="6">
        <v>0</v>
      </c>
      <c r="J3" s="6">
        <v>5</v>
      </c>
      <c r="K3" s="6">
        <v>0</v>
      </c>
      <c r="L3" s="7">
        <v>0</v>
      </c>
      <c r="M3" s="58">
        <f>AlimentosSMAE[[#This Row],[Fibra]]/AlimentosSMAE[[#This Row],[Peso neto]]</f>
        <v>0</v>
      </c>
      <c r="N3" s="61">
        <f>AlimentosSMAE[[#This Row],[Kcal]]/AlimentosSMAE[[#This Row],[Peso neto]]</f>
        <v>8.8000000000000007</v>
      </c>
    </row>
    <row r="4" spans="2:14" x14ac:dyDescent="0.25">
      <c r="B4" s="17" t="s">
        <v>16</v>
      </c>
      <c r="C4" s="3" t="s">
        <v>14</v>
      </c>
      <c r="D4" s="4">
        <v>1</v>
      </c>
      <c r="E4" s="2" t="s">
        <v>15</v>
      </c>
      <c r="F4" s="4">
        <v>5</v>
      </c>
      <c r="G4" s="4">
        <v>5</v>
      </c>
      <c r="H4" s="4">
        <v>44</v>
      </c>
      <c r="I4" s="4">
        <v>0</v>
      </c>
      <c r="J4" s="4">
        <v>5</v>
      </c>
      <c r="K4" s="4">
        <v>0</v>
      </c>
      <c r="L4" s="8">
        <v>0</v>
      </c>
      <c r="M4" s="59">
        <f>AlimentosSMAE[[#This Row],[Fibra]]/AlimentosSMAE[[#This Row],[Peso neto]]</f>
        <v>0</v>
      </c>
      <c r="N4" s="62">
        <f>AlimentosSMAE[[#This Row],[Kcal]]/AlimentosSMAE[[#This Row],[Peso neto]]</f>
        <v>8.8000000000000007</v>
      </c>
    </row>
    <row r="5" spans="2:14" x14ac:dyDescent="0.25">
      <c r="B5" s="17" t="s">
        <v>17</v>
      </c>
      <c r="C5" s="3" t="s">
        <v>14</v>
      </c>
      <c r="D5" s="4">
        <v>1</v>
      </c>
      <c r="E5" s="2" t="s">
        <v>15</v>
      </c>
      <c r="F5" s="4">
        <v>5</v>
      </c>
      <c r="G5" s="4">
        <v>5</v>
      </c>
      <c r="H5" s="4">
        <v>44</v>
      </c>
      <c r="I5" s="4">
        <v>0</v>
      </c>
      <c r="J5" s="4">
        <v>5</v>
      </c>
      <c r="K5" s="4">
        <v>0</v>
      </c>
      <c r="L5" s="8">
        <v>0</v>
      </c>
      <c r="M5" s="59">
        <f>AlimentosSMAE[[#This Row],[Fibra]]/AlimentosSMAE[[#This Row],[Peso neto]]</f>
        <v>0</v>
      </c>
      <c r="N5" s="62">
        <f>AlimentosSMAE[[#This Row],[Kcal]]/AlimentosSMAE[[#This Row],[Peso neto]]</f>
        <v>8.8000000000000007</v>
      </c>
    </row>
    <row r="6" spans="2:14" x14ac:dyDescent="0.25">
      <c r="B6" s="17" t="s">
        <v>19</v>
      </c>
      <c r="C6" s="3" t="s">
        <v>14</v>
      </c>
      <c r="D6" s="4">
        <v>1</v>
      </c>
      <c r="E6" s="2" t="s">
        <v>15</v>
      </c>
      <c r="F6" s="4">
        <v>5</v>
      </c>
      <c r="G6" s="4">
        <v>5</v>
      </c>
      <c r="H6" s="4">
        <v>44</v>
      </c>
      <c r="I6" s="4">
        <v>0</v>
      </c>
      <c r="J6" s="4">
        <v>5</v>
      </c>
      <c r="K6" s="4">
        <v>0</v>
      </c>
      <c r="L6" s="8">
        <v>0</v>
      </c>
      <c r="M6" s="59">
        <f>AlimentosSMAE[[#This Row],[Fibra]]/AlimentosSMAE[[#This Row],[Peso neto]]</f>
        <v>0</v>
      </c>
      <c r="N6" s="62">
        <f>AlimentosSMAE[[#This Row],[Kcal]]/AlimentosSMAE[[#This Row],[Peso neto]]</f>
        <v>8.8000000000000007</v>
      </c>
    </row>
    <row r="7" spans="2:14" x14ac:dyDescent="0.25">
      <c r="B7" s="17" t="s">
        <v>20</v>
      </c>
      <c r="C7" s="3" t="s">
        <v>14</v>
      </c>
      <c r="D7" s="4">
        <v>1</v>
      </c>
      <c r="E7" s="2" t="s">
        <v>15</v>
      </c>
      <c r="F7" s="4">
        <v>5</v>
      </c>
      <c r="G7" s="4">
        <v>5</v>
      </c>
      <c r="H7" s="4">
        <v>44</v>
      </c>
      <c r="I7" s="4">
        <v>0</v>
      </c>
      <c r="J7" s="4">
        <v>5</v>
      </c>
      <c r="K7" s="4">
        <v>0</v>
      </c>
      <c r="L7" s="8">
        <v>0</v>
      </c>
      <c r="M7" s="59">
        <f>AlimentosSMAE[[#This Row],[Fibra]]/AlimentosSMAE[[#This Row],[Peso neto]]</f>
        <v>0</v>
      </c>
      <c r="N7" s="62">
        <f>AlimentosSMAE[[#This Row],[Kcal]]/AlimentosSMAE[[#This Row],[Peso neto]]</f>
        <v>8.8000000000000007</v>
      </c>
    </row>
    <row r="8" spans="2:14" x14ac:dyDescent="0.25">
      <c r="B8" s="17" t="s">
        <v>22</v>
      </c>
      <c r="C8" s="3" t="s">
        <v>14</v>
      </c>
      <c r="D8" s="4">
        <v>1</v>
      </c>
      <c r="E8" s="2" t="s">
        <v>15</v>
      </c>
      <c r="F8" s="4">
        <v>5</v>
      </c>
      <c r="G8" s="4">
        <v>5</v>
      </c>
      <c r="H8" s="4">
        <v>44</v>
      </c>
      <c r="I8" s="4">
        <v>0</v>
      </c>
      <c r="J8" s="4">
        <v>5</v>
      </c>
      <c r="K8" s="4">
        <v>0</v>
      </c>
      <c r="L8" s="8">
        <v>0</v>
      </c>
      <c r="M8" s="59">
        <f>AlimentosSMAE[[#This Row],[Fibra]]/AlimentosSMAE[[#This Row],[Peso neto]]</f>
        <v>0</v>
      </c>
      <c r="N8" s="62">
        <f>AlimentosSMAE[[#This Row],[Kcal]]/AlimentosSMAE[[#This Row],[Peso neto]]</f>
        <v>8.8000000000000007</v>
      </c>
    </row>
    <row r="9" spans="2:14" x14ac:dyDescent="0.25">
      <c r="B9" s="17" t="s">
        <v>23</v>
      </c>
      <c r="C9" s="3" t="s">
        <v>14</v>
      </c>
      <c r="D9" s="4">
        <v>1</v>
      </c>
      <c r="E9" s="2" t="s">
        <v>15</v>
      </c>
      <c r="F9" s="4">
        <v>5</v>
      </c>
      <c r="G9" s="4">
        <v>5</v>
      </c>
      <c r="H9" s="4">
        <v>44</v>
      </c>
      <c r="I9" s="4">
        <v>0</v>
      </c>
      <c r="J9" s="4">
        <v>5</v>
      </c>
      <c r="K9" s="4">
        <v>0</v>
      </c>
      <c r="L9" s="8">
        <v>0</v>
      </c>
      <c r="M9" s="59">
        <f>AlimentosSMAE[[#This Row],[Fibra]]/AlimentosSMAE[[#This Row],[Peso neto]]</f>
        <v>0</v>
      </c>
      <c r="N9" s="62">
        <f>AlimentosSMAE[[#This Row],[Kcal]]/AlimentosSMAE[[#This Row],[Peso neto]]</f>
        <v>8.8000000000000007</v>
      </c>
    </row>
    <row r="10" spans="2:14" x14ac:dyDescent="0.25">
      <c r="B10" s="17" t="s">
        <v>25</v>
      </c>
      <c r="C10" s="3" t="s">
        <v>14</v>
      </c>
      <c r="D10" s="4">
        <v>1</v>
      </c>
      <c r="E10" s="2" t="s">
        <v>15</v>
      </c>
      <c r="F10" s="4">
        <v>5</v>
      </c>
      <c r="G10" s="4">
        <v>5</v>
      </c>
      <c r="H10" s="4">
        <v>44</v>
      </c>
      <c r="I10" s="4">
        <v>0</v>
      </c>
      <c r="J10" s="4">
        <v>5</v>
      </c>
      <c r="K10" s="4">
        <v>0</v>
      </c>
      <c r="L10" s="8">
        <v>0</v>
      </c>
      <c r="M10" s="59">
        <f>AlimentosSMAE[[#This Row],[Fibra]]/AlimentosSMAE[[#This Row],[Peso neto]]</f>
        <v>0</v>
      </c>
      <c r="N10" s="62">
        <f>AlimentosSMAE[[#This Row],[Kcal]]/AlimentosSMAE[[#This Row],[Peso neto]]</f>
        <v>8.8000000000000007</v>
      </c>
    </row>
    <row r="11" spans="2:14" x14ac:dyDescent="0.25">
      <c r="B11" s="17" t="s">
        <v>26</v>
      </c>
      <c r="C11" s="3" t="s">
        <v>14</v>
      </c>
      <c r="D11" s="4">
        <v>1</v>
      </c>
      <c r="E11" s="2" t="s">
        <v>15</v>
      </c>
      <c r="F11" s="4">
        <v>5</v>
      </c>
      <c r="G11" s="4">
        <v>5</v>
      </c>
      <c r="H11" s="4">
        <v>44</v>
      </c>
      <c r="I11" s="4">
        <v>0</v>
      </c>
      <c r="J11" s="4">
        <v>5</v>
      </c>
      <c r="K11" s="4">
        <v>0</v>
      </c>
      <c r="L11" s="8">
        <v>0</v>
      </c>
      <c r="M11" s="59">
        <f>AlimentosSMAE[[#This Row],[Fibra]]/AlimentosSMAE[[#This Row],[Peso neto]]</f>
        <v>0</v>
      </c>
      <c r="N11" s="62">
        <f>AlimentosSMAE[[#This Row],[Kcal]]/AlimentosSMAE[[#This Row],[Peso neto]]</f>
        <v>8.8000000000000007</v>
      </c>
    </row>
    <row r="12" spans="2:14" x14ac:dyDescent="0.25">
      <c r="B12" s="17" t="s">
        <v>27</v>
      </c>
      <c r="C12" s="3" t="s">
        <v>14</v>
      </c>
      <c r="D12" s="4">
        <v>1</v>
      </c>
      <c r="E12" s="2" t="s">
        <v>15</v>
      </c>
      <c r="F12" s="4">
        <v>5</v>
      </c>
      <c r="G12" s="4">
        <v>5</v>
      </c>
      <c r="H12" s="4">
        <v>43</v>
      </c>
      <c r="I12" s="4">
        <v>0</v>
      </c>
      <c r="J12" s="4">
        <v>5</v>
      </c>
      <c r="K12" s="4">
        <v>0</v>
      </c>
      <c r="L12" s="8">
        <v>0</v>
      </c>
      <c r="M12" s="59">
        <f>AlimentosSMAE[[#This Row],[Fibra]]/AlimentosSMAE[[#This Row],[Peso neto]]</f>
        <v>0</v>
      </c>
      <c r="N12" s="62">
        <f>AlimentosSMAE[[#This Row],[Kcal]]/AlimentosSMAE[[#This Row],[Peso neto]]</f>
        <v>8.6</v>
      </c>
    </row>
    <row r="13" spans="2:14" x14ac:dyDescent="0.25">
      <c r="B13" s="17" t="s">
        <v>29</v>
      </c>
      <c r="C13" s="3" t="s">
        <v>14</v>
      </c>
      <c r="D13" s="4">
        <v>1</v>
      </c>
      <c r="E13" s="2" t="s">
        <v>15</v>
      </c>
      <c r="F13" s="4">
        <v>5</v>
      </c>
      <c r="G13" s="4">
        <v>5</v>
      </c>
      <c r="H13" s="4">
        <v>44</v>
      </c>
      <c r="I13" s="4">
        <v>0</v>
      </c>
      <c r="J13" s="4">
        <v>5</v>
      </c>
      <c r="K13" s="4">
        <v>0</v>
      </c>
      <c r="L13" s="8">
        <v>0</v>
      </c>
      <c r="M13" s="59">
        <f>AlimentosSMAE[[#This Row],[Fibra]]/AlimentosSMAE[[#This Row],[Peso neto]]</f>
        <v>0</v>
      </c>
      <c r="N13" s="62">
        <f>AlimentosSMAE[[#This Row],[Kcal]]/AlimentosSMAE[[#This Row],[Peso neto]]</f>
        <v>8.8000000000000007</v>
      </c>
    </row>
    <row r="14" spans="2:14" x14ac:dyDescent="0.25">
      <c r="B14" s="17" t="s">
        <v>30</v>
      </c>
      <c r="C14" s="3" t="s">
        <v>14</v>
      </c>
      <c r="D14" s="4">
        <v>1</v>
      </c>
      <c r="E14" s="2" t="s">
        <v>15</v>
      </c>
      <c r="F14" s="4">
        <v>5</v>
      </c>
      <c r="G14" s="4">
        <v>5</v>
      </c>
      <c r="H14" s="4">
        <v>44</v>
      </c>
      <c r="I14" s="4">
        <v>0</v>
      </c>
      <c r="J14" s="4">
        <v>5</v>
      </c>
      <c r="K14" s="4">
        <v>0</v>
      </c>
      <c r="L14" s="8">
        <v>0</v>
      </c>
      <c r="M14" s="59">
        <f>AlimentosSMAE[[#This Row],[Fibra]]/AlimentosSMAE[[#This Row],[Peso neto]]</f>
        <v>0</v>
      </c>
      <c r="N14" s="62">
        <f>AlimentosSMAE[[#This Row],[Kcal]]/AlimentosSMAE[[#This Row],[Peso neto]]</f>
        <v>8.8000000000000007</v>
      </c>
    </row>
    <row r="15" spans="2:14" x14ac:dyDescent="0.25">
      <c r="B15" s="17" t="s">
        <v>31</v>
      </c>
      <c r="C15" s="3" t="s">
        <v>14</v>
      </c>
      <c r="D15" s="4">
        <v>1</v>
      </c>
      <c r="E15" s="2" t="s">
        <v>15</v>
      </c>
      <c r="F15" s="4">
        <v>5</v>
      </c>
      <c r="G15" s="4">
        <v>5</v>
      </c>
      <c r="H15" s="4">
        <v>44</v>
      </c>
      <c r="I15" s="4">
        <v>0</v>
      </c>
      <c r="J15" s="4">
        <v>5</v>
      </c>
      <c r="K15" s="4">
        <v>0</v>
      </c>
      <c r="L15" s="8">
        <v>0</v>
      </c>
      <c r="M15" s="59">
        <f>AlimentosSMAE[[#This Row],[Fibra]]/AlimentosSMAE[[#This Row],[Peso neto]]</f>
        <v>0</v>
      </c>
      <c r="N15" s="62">
        <f>AlimentosSMAE[[#This Row],[Kcal]]/AlimentosSMAE[[#This Row],[Peso neto]]</f>
        <v>8.8000000000000007</v>
      </c>
    </row>
    <row r="16" spans="2:14" x14ac:dyDescent="0.25">
      <c r="B16" s="17" t="s">
        <v>33</v>
      </c>
      <c r="C16" s="3" t="s">
        <v>14</v>
      </c>
      <c r="D16" s="4">
        <v>1</v>
      </c>
      <c r="E16" s="2" t="s">
        <v>15</v>
      </c>
      <c r="F16" s="4">
        <v>5</v>
      </c>
      <c r="G16" s="4">
        <v>5</v>
      </c>
      <c r="H16" s="4">
        <v>45</v>
      </c>
      <c r="I16" s="4">
        <v>0</v>
      </c>
      <c r="J16" s="4">
        <v>5</v>
      </c>
      <c r="K16" s="4">
        <v>0</v>
      </c>
      <c r="L16" s="8">
        <v>0</v>
      </c>
      <c r="M16" s="59">
        <f>AlimentosSMAE[[#This Row],[Fibra]]/AlimentosSMAE[[#This Row],[Peso neto]]</f>
        <v>0</v>
      </c>
      <c r="N16" s="62">
        <f>AlimentosSMAE[[#This Row],[Kcal]]/AlimentosSMAE[[#This Row],[Peso neto]]</f>
        <v>9</v>
      </c>
    </row>
    <row r="17" spans="2:14" x14ac:dyDescent="0.25">
      <c r="B17" s="17" t="s">
        <v>34</v>
      </c>
      <c r="C17" s="3" t="s">
        <v>14</v>
      </c>
      <c r="D17" s="4">
        <v>1</v>
      </c>
      <c r="E17" s="2" t="s">
        <v>15</v>
      </c>
      <c r="F17" s="4">
        <v>5</v>
      </c>
      <c r="G17" s="4">
        <v>5</v>
      </c>
      <c r="H17" s="4">
        <v>44</v>
      </c>
      <c r="I17" s="4">
        <v>0</v>
      </c>
      <c r="J17" s="4">
        <v>5</v>
      </c>
      <c r="K17" s="4">
        <v>0</v>
      </c>
      <c r="L17" s="8">
        <v>0</v>
      </c>
      <c r="M17" s="59">
        <f>AlimentosSMAE[[#This Row],[Fibra]]/AlimentosSMAE[[#This Row],[Peso neto]]</f>
        <v>0</v>
      </c>
      <c r="N17" s="62">
        <f>AlimentosSMAE[[#This Row],[Kcal]]/AlimentosSMAE[[#This Row],[Peso neto]]</f>
        <v>8.8000000000000007</v>
      </c>
    </row>
    <row r="18" spans="2:14" x14ac:dyDescent="0.25">
      <c r="B18" s="17" t="s">
        <v>35</v>
      </c>
      <c r="C18" s="3" t="s">
        <v>14</v>
      </c>
      <c r="D18" s="4">
        <v>1</v>
      </c>
      <c r="E18" s="2" t="s">
        <v>15</v>
      </c>
      <c r="F18" s="4">
        <v>5</v>
      </c>
      <c r="G18" s="4">
        <v>5</v>
      </c>
      <c r="H18" s="4">
        <v>44</v>
      </c>
      <c r="I18" s="4">
        <v>0</v>
      </c>
      <c r="J18" s="4">
        <v>5</v>
      </c>
      <c r="K18" s="4">
        <v>0</v>
      </c>
      <c r="L18" s="8">
        <v>0</v>
      </c>
      <c r="M18" s="59">
        <f>AlimentosSMAE[[#This Row],[Fibra]]/AlimentosSMAE[[#This Row],[Peso neto]]</f>
        <v>0</v>
      </c>
      <c r="N18" s="62">
        <f>AlimentosSMAE[[#This Row],[Kcal]]/AlimentosSMAE[[#This Row],[Peso neto]]</f>
        <v>8.8000000000000007</v>
      </c>
    </row>
    <row r="19" spans="2:14" x14ac:dyDescent="0.25">
      <c r="B19" s="17" t="s">
        <v>36</v>
      </c>
      <c r="C19" s="3" t="s">
        <v>14</v>
      </c>
      <c r="D19" s="4">
        <v>1</v>
      </c>
      <c r="E19" s="2" t="s">
        <v>15</v>
      </c>
      <c r="F19" s="4">
        <v>5</v>
      </c>
      <c r="G19" s="4">
        <v>5</v>
      </c>
      <c r="H19" s="4">
        <v>44</v>
      </c>
      <c r="I19" s="4">
        <v>0</v>
      </c>
      <c r="J19" s="4">
        <v>5</v>
      </c>
      <c r="K19" s="4">
        <v>0</v>
      </c>
      <c r="L19" s="8">
        <v>0</v>
      </c>
      <c r="M19" s="59">
        <f>AlimentosSMAE[[#This Row],[Fibra]]/AlimentosSMAE[[#This Row],[Peso neto]]</f>
        <v>0</v>
      </c>
      <c r="N19" s="62">
        <f>AlimentosSMAE[[#This Row],[Kcal]]/AlimentosSMAE[[#This Row],[Peso neto]]</f>
        <v>8.8000000000000007</v>
      </c>
    </row>
    <row r="20" spans="2:14" x14ac:dyDescent="0.25">
      <c r="B20" s="17" t="s">
        <v>37</v>
      </c>
      <c r="C20" s="3" t="s">
        <v>14</v>
      </c>
      <c r="D20" s="4">
        <v>1</v>
      </c>
      <c r="E20" s="2" t="s">
        <v>15</v>
      </c>
      <c r="F20" s="4">
        <v>5</v>
      </c>
      <c r="G20" s="4">
        <v>5</v>
      </c>
      <c r="H20" s="4">
        <v>44</v>
      </c>
      <c r="I20" s="4">
        <v>0</v>
      </c>
      <c r="J20" s="4">
        <v>5</v>
      </c>
      <c r="K20" s="4">
        <v>0</v>
      </c>
      <c r="L20" s="8">
        <v>0</v>
      </c>
      <c r="M20" s="59">
        <f>AlimentosSMAE[[#This Row],[Fibra]]/AlimentosSMAE[[#This Row],[Peso neto]]</f>
        <v>0</v>
      </c>
      <c r="N20" s="62">
        <f>AlimentosSMAE[[#This Row],[Kcal]]/AlimentosSMAE[[#This Row],[Peso neto]]</f>
        <v>8.8000000000000007</v>
      </c>
    </row>
    <row r="21" spans="2:14" x14ac:dyDescent="0.25">
      <c r="B21" s="17" t="s">
        <v>38</v>
      </c>
      <c r="C21" s="3" t="s">
        <v>14</v>
      </c>
      <c r="D21" s="4">
        <v>1</v>
      </c>
      <c r="E21" s="2" t="s">
        <v>15</v>
      </c>
      <c r="F21" s="4">
        <v>5</v>
      </c>
      <c r="G21" s="4">
        <v>5</v>
      </c>
      <c r="H21" s="4">
        <v>44</v>
      </c>
      <c r="I21" s="4">
        <v>0</v>
      </c>
      <c r="J21" s="4">
        <v>5</v>
      </c>
      <c r="K21" s="4">
        <v>0</v>
      </c>
      <c r="L21" s="8">
        <v>0</v>
      </c>
      <c r="M21" s="59">
        <f>AlimentosSMAE[[#This Row],[Fibra]]/AlimentosSMAE[[#This Row],[Peso neto]]</f>
        <v>0</v>
      </c>
      <c r="N21" s="62">
        <f>AlimentosSMAE[[#This Row],[Kcal]]/AlimentosSMAE[[#This Row],[Peso neto]]</f>
        <v>8.8000000000000007</v>
      </c>
    </row>
    <row r="22" spans="2:14" x14ac:dyDescent="0.25">
      <c r="B22" s="17" t="s">
        <v>40</v>
      </c>
      <c r="C22" s="3" t="s">
        <v>14</v>
      </c>
      <c r="D22" s="4">
        <v>1</v>
      </c>
      <c r="E22" s="2" t="s">
        <v>15</v>
      </c>
      <c r="F22" s="4">
        <v>5</v>
      </c>
      <c r="G22" s="4">
        <v>5</v>
      </c>
      <c r="H22" s="4">
        <v>44</v>
      </c>
      <c r="I22" s="4">
        <v>0</v>
      </c>
      <c r="J22" s="4">
        <v>5</v>
      </c>
      <c r="K22" s="4">
        <v>0</v>
      </c>
      <c r="L22" s="8">
        <v>0</v>
      </c>
      <c r="M22" s="59">
        <f>AlimentosSMAE[[#This Row],[Fibra]]/AlimentosSMAE[[#This Row],[Peso neto]]</f>
        <v>0</v>
      </c>
      <c r="N22" s="62">
        <f>AlimentosSMAE[[#This Row],[Kcal]]/AlimentosSMAE[[#This Row],[Peso neto]]</f>
        <v>8.8000000000000007</v>
      </c>
    </row>
    <row r="23" spans="2:14" x14ac:dyDescent="0.25">
      <c r="B23" s="17" t="s">
        <v>41</v>
      </c>
      <c r="C23" s="3" t="s">
        <v>14</v>
      </c>
      <c r="D23" s="4">
        <v>1</v>
      </c>
      <c r="E23" s="2" t="s">
        <v>15</v>
      </c>
      <c r="F23" s="4">
        <v>5</v>
      </c>
      <c r="G23" s="4">
        <v>5</v>
      </c>
      <c r="H23" s="4">
        <v>44</v>
      </c>
      <c r="I23" s="4">
        <v>0</v>
      </c>
      <c r="J23" s="4">
        <v>5</v>
      </c>
      <c r="K23" s="4">
        <v>0</v>
      </c>
      <c r="L23" s="8">
        <v>0</v>
      </c>
      <c r="M23" s="59">
        <f>AlimentosSMAE[[#This Row],[Fibra]]/AlimentosSMAE[[#This Row],[Peso neto]]</f>
        <v>0</v>
      </c>
      <c r="N23" s="62">
        <f>AlimentosSMAE[[#This Row],[Kcal]]/AlimentosSMAE[[#This Row],[Peso neto]]</f>
        <v>8.8000000000000007</v>
      </c>
    </row>
    <row r="24" spans="2:14" x14ac:dyDescent="0.25">
      <c r="B24" s="17" t="s">
        <v>42</v>
      </c>
      <c r="C24" s="3" t="s">
        <v>14</v>
      </c>
      <c r="D24" s="4">
        <v>5</v>
      </c>
      <c r="E24" s="2" t="s">
        <v>43</v>
      </c>
      <c r="F24" s="4">
        <v>5</v>
      </c>
      <c r="G24" s="4">
        <v>5</v>
      </c>
      <c r="H24" s="4">
        <v>44</v>
      </c>
      <c r="I24" s="4">
        <v>0</v>
      </c>
      <c r="J24" s="4">
        <v>5</v>
      </c>
      <c r="K24" s="4">
        <v>0</v>
      </c>
      <c r="L24" s="8">
        <v>0</v>
      </c>
      <c r="M24" s="59">
        <f>AlimentosSMAE[[#This Row],[Fibra]]/AlimentosSMAE[[#This Row],[Peso neto]]</f>
        <v>0</v>
      </c>
      <c r="N24" s="62">
        <f>AlimentosSMAE[[#This Row],[Kcal]]/AlimentosSMAE[[#This Row],[Peso neto]]</f>
        <v>8.8000000000000007</v>
      </c>
    </row>
    <row r="25" spans="2:14" x14ac:dyDescent="0.25">
      <c r="B25" s="17" t="s">
        <v>44</v>
      </c>
      <c r="C25" s="3" t="s">
        <v>14</v>
      </c>
      <c r="D25" s="4">
        <v>5</v>
      </c>
      <c r="E25" s="2" t="s">
        <v>45</v>
      </c>
      <c r="F25" s="4">
        <v>25</v>
      </c>
      <c r="G25" s="4">
        <v>25</v>
      </c>
      <c r="H25" s="4">
        <v>46</v>
      </c>
      <c r="I25" s="4">
        <v>0.3</v>
      </c>
      <c r="J25" s="4">
        <v>5</v>
      </c>
      <c r="K25" s="4">
        <v>0.8</v>
      </c>
      <c r="L25" s="8">
        <v>0</v>
      </c>
      <c r="M25" s="59">
        <f>AlimentosSMAE[[#This Row],[Fibra]]/AlimentosSMAE[[#This Row],[Peso neto]]</f>
        <v>0</v>
      </c>
      <c r="N25" s="62">
        <f>AlimentosSMAE[[#This Row],[Kcal]]/AlimentosSMAE[[#This Row],[Peso neto]]</f>
        <v>1.84</v>
      </c>
    </row>
    <row r="26" spans="2:14" x14ac:dyDescent="0.25">
      <c r="B26" s="17" t="s">
        <v>46</v>
      </c>
      <c r="C26" s="3" t="s">
        <v>14</v>
      </c>
      <c r="D26" s="4">
        <v>6</v>
      </c>
      <c r="E26" s="2" t="s">
        <v>45</v>
      </c>
      <c r="F26" s="4">
        <v>30</v>
      </c>
      <c r="G26" s="4">
        <v>25</v>
      </c>
      <c r="H26" s="4">
        <v>46</v>
      </c>
      <c r="I26" s="4">
        <v>0.3</v>
      </c>
      <c r="J26" s="4">
        <v>5.0999999999999996</v>
      </c>
      <c r="K26" s="4">
        <v>0.8</v>
      </c>
      <c r="L26" s="8">
        <v>0</v>
      </c>
      <c r="M26" s="59">
        <f>AlimentosSMAE[[#This Row],[Fibra]]/AlimentosSMAE[[#This Row],[Peso neto]]</f>
        <v>0</v>
      </c>
      <c r="N26" s="62">
        <f>AlimentosSMAE[[#This Row],[Kcal]]/AlimentosSMAE[[#This Row],[Peso neto]]</f>
        <v>1.84</v>
      </c>
    </row>
    <row r="27" spans="2:14" x14ac:dyDescent="0.25">
      <c r="B27" s="17" t="s">
        <v>47</v>
      </c>
      <c r="C27" s="3" t="s">
        <v>14</v>
      </c>
      <c r="D27" s="4">
        <v>8</v>
      </c>
      <c r="E27" s="2" t="s">
        <v>45</v>
      </c>
      <c r="F27" s="4">
        <v>24</v>
      </c>
      <c r="G27" s="4">
        <v>24</v>
      </c>
      <c r="H27" s="4">
        <v>44</v>
      </c>
      <c r="I27" s="4">
        <v>0.3</v>
      </c>
      <c r="J27" s="4">
        <v>4.8</v>
      </c>
      <c r="K27" s="4">
        <v>0.8</v>
      </c>
      <c r="L27" s="8">
        <v>0</v>
      </c>
      <c r="M27" s="59">
        <f>AlimentosSMAE[[#This Row],[Fibra]]/AlimentosSMAE[[#This Row],[Peso neto]]</f>
        <v>0</v>
      </c>
      <c r="N27" s="62">
        <f>AlimentosSMAE[[#This Row],[Kcal]]/AlimentosSMAE[[#This Row],[Peso neto]]</f>
        <v>1.8333333333333333</v>
      </c>
    </row>
    <row r="28" spans="2:14" x14ac:dyDescent="0.25">
      <c r="B28" s="17" t="s">
        <v>48</v>
      </c>
      <c r="C28" s="3" t="s">
        <v>14</v>
      </c>
      <c r="D28" s="4">
        <v>5</v>
      </c>
      <c r="E28" s="2" t="s">
        <v>45</v>
      </c>
      <c r="F28" s="4">
        <v>25</v>
      </c>
      <c r="G28" s="4">
        <v>25</v>
      </c>
      <c r="H28" s="4">
        <v>46</v>
      </c>
      <c r="I28" s="4">
        <v>0.6</v>
      </c>
      <c r="J28" s="4">
        <v>4.5</v>
      </c>
      <c r="K28" s="4">
        <v>0.8</v>
      </c>
      <c r="L28" s="8">
        <v>0</v>
      </c>
      <c r="M28" s="59">
        <f>AlimentosSMAE[[#This Row],[Fibra]]/AlimentosSMAE[[#This Row],[Peso neto]]</f>
        <v>0</v>
      </c>
      <c r="N28" s="62">
        <f>AlimentosSMAE[[#This Row],[Kcal]]/AlimentosSMAE[[#This Row],[Peso neto]]</f>
        <v>1.84</v>
      </c>
    </row>
    <row r="29" spans="2:14" x14ac:dyDescent="0.25">
      <c r="B29" s="17" t="s">
        <v>49</v>
      </c>
      <c r="C29" s="3" t="s">
        <v>14</v>
      </c>
      <c r="D29" s="4">
        <v>7</v>
      </c>
      <c r="E29" s="2" t="s">
        <v>45</v>
      </c>
      <c r="F29" s="4">
        <v>35</v>
      </c>
      <c r="G29" s="4">
        <v>35</v>
      </c>
      <c r="H29" s="4">
        <v>44</v>
      </c>
      <c r="I29" s="4">
        <v>0</v>
      </c>
      <c r="J29" s="4">
        <v>3.5</v>
      </c>
      <c r="K29" s="4">
        <v>2.6</v>
      </c>
      <c r="L29" s="8">
        <v>0</v>
      </c>
      <c r="M29" s="59">
        <f>AlimentosSMAE[[#This Row],[Fibra]]/AlimentosSMAE[[#This Row],[Peso neto]]</f>
        <v>0</v>
      </c>
      <c r="N29" s="62">
        <f>AlimentosSMAE[[#This Row],[Kcal]]/AlimentosSMAE[[#This Row],[Peso neto]]</f>
        <v>1.2571428571428571</v>
      </c>
    </row>
    <row r="30" spans="2:14" x14ac:dyDescent="0.25">
      <c r="B30" s="17" t="s">
        <v>54</v>
      </c>
      <c r="C30" s="3" t="s">
        <v>14</v>
      </c>
      <c r="D30" s="4">
        <v>3</v>
      </c>
      <c r="E30" s="2" t="s">
        <v>52</v>
      </c>
      <c r="F30" s="4">
        <v>45</v>
      </c>
      <c r="G30" s="4">
        <v>45</v>
      </c>
      <c r="H30" s="4">
        <v>48</v>
      </c>
      <c r="I30" s="4">
        <v>0</v>
      </c>
      <c r="J30" s="4">
        <v>4.5</v>
      </c>
      <c r="K30" s="4">
        <v>2.1</v>
      </c>
      <c r="L30" s="8">
        <v>0</v>
      </c>
      <c r="M30" s="59">
        <f>AlimentosSMAE[[#This Row],[Fibra]]/AlimentosSMAE[[#This Row],[Peso neto]]</f>
        <v>0</v>
      </c>
      <c r="N30" s="62">
        <f>AlimentosSMAE[[#This Row],[Kcal]]/AlimentosSMAE[[#This Row],[Peso neto]]</f>
        <v>1.0666666666666667</v>
      </c>
    </row>
    <row r="31" spans="2:14" x14ac:dyDescent="0.25">
      <c r="B31" s="17" t="s">
        <v>55</v>
      </c>
      <c r="C31" s="3" t="s">
        <v>14</v>
      </c>
      <c r="D31" s="4">
        <v>0.5</v>
      </c>
      <c r="E31" s="2" t="s">
        <v>52</v>
      </c>
      <c r="F31" s="4">
        <v>8</v>
      </c>
      <c r="G31" s="4">
        <v>8</v>
      </c>
      <c r="H31" s="4">
        <v>38</v>
      </c>
      <c r="I31" s="4">
        <v>0.4</v>
      </c>
      <c r="J31" s="4">
        <v>3.9</v>
      </c>
      <c r="K31" s="4">
        <v>0.6</v>
      </c>
      <c r="L31" s="8">
        <v>0</v>
      </c>
      <c r="M31" s="59">
        <f>AlimentosSMAE[[#This Row],[Fibra]]/AlimentosSMAE[[#This Row],[Peso neto]]</f>
        <v>0</v>
      </c>
      <c r="N31" s="62">
        <f>AlimentosSMAE[[#This Row],[Kcal]]/AlimentosSMAE[[#This Row],[Peso neto]]</f>
        <v>4.75</v>
      </c>
    </row>
    <row r="32" spans="2:14" x14ac:dyDescent="0.25">
      <c r="B32" s="17" t="s">
        <v>57</v>
      </c>
      <c r="C32" s="3" t="s">
        <v>14</v>
      </c>
      <c r="D32" s="4">
        <v>0.5</v>
      </c>
      <c r="E32" s="2" t="s">
        <v>52</v>
      </c>
      <c r="F32" s="4">
        <v>8</v>
      </c>
      <c r="G32" s="4">
        <v>8</v>
      </c>
      <c r="H32" s="4">
        <v>33</v>
      </c>
      <c r="I32" s="4">
        <v>0</v>
      </c>
      <c r="J32" s="4">
        <v>3.8</v>
      </c>
      <c r="K32" s="4">
        <v>0.2</v>
      </c>
      <c r="L32" s="8">
        <v>0</v>
      </c>
      <c r="M32" s="59">
        <f>AlimentosSMAE[[#This Row],[Fibra]]/AlimentosSMAE[[#This Row],[Peso neto]]</f>
        <v>0</v>
      </c>
      <c r="N32" s="62">
        <f>AlimentosSMAE[[#This Row],[Kcal]]/AlimentosSMAE[[#This Row],[Peso neto]]</f>
        <v>4.125</v>
      </c>
    </row>
    <row r="33" spans="2:14" x14ac:dyDescent="0.25">
      <c r="B33" s="17" t="s">
        <v>58</v>
      </c>
      <c r="C33" s="3" t="s">
        <v>14</v>
      </c>
      <c r="D33" s="4">
        <v>0.5</v>
      </c>
      <c r="E33" s="2" t="s">
        <v>52</v>
      </c>
      <c r="F33" s="4">
        <v>8</v>
      </c>
      <c r="G33" s="4">
        <v>8</v>
      </c>
      <c r="H33" s="4">
        <v>38</v>
      </c>
      <c r="I33" s="4">
        <v>0.4</v>
      </c>
      <c r="J33" s="4">
        <v>3.9</v>
      </c>
      <c r="K33" s="4">
        <v>0.6</v>
      </c>
      <c r="L33" s="8">
        <v>0</v>
      </c>
      <c r="M33" s="59">
        <f>AlimentosSMAE[[#This Row],[Fibra]]/AlimentosSMAE[[#This Row],[Peso neto]]</f>
        <v>0</v>
      </c>
      <c r="N33" s="62">
        <f>AlimentosSMAE[[#This Row],[Kcal]]/AlimentosSMAE[[#This Row],[Peso neto]]</f>
        <v>4.75</v>
      </c>
    </row>
    <row r="34" spans="2:14" x14ac:dyDescent="0.25">
      <c r="B34" s="17" t="s">
        <v>59</v>
      </c>
      <c r="C34" s="3" t="s">
        <v>14</v>
      </c>
      <c r="D34" s="4">
        <v>0.5</v>
      </c>
      <c r="E34" s="2" t="s">
        <v>52</v>
      </c>
      <c r="F34" s="4">
        <v>8</v>
      </c>
      <c r="G34" s="4">
        <v>8</v>
      </c>
      <c r="H34" s="4">
        <v>39</v>
      </c>
      <c r="I34" s="4">
        <v>0.1</v>
      </c>
      <c r="J34" s="4">
        <v>3.9</v>
      </c>
      <c r="K34" s="4">
        <v>1.1000000000000001</v>
      </c>
      <c r="L34" s="8">
        <v>0</v>
      </c>
      <c r="M34" s="59">
        <f>AlimentosSMAE[[#This Row],[Fibra]]/AlimentosSMAE[[#This Row],[Peso neto]]</f>
        <v>0</v>
      </c>
      <c r="N34" s="62">
        <f>AlimentosSMAE[[#This Row],[Kcal]]/AlimentosSMAE[[#This Row],[Peso neto]]</f>
        <v>4.875</v>
      </c>
    </row>
    <row r="35" spans="2:14" x14ac:dyDescent="0.25">
      <c r="B35" s="17" t="s">
        <v>60</v>
      </c>
      <c r="C35" s="3" t="s">
        <v>14</v>
      </c>
      <c r="D35" s="4">
        <v>0.5</v>
      </c>
      <c r="E35" s="2" t="s">
        <v>52</v>
      </c>
      <c r="F35" s="4">
        <v>8</v>
      </c>
      <c r="G35" s="4">
        <v>8</v>
      </c>
      <c r="H35" s="4">
        <v>31</v>
      </c>
      <c r="I35" s="4">
        <v>0.1</v>
      </c>
      <c r="J35" s="4">
        <v>3.2</v>
      </c>
      <c r="K35" s="4">
        <v>0.8</v>
      </c>
      <c r="L35" s="8">
        <v>0</v>
      </c>
      <c r="M35" s="59">
        <f>AlimentosSMAE[[#This Row],[Fibra]]/AlimentosSMAE[[#This Row],[Peso neto]]</f>
        <v>0</v>
      </c>
      <c r="N35" s="62">
        <f>AlimentosSMAE[[#This Row],[Kcal]]/AlimentosSMAE[[#This Row],[Peso neto]]</f>
        <v>3.875</v>
      </c>
    </row>
    <row r="36" spans="2:14" x14ac:dyDescent="0.25">
      <c r="B36" s="17" t="s">
        <v>61</v>
      </c>
      <c r="C36" s="3" t="s">
        <v>14</v>
      </c>
      <c r="D36" s="4">
        <v>0.5</v>
      </c>
      <c r="E36" s="2" t="s">
        <v>52</v>
      </c>
      <c r="F36" s="4">
        <v>7</v>
      </c>
      <c r="G36" s="4">
        <v>7</v>
      </c>
      <c r="H36" s="4">
        <v>51</v>
      </c>
      <c r="I36" s="4">
        <v>0.1</v>
      </c>
      <c r="J36" s="4">
        <v>5.4</v>
      </c>
      <c r="K36" s="4">
        <v>0.3</v>
      </c>
      <c r="L36" s="8">
        <v>0</v>
      </c>
      <c r="M36" s="59">
        <f>AlimentosSMAE[[#This Row],[Fibra]]/AlimentosSMAE[[#This Row],[Peso neto]]</f>
        <v>0</v>
      </c>
      <c r="N36" s="62">
        <f>AlimentosSMAE[[#This Row],[Kcal]]/AlimentosSMAE[[#This Row],[Peso neto]]</f>
        <v>7.2857142857142856</v>
      </c>
    </row>
    <row r="37" spans="2:14" x14ac:dyDescent="0.25">
      <c r="B37" s="17" t="s">
        <v>63</v>
      </c>
      <c r="C37" s="3" t="s">
        <v>14</v>
      </c>
      <c r="D37" s="4">
        <v>0.5</v>
      </c>
      <c r="E37" s="2" t="s">
        <v>52</v>
      </c>
      <c r="F37" s="4">
        <v>8</v>
      </c>
      <c r="G37" s="4">
        <v>8</v>
      </c>
      <c r="H37" s="4">
        <v>36</v>
      </c>
      <c r="I37" s="4">
        <v>0</v>
      </c>
      <c r="J37" s="4">
        <v>3.6</v>
      </c>
      <c r="K37" s="4">
        <v>1</v>
      </c>
      <c r="L37" s="8">
        <v>0</v>
      </c>
      <c r="M37" s="59">
        <f>AlimentosSMAE[[#This Row],[Fibra]]/AlimentosSMAE[[#This Row],[Peso neto]]</f>
        <v>0</v>
      </c>
      <c r="N37" s="62">
        <f>AlimentosSMAE[[#This Row],[Kcal]]/AlimentosSMAE[[#This Row],[Peso neto]]</f>
        <v>4.5</v>
      </c>
    </row>
    <row r="38" spans="2:14" x14ac:dyDescent="0.25">
      <c r="B38" s="17" t="s">
        <v>65</v>
      </c>
      <c r="C38" s="3" t="s">
        <v>14</v>
      </c>
      <c r="D38" s="4">
        <v>0.5</v>
      </c>
      <c r="E38" s="2" t="s">
        <v>52</v>
      </c>
      <c r="F38" s="4">
        <v>8</v>
      </c>
      <c r="G38" s="4">
        <v>8</v>
      </c>
      <c r="H38" s="4">
        <v>32</v>
      </c>
      <c r="I38" s="4">
        <v>0</v>
      </c>
      <c r="J38" s="4">
        <v>3.1</v>
      </c>
      <c r="K38" s="4">
        <v>1.3</v>
      </c>
      <c r="L38" s="8">
        <v>0</v>
      </c>
      <c r="M38" s="59">
        <f>AlimentosSMAE[[#This Row],[Fibra]]/AlimentosSMAE[[#This Row],[Peso neto]]</f>
        <v>0</v>
      </c>
      <c r="N38" s="62">
        <f>AlimentosSMAE[[#This Row],[Kcal]]/AlimentosSMAE[[#This Row],[Peso neto]]</f>
        <v>4</v>
      </c>
    </row>
    <row r="39" spans="2:14" x14ac:dyDescent="0.25">
      <c r="B39" s="17" t="s">
        <v>67</v>
      </c>
      <c r="C39" s="3" t="s">
        <v>14</v>
      </c>
      <c r="D39" s="4">
        <v>0.5</v>
      </c>
      <c r="E39" s="2" t="s">
        <v>52</v>
      </c>
      <c r="F39" s="4">
        <v>8</v>
      </c>
      <c r="G39" s="4">
        <v>8</v>
      </c>
      <c r="H39" s="4">
        <v>35</v>
      </c>
      <c r="I39" s="4">
        <v>0.1</v>
      </c>
      <c r="J39" s="4">
        <v>3.6</v>
      </c>
      <c r="K39" s="4">
        <v>0.8</v>
      </c>
      <c r="L39" s="8">
        <v>0</v>
      </c>
      <c r="M39" s="59">
        <f>AlimentosSMAE[[#This Row],[Fibra]]/AlimentosSMAE[[#This Row],[Peso neto]]</f>
        <v>0</v>
      </c>
      <c r="N39" s="62">
        <f>AlimentosSMAE[[#This Row],[Kcal]]/AlimentosSMAE[[#This Row],[Peso neto]]</f>
        <v>4.375</v>
      </c>
    </row>
    <row r="40" spans="2:14" x14ac:dyDescent="0.25">
      <c r="B40" s="17" t="s">
        <v>68</v>
      </c>
      <c r="C40" s="3" t="s">
        <v>14</v>
      </c>
      <c r="D40" s="4">
        <v>3</v>
      </c>
      <c r="E40" s="2" t="s">
        <v>52</v>
      </c>
      <c r="F40" s="4">
        <v>45</v>
      </c>
      <c r="G40" s="4">
        <v>45</v>
      </c>
      <c r="H40" s="4">
        <v>48</v>
      </c>
      <c r="I40" s="4">
        <v>0</v>
      </c>
      <c r="J40" s="4">
        <v>4.5</v>
      </c>
      <c r="K40" s="4">
        <v>2.1</v>
      </c>
      <c r="L40" s="8">
        <v>0</v>
      </c>
      <c r="M40" s="59">
        <f>AlimentosSMAE[[#This Row],[Fibra]]/AlimentosSMAE[[#This Row],[Peso neto]]</f>
        <v>0</v>
      </c>
      <c r="N40" s="62">
        <f>AlimentosSMAE[[#This Row],[Kcal]]/AlimentosSMAE[[#This Row],[Peso neto]]</f>
        <v>1.0666666666666667</v>
      </c>
    </row>
    <row r="41" spans="2:14" x14ac:dyDescent="0.25">
      <c r="B41" s="17" t="s">
        <v>69</v>
      </c>
      <c r="C41" s="3" t="s">
        <v>14</v>
      </c>
      <c r="D41" s="4">
        <v>0.5</v>
      </c>
      <c r="E41" s="2" t="s">
        <v>52</v>
      </c>
      <c r="F41" s="4">
        <v>8</v>
      </c>
      <c r="G41" s="4">
        <v>8</v>
      </c>
      <c r="H41" s="4">
        <v>28</v>
      </c>
      <c r="I41" s="4">
        <v>0</v>
      </c>
      <c r="J41" s="4">
        <v>2.8</v>
      </c>
      <c r="K41" s="4">
        <v>0.8</v>
      </c>
      <c r="L41" s="8">
        <v>0</v>
      </c>
      <c r="M41" s="59">
        <f>AlimentosSMAE[[#This Row],[Fibra]]/AlimentosSMAE[[#This Row],[Peso neto]]</f>
        <v>0</v>
      </c>
      <c r="N41" s="62">
        <f>AlimentosSMAE[[#This Row],[Kcal]]/AlimentosSMAE[[#This Row],[Peso neto]]</f>
        <v>3.5</v>
      </c>
    </row>
    <row r="42" spans="2:14" x14ac:dyDescent="0.25">
      <c r="B42" s="17" t="s">
        <v>70</v>
      </c>
      <c r="C42" s="3" t="s">
        <v>14</v>
      </c>
      <c r="D42" s="4">
        <v>4</v>
      </c>
      <c r="E42" s="2" t="s">
        <v>52</v>
      </c>
      <c r="F42" s="4">
        <v>60</v>
      </c>
      <c r="G42" s="4">
        <v>60</v>
      </c>
      <c r="H42" s="4">
        <v>40</v>
      </c>
      <c r="I42" s="4">
        <v>2</v>
      </c>
      <c r="J42" s="4">
        <v>2.2000000000000002</v>
      </c>
      <c r="K42" s="4">
        <v>6</v>
      </c>
      <c r="L42" s="8">
        <v>0</v>
      </c>
      <c r="M42" s="59">
        <f>AlimentosSMAE[[#This Row],[Fibra]]/AlimentosSMAE[[#This Row],[Peso neto]]</f>
        <v>0</v>
      </c>
      <c r="N42" s="62">
        <f>AlimentosSMAE[[#This Row],[Kcal]]/AlimentosSMAE[[#This Row],[Peso neto]]</f>
        <v>0.66666666666666663</v>
      </c>
    </row>
    <row r="43" spans="2:14" x14ac:dyDescent="0.25">
      <c r="B43" s="17" t="s">
        <v>71</v>
      </c>
      <c r="C43" s="3" t="s">
        <v>14</v>
      </c>
      <c r="D43" s="4">
        <v>0.5</v>
      </c>
      <c r="E43" s="2" t="s">
        <v>52</v>
      </c>
      <c r="F43" s="4">
        <v>8</v>
      </c>
      <c r="G43" s="4">
        <v>8</v>
      </c>
      <c r="H43" s="4">
        <v>33</v>
      </c>
      <c r="I43" s="4">
        <v>0.1</v>
      </c>
      <c r="J43" s="4">
        <v>3.4</v>
      </c>
      <c r="K43" s="4">
        <v>0.7</v>
      </c>
      <c r="L43" s="8">
        <v>0</v>
      </c>
      <c r="M43" s="59">
        <f>AlimentosSMAE[[#This Row],[Fibra]]/AlimentosSMAE[[#This Row],[Peso neto]]</f>
        <v>0</v>
      </c>
      <c r="N43" s="62">
        <f>AlimentosSMAE[[#This Row],[Kcal]]/AlimentosSMAE[[#This Row],[Peso neto]]</f>
        <v>4.125</v>
      </c>
    </row>
    <row r="44" spans="2:14" x14ac:dyDescent="0.25">
      <c r="B44" s="17" t="s">
        <v>72</v>
      </c>
      <c r="C44" s="3" t="s">
        <v>14</v>
      </c>
      <c r="D44" s="4">
        <v>0.5</v>
      </c>
      <c r="E44" s="2" t="s">
        <v>52</v>
      </c>
      <c r="F44" s="4">
        <v>8</v>
      </c>
      <c r="G44" s="4">
        <v>8</v>
      </c>
      <c r="H44" s="4">
        <v>28</v>
      </c>
      <c r="I44" s="4">
        <v>0</v>
      </c>
      <c r="J44" s="4">
        <v>2.7</v>
      </c>
      <c r="K44" s="4">
        <v>1.1000000000000001</v>
      </c>
      <c r="L44" s="8">
        <v>0</v>
      </c>
      <c r="M44" s="59">
        <f>AlimentosSMAE[[#This Row],[Fibra]]/AlimentosSMAE[[#This Row],[Peso neto]]</f>
        <v>0</v>
      </c>
      <c r="N44" s="62">
        <f>AlimentosSMAE[[#This Row],[Kcal]]/AlimentosSMAE[[#This Row],[Peso neto]]</f>
        <v>3.5</v>
      </c>
    </row>
    <row r="45" spans="2:14" x14ac:dyDescent="0.25">
      <c r="B45" s="17" t="s">
        <v>74</v>
      </c>
      <c r="C45" s="3" t="s">
        <v>14</v>
      </c>
      <c r="D45" s="4">
        <v>0.5</v>
      </c>
      <c r="E45" s="2" t="s">
        <v>52</v>
      </c>
      <c r="F45" s="4">
        <v>8</v>
      </c>
      <c r="G45" s="4">
        <v>8</v>
      </c>
      <c r="H45" s="4">
        <v>44</v>
      </c>
      <c r="I45" s="4">
        <v>0</v>
      </c>
      <c r="J45" s="4">
        <v>4.7</v>
      </c>
      <c r="K45" s="4">
        <v>0.5</v>
      </c>
      <c r="L45" s="8">
        <v>0</v>
      </c>
      <c r="M45" s="59">
        <f>AlimentosSMAE[[#This Row],[Fibra]]/AlimentosSMAE[[#This Row],[Peso neto]]</f>
        <v>0</v>
      </c>
      <c r="N45" s="62">
        <f>AlimentosSMAE[[#This Row],[Kcal]]/AlimentosSMAE[[#This Row],[Peso neto]]</f>
        <v>5.5</v>
      </c>
    </row>
    <row r="46" spans="2:14" x14ac:dyDescent="0.25">
      <c r="B46" s="17" t="s">
        <v>76</v>
      </c>
      <c r="C46" s="3" t="s">
        <v>14</v>
      </c>
      <c r="D46" s="4">
        <v>0.5</v>
      </c>
      <c r="E46" s="2" t="s">
        <v>52</v>
      </c>
      <c r="F46" s="4">
        <v>8</v>
      </c>
      <c r="G46" s="4">
        <v>8</v>
      </c>
      <c r="H46" s="4">
        <v>38</v>
      </c>
      <c r="I46" s="4">
        <v>0.4</v>
      </c>
      <c r="J46" s="4">
        <v>3.9</v>
      </c>
      <c r="K46" s="4">
        <v>0.6</v>
      </c>
      <c r="L46" s="8">
        <v>0</v>
      </c>
      <c r="M46" s="59">
        <f>AlimentosSMAE[[#This Row],[Fibra]]/AlimentosSMAE[[#This Row],[Peso neto]]</f>
        <v>0</v>
      </c>
      <c r="N46" s="62">
        <f>AlimentosSMAE[[#This Row],[Kcal]]/AlimentosSMAE[[#This Row],[Peso neto]]</f>
        <v>4.75</v>
      </c>
    </row>
    <row r="47" spans="2:14" x14ac:dyDescent="0.25">
      <c r="B47" s="17" t="s">
        <v>77</v>
      </c>
      <c r="C47" s="3" t="s">
        <v>14</v>
      </c>
      <c r="D47" s="4">
        <v>0.5</v>
      </c>
      <c r="E47" s="2" t="s">
        <v>52</v>
      </c>
      <c r="F47" s="4">
        <v>8</v>
      </c>
      <c r="G47" s="4">
        <v>8</v>
      </c>
      <c r="H47" s="4">
        <v>37</v>
      </c>
      <c r="I47" s="4">
        <v>0.1</v>
      </c>
      <c r="J47" s="4">
        <v>3.8</v>
      </c>
      <c r="K47" s="4">
        <v>0.8</v>
      </c>
      <c r="L47" s="8">
        <v>0</v>
      </c>
      <c r="M47" s="59">
        <f>AlimentosSMAE[[#This Row],[Fibra]]/AlimentosSMAE[[#This Row],[Peso neto]]</f>
        <v>0</v>
      </c>
      <c r="N47" s="62">
        <f>AlimentosSMAE[[#This Row],[Kcal]]/AlimentosSMAE[[#This Row],[Peso neto]]</f>
        <v>4.625</v>
      </c>
    </row>
    <row r="48" spans="2:14" x14ac:dyDescent="0.25">
      <c r="B48" s="17" t="s">
        <v>79</v>
      </c>
      <c r="C48" s="3" t="s">
        <v>14</v>
      </c>
      <c r="D48" s="4">
        <v>0.5</v>
      </c>
      <c r="E48" s="2" t="s">
        <v>52</v>
      </c>
      <c r="F48" s="4">
        <v>8</v>
      </c>
      <c r="G48" s="4">
        <v>8</v>
      </c>
      <c r="H48" s="4">
        <v>38</v>
      </c>
      <c r="I48" s="4">
        <v>0.4</v>
      </c>
      <c r="J48" s="4">
        <v>3.9</v>
      </c>
      <c r="K48" s="4">
        <v>0.6</v>
      </c>
      <c r="L48" s="8">
        <v>0</v>
      </c>
      <c r="M48" s="59">
        <f>AlimentosSMAE[[#This Row],[Fibra]]/AlimentosSMAE[[#This Row],[Peso neto]]</f>
        <v>0</v>
      </c>
      <c r="N48" s="62">
        <f>AlimentosSMAE[[#This Row],[Kcal]]/AlimentosSMAE[[#This Row],[Peso neto]]</f>
        <v>4.75</v>
      </c>
    </row>
    <row r="49" spans="2:14" x14ac:dyDescent="0.25">
      <c r="B49" s="17" t="s">
        <v>80</v>
      </c>
      <c r="C49" s="3" t="s">
        <v>14</v>
      </c>
      <c r="D49" s="4">
        <v>0.5</v>
      </c>
      <c r="E49" s="2" t="s">
        <v>52</v>
      </c>
      <c r="F49" s="4">
        <v>8</v>
      </c>
      <c r="G49" s="4">
        <v>8</v>
      </c>
      <c r="H49" s="4">
        <v>33</v>
      </c>
      <c r="I49" s="4">
        <v>0.3</v>
      </c>
      <c r="J49" s="4">
        <v>3.3</v>
      </c>
      <c r="K49" s="4">
        <v>0.5</v>
      </c>
      <c r="L49" s="8">
        <v>0</v>
      </c>
      <c r="M49" s="59">
        <f>AlimentosSMAE[[#This Row],[Fibra]]/AlimentosSMAE[[#This Row],[Peso neto]]</f>
        <v>0</v>
      </c>
      <c r="N49" s="62">
        <f>AlimentosSMAE[[#This Row],[Kcal]]/AlimentosSMAE[[#This Row],[Peso neto]]</f>
        <v>4.125</v>
      </c>
    </row>
    <row r="50" spans="2:14" x14ac:dyDescent="0.25">
      <c r="B50" s="17" t="s">
        <v>82</v>
      </c>
      <c r="C50" s="3" t="s">
        <v>14</v>
      </c>
      <c r="D50" s="4">
        <v>0.5</v>
      </c>
      <c r="E50" s="2" t="s">
        <v>52</v>
      </c>
      <c r="F50" s="4">
        <v>8</v>
      </c>
      <c r="G50" s="4">
        <v>8</v>
      </c>
      <c r="H50" s="4">
        <v>32</v>
      </c>
      <c r="I50" s="4">
        <v>0</v>
      </c>
      <c r="J50" s="4">
        <v>3.1</v>
      </c>
      <c r="K50" s="4">
        <v>1.3</v>
      </c>
      <c r="L50" s="8">
        <v>0</v>
      </c>
      <c r="M50" s="59">
        <f>AlimentosSMAE[[#This Row],[Fibra]]/AlimentosSMAE[[#This Row],[Peso neto]]</f>
        <v>0</v>
      </c>
      <c r="N50" s="62">
        <f>AlimentosSMAE[[#This Row],[Kcal]]/AlimentosSMAE[[#This Row],[Peso neto]]</f>
        <v>4</v>
      </c>
    </row>
    <row r="51" spans="2:14" x14ac:dyDescent="0.25">
      <c r="B51" s="17" t="s">
        <v>83</v>
      </c>
      <c r="C51" s="3" t="s">
        <v>14</v>
      </c>
      <c r="D51" s="4">
        <v>0.5</v>
      </c>
      <c r="E51" s="2" t="s">
        <v>52</v>
      </c>
      <c r="F51" s="4">
        <v>8</v>
      </c>
      <c r="G51" s="4">
        <v>8</v>
      </c>
      <c r="H51" s="4">
        <v>28</v>
      </c>
      <c r="I51" s="4">
        <v>0</v>
      </c>
      <c r="J51" s="4">
        <v>2.7</v>
      </c>
      <c r="K51" s="4">
        <v>1.1000000000000001</v>
      </c>
      <c r="L51" s="8">
        <v>0</v>
      </c>
      <c r="M51" s="59">
        <f>AlimentosSMAE[[#This Row],[Fibra]]/AlimentosSMAE[[#This Row],[Peso neto]]</f>
        <v>0</v>
      </c>
      <c r="N51" s="62">
        <f>AlimentosSMAE[[#This Row],[Kcal]]/AlimentosSMAE[[#This Row],[Peso neto]]</f>
        <v>3.5</v>
      </c>
    </row>
    <row r="52" spans="2:14" x14ac:dyDescent="0.25">
      <c r="B52" s="17" t="s">
        <v>84</v>
      </c>
      <c r="C52" s="3" t="s">
        <v>14</v>
      </c>
      <c r="D52" s="4">
        <v>0.5</v>
      </c>
      <c r="E52" s="2" t="s">
        <v>52</v>
      </c>
      <c r="F52" s="4">
        <v>8</v>
      </c>
      <c r="G52" s="4">
        <v>8</v>
      </c>
      <c r="H52" s="4">
        <v>44</v>
      </c>
      <c r="I52" s="4">
        <v>0</v>
      </c>
      <c r="J52" s="4">
        <v>4.7</v>
      </c>
      <c r="K52" s="4">
        <v>0.5</v>
      </c>
      <c r="L52" s="8">
        <v>0</v>
      </c>
      <c r="M52" s="59">
        <f>AlimentosSMAE[[#This Row],[Fibra]]/AlimentosSMAE[[#This Row],[Peso neto]]</f>
        <v>0</v>
      </c>
      <c r="N52" s="62">
        <f>AlimentosSMAE[[#This Row],[Kcal]]/AlimentosSMAE[[#This Row],[Peso neto]]</f>
        <v>5.5</v>
      </c>
    </row>
    <row r="53" spans="2:14" x14ac:dyDescent="0.25">
      <c r="B53" s="17" t="s">
        <v>85</v>
      </c>
      <c r="C53" s="3" t="s">
        <v>14</v>
      </c>
      <c r="D53" s="4">
        <v>2</v>
      </c>
      <c r="E53" s="2" t="s">
        <v>52</v>
      </c>
      <c r="F53" s="4">
        <v>10</v>
      </c>
      <c r="G53" s="4">
        <v>10</v>
      </c>
      <c r="H53" s="4">
        <v>45</v>
      </c>
      <c r="I53" s="4">
        <v>0</v>
      </c>
      <c r="J53" s="4">
        <v>5</v>
      </c>
      <c r="K53" s="4">
        <v>0.3</v>
      </c>
      <c r="L53" s="8">
        <v>0</v>
      </c>
      <c r="M53" s="59">
        <f>AlimentosSMAE[[#This Row],[Fibra]]/AlimentosSMAE[[#This Row],[Peso neto]]</f>
        <v>0</v>
      </c>
      <c r="N53" s="62">
        <f>AlimentosSMAE[[#This Row],[Kcal]]/AlimentosSMAE[[#This Row],[Peso neto]]</f>
        <v>4.5</v>
      </c>
    </row>
    <row r="54" spans="2:14" x14ac:dyDescent="0.25">
      <c r="B54" s="17" t="s">
        <v>86</v>
      </c>
      <c r="C54" s="3" t="s">
        <v>14</v>
      </c>
      <c r="D54" s="4">
        <v>4</v>
      </c>
      <c r="E54" s="2" t="s">
        <v>15</v>
      </c>
      <c r="F54" s="4">
        <v>20</v>
      </c>
      <c r="G54" s="4">
        <v>20</v>
      </c>
      <c r="H54" s="4">
        <v>41</v>
      </c>
      <c r="I54" s="4">
        <v>0</v>
      </c>
      <c r="J54" s="4">
        <v>3.3</v>
      </c>
      <c r="K54" s="4">
        <v>2.7</v>
      </c>
      <c r="L54" s="8">
        <v>0</v>
      </c>
      <c r="M54" s="59">
        <f>AlimentosSMAE[[#This Row],[Fibra]]/AlimentosSMAE[[#This Row],[Peso neto]]</f>
        <v>0</v>
      </c>
      <c r="N54" s="62">
        <f>AlimentosSMAE[[#This Row],[Kcal]]/AlimentosSMAE[[#This Row],[Peso neto]]</f>
        <v>2.0499999999999998</v>
      </c>
    </row>
    <row r="55" spans="2:14" x14ac:dyDescent="0.25">
      <c r="B55" s="17" t="s">
        <v>93</v>
      </c>
      <c r="C55" s="3" t="s">
        <v>14</v>
      </c>
      <c r="D55" s="4">
        <v>0.33333333300000001</v>
      </c>
      <c r="E55" s="2" t="s">
        <v>15</v>
      </c>
      <c r="F55" s="4">
        <v>58</v>
      </c>
      <c r="G55" s="4">
        <v>58</v>
      </c>
      <c r="H55" s="4">
        <v>54</v>
      </c>
      <c r="I55" s="4">
        <v>0.7</v>
      </c>
      <c r="J55" s="4">
        <v>5.3</v>
      </c>
      <c r="K55" s="4">
        <v>2.1</v>
      </c>
      <c r="L55" s="8">
        <v>0</v>
      </c>
      <c r="M55" s="59">
        <f>AlimentosSMAE[[#This Row],[Fibra]]/AlimentosSMAE[[#This Row],[Peso neto]]</f>
        <v>0</v>
      </c>
      <c r="N55" s="62">
        <f>AlimentosSMAE[[#This Row],[Kcal]]/AlimentosSMAE[[#This Row],[Peso neto]]</f>
        <v>0.93103448275862066</v>
      </c>
    </row>
    <row r="56" spans="2:14" x14ac:dyDescent="0.25">
      <c r="B56" s="17" t="s">
        <v>94</v>
      </c>
      <c r="C56" s="3" t="s">
        <v>14</v>
      </c>
      <c r="D56" s="4">
        <v>1.5</v>
      </c>
      <c r="E56" s="2" t="s">
        <v>45</v>
      </c>
      <c r="F56" s="4">
        <v>68</v>
      </c>
      <c r="G56" s="4">
        <v>68</v>
      </c>
      <c r="H56" s="4">
        <v>44</v>
      </c>
      <c r="I56" s="4">
        <v>0.5</v>
      </c>
      <c r="J56" s="4">
        <v>4.5</v>
      </c>
      <c r="K56" s="4">
        <v>2</v>
      </c>
      <c r="L56" s="8">
        <v>0</v>
      </c>
      <c r="M56" s="59">
        <f>AlimentosSMAE[[#This Row],[Fibra]]/AlimentosSMAE[[#This Row],[Peso neto]]</f>
        <v>0</v>
      </c>
      <c r="N56" s="62">
        <f>AlimentosSMAE[[#This Row],[Kcal]]/AlimentosSMAE[[#This Row],[Peso neto]]</f>
        <v>0.6470588235294118</v>
      </c>
    </row>
    <row r="57" spans="2:14" x14ac:dyDescent="0.25">
      <c r="B57" s="17" t="s">
        <v>95</v>
      </c>
      <c r="C57" s="3" t="s">
        <v>14</v>
      </c>
      <c r="D57" s="4">
        <v>0.33333333300000001</v>
      </c>
      <c r="E57" s="2" t="s">
        <v>45</v>
      </c>
      <c r="F57" s="4">
        <v>101</v>
      </c>
      <c r="G57" s="4">
        <v>101</v>
      </c>
      <c r="H57" s="4">
        <v>60</v>
      </c>
      <c r="I57" s="4">
        <v>0.8</v>
      </c>
      <c r="J57" s="4">
        <v>4.8</v>
      </c>
      <c r="K57" s="4">
        <v>4.8</v>
      </c>
      <c r="L57" s="8">
        <v>0</v>
      </c>
      <c r="M57" s="59">
        <f>AlimentosSMAE[[#This Row],[Fibra]]/AlimentosSMAE[[#This Row],[Peso neto]]</f>
        <v>0</v>
      </c>
      <c r="N57" s="62">
        <f>AlimentosSMAE[[#This Row],[Kcal]]/AlimentosSMAE[[#This Row],[Peso neto]]</f>
        <v>0.59405940594059403</v>
      </c>
    </row>
    <row r="58" spans="2:14" x14ac:dyDescent="0.25">
      <c r="B58" s="17" t="s">
        <v>96</v>
      </c>
      <c r="C58" s="3" t="s">
        <v>14</v>
      </c>
      <c r="D58" s="4">
        <v>0.33333333300000001</v>
      </c>
      <c r="E58" s="2" t="s">
        <v>45</v>
      </c>
      <c r="F58" s="4">
        <v>58</v>
      </c>
      <c r="G58" s="4">
        <v>58</v>
      </c>
      <c r="H58" s="4">
        <v>54</v>
      </c>
      <c r="I58" s="4">
        <v>0.7</v>
      </c>
      <c r="J58" s="4">
        <v>5.3</v>
      </c>
      <c r="K58" s="4">
        <v>2.1</v>
      </c>
      <c r="L58" s="8">
        <v>0</v>
      </c>
      <c r="M58" s="59">
        <f>AlimentosSMAE[[#This Row],[Fibra]]/AlimentosSMAE[[#This Row],[Peso neto]]</f>
        <v>0</v>
      </c>
      <c r="N58" s="62">
        <f>AlimentosSMAE[[#This Row],[Kcal]]/AlimentosSMAE[[#This Row],[Peso neto]]</f>
        <v>0.93103448275862066</v>
      </c>
    </row>
    <row r="59" spans="2:14" x14ac:dyDescent="0.25">
      <c r="B59" s="17" t="s">
        <v>97</v>
      </c>
      <c r="C59" s="3" t="s">
        <v>14</v>
      </c>
      <c r="D59" s="4">
        <v>0.33333333300000001</v>
      </c>
      <c r="E59" s="2" t="s">
        <v>45</v>
      </c>
      <c r="F59" s="4">
        <v>58</v>
      </c>
      <c r="G59" s="4">
        <v>58</v>
      </c>
      <c r="H59" s="4">
        <v>44</v>
      </c>
      <c r="I59" s="4">
        <v>0.5</v>
      </c>
      <c r="J59" s="4">
        <v>4.0999999999999996</v>
      </c>
      <c r="K59" s="4">
        <v>2.2999999999999998</v>
      </c>
      <c r="L59" s="8">
        <v>0</v>
      </c>
      <c r="M59" s="59">
        <f>AlimentosSMAE[[#This Row],[Fibra]]/AlimentosSMAE[[#This Row],[Peso neto]]</f>
        <v>0</v>
      </c>
      <c r="N59" s="62">
        <f>AlimentosSMAE[[#This Row],[Kcal]]/AlimentosSMAE[[#This Row],[Peso neto]]</f>
        <v>0.75862068965517238</v>
      </c>
    </row>
    <row r="60" spans="2:14" x14ac:dyDescent="0.25">
      <c r="B60" s="17" t="s">
        <v>98</v>
      </c>
      <c r="C60" s="3" t="s">
        <v>14</v>
      </c>
      <c r="D60" s="4">
        <v>0.5</v>
      </c>
      <c r="E60" s="2" t="s">
        <v>45</v>
      </c>
      <c r="F60" s="4">
        <v>48</v>
      </c>
      <c r="G60" s="4">
        <v>48</v>
      </c>
      <c r="H60" s="4">
        <v>46</v>
      </c>
      <c r="I60" s="4">
        <v>0.5</v>
      </c>
      <c r="J60" s="4">
        <v>4.5999999999999996</v>
      </c>
      <c r="K60" s="4">
        <v>1.5</v>
      </c>
      <c r="L60" s="8">
        <v>0</v>
      </c>
      <c r="M60" s="59">
        <f>AlimentosSMAE[[#This Row],[Fibra]]/AlimentosSMAE[[#This Row],[Peso neto]]</f>
        <v>0</v>
      </c>
      <c r="N60" s="62">
        <f>AlimentosSMAE[[#This Row],[Kcal]]/AlimentosSMAE[[#This Row],[Peso neto]]</f>
        <v>0.95833333333333337</v>
      </c>
    </row>
    <row r="61" spans="2:14" x14ac:dyDescent="0.25">
      <c r="B61" s="17" t="s">
        <v>106</v>
      </c>
      <c r="C61" s="3" t="s">
        <v>14</v>
      </c>
      <c r="D61" s="4">
        <v>4</v>
      </c>
      <c r="E61" s="2" t="s">
        <v>15</v>
      </c>
      <c r="F61" s="4">
        <v>10</v>
      </c>
      <c r="G61" s="4">
        <v>10</v>
      </c>
      <c r="H61" s="4">
        <v>61</v>
      </c>
      <c r="I61" s="4">
        <v>2.7</v>
      </c>
      <c r="J61" s="4">
        <v>5.7</v>
      </c>
      <c r="K61" s="4">
        <v>1</v>
      </c>
      <c r="L61" s="8">
        <v>0</v>
      </c>
      <c r="M61" s="59">
        <f>AlimentosSMAE[[#This Row],[Fibra]]/AlimentosSMAE[[#This Row],[Peso neto]]</f>
        <v>0</v>
      </c>
      <c r="N61" s="62">
        <f>AlimentosSMAE[[#This Row],[Kcal]]/AlimentosSMAE[[#This Row],[Peso neto]]</f>
        <v>6.1</v>
      </c>
    </row>
    <row r="62" spans="2:14" x14ac:dyDescent="0.25">
      <c r="B62" s="17" t="s">
        <v>107</v>
      </c>
      <c r="C62" s="3" t="s">
        <v>14</v>
      </c>
      <c r="D62" s="4">
        <v>5</v>
      </c>
      <c r="E62" s="2" t="s">
        <v>52</v>
      </c>
      <c r="F62" s="4">
        <v>13</v>
      </c>
      <c r="G62" s="4">
        <v>13</v>
      </c>
      <c r="H62" s="4">
        <v>75</v>
      </c>
      <c r="I62" s="4">
        <v>2.2000000000000002</v>
      </c>
      <c r="J62" s="4">
        <v>6.3</v>
      </c>
      <c r="K62" s="4">
        <v>3.4</v>
      </c>
      <c r="L62" s="8">
        <v>0</v>
      </c>
      <c r="M62" s="59">
        <f>AlimentosSMAE[[#This Row],[Fibra]]/AlimentosSMAE[[#This Row],[Peso neto]]</f>
        <v>0</v>
      </c>
      <c r="N62" s="62">
        <f>AlimentosSMAE[[#This Row],[Kcal]]/AlimentosSMAE[[#This Row],[Peso neto]]</f>
        <v>5.7692307692307692</v>
      </c>
    </row>
    <row r="63" spans="2:14" x14ac:dyDescent="0.25">
      <c r="B63" s="17" t="s">
        <v>118</v>
      </c>
      <c r="C63" s="3" t="s">
        <v>14</v>
      </c>
      <c r="D63" s="4">
        <v>10</v>
      </c>
      <c r="E63" s="2" t="s">
        <v>45</v>
      </c>
      <c r="F63" s="4">
        <v>12</v>
      </c>
      <c r="G63" s="4">
        <v>12</v>
      </c>
      <c r="H63" s="4">
        <v>71</v>
      </c>
      <c r="I63" s="4">
        <v>2.6</v>
      </c>
      <c r="J63" s="4">
        <v>6.4</v>
      </c>
      <c r="K63" s="4">
        <v>2.1</v>
      </c>
      <c r="L63" s="8">
        <v>0</v>
      </c>
      <c r="M63" s="59">
        <f>AlimentosSMAE[[#This Row],[Fibra]]/AlimentosSMAE[[#This Row],[Peso neto]]</f>
        <v>0</v>
      </c>
      <c r="N63" s="62">
        <f>AlimentosSMAE[[#This Row],[Kcal]]/AlimentosSMAE[[#This Row],[Peso neto]]</f>
        <v>5.916666666666667</v>
      </c>
    </row>
    <row r="64" spans="2:14" x14ac:dyDescent="0.25">
      <c r="B64" s="17" t="s">
        <v>124</v>
      </c>
      <c r="C64" s="3" t="s">
        <v>14</v>
      </c>
      <c r="D64" s="4">
        <v>10</v>
      </c>
      <c r="E64" s="2" t="s">
        <v>45</v>
      </c>
      <c r="F64" s="4">
        <v>12</v>
      </c>
      <c r="G64" s="4">
        <v>12</v>
      </c>
      <c r="H64" s="4">
        <v>66</v>
      </c>
      <c r="I64" s="4">
        <v>2.7</v>
      </c>
      <c r="J64" s="4">
        <v>6.6</v>
      </c>
      <c r="K64" s="4">
        <v>0.5</v>
      </c>
      <c r="L64" s="8">
        <v>0</v>
      </c>
      <c r="M64" s="59">
        <f>AlimentosSMAE[[#This Row],[Fibra]]/AlimentosSMAE[[#This Row],[Peso neto]]</f>
        <v>0</v>
      </c>
      <c r="N64" s="62">
        <f>AlimentosSMAE[[#This Row],[Kcal]]/AlimentosSMAE[[#This Row],[Peso neto]]</f>
        <v>5.5</v>
      </c>
    </row>
    <row r="65" spans="2:14" x14ac:dyDescent="0.25">
      <c r="B65" s="17" t="s">
        <v>125</v>
      </c>
      <c r="C65" s="3" t="s">
        <v>14</v>
      </c>
      <c r="D65" s="4">
        <v>6</v>
      </c>
      <c r="E65" s="2" t="s">
        <v>45</v>
      </c>
      <c r="F65" s="4">
        <v>12</v>
      </c>
      <c r="G65" s="4">
        <v>12</v>
      </c>
      <c r="H65" s="4">
        <v>72</v>
      </c>
      <c r="I65" s="4">
        <v>2.2000000000000002</v>
      </c>
      <c r="J65" s="4">
        <v>6</v>
      </c>
      <c r="K65" s="4">
        <v>3.4</v>
      </c>
      <c r="L65" s="8">
        <v>0</v>
      </c>
      <c r="M65" s="59">
        <f>AlimentosSMAE[[#This Row],[Fibra]]/AlimentosSMAE[[#This Row],[Peso neto]]</f>
        <v>0</v>
      </c>
      <c r="N65" s="62">
        <f>AlimentosSMAE[[#This Row],[Kcal]]/AlimentosSMAE[[#This Row],[Peso neto]]</f>
        <v>6</v>
      </c>
    </row>
    <row r="66" spans="2:14" x14ac:dyDescent="0.25">
      <c r="B66" s="17" t="s">
        <v>127</v>
      </c>
      <c r="C66" s="3" t="s">
        <v>14</v>
      </c>
      <c r="D66" s="4">
        <v>10</v>
      </c>
      <c r="E66" s="2" t="s">
        <v>45</v>
      </c>
      <c r="F66" s="4">
        <v>12</v>
      </c>
      <c r="G66" s="4">
        <v>12</v>
      </c>
      <c r="H66" s="4">
        <v>71</v>
      </c>
      <c r="I66" s="4">
        <v>2.4</v>
      </c>
      <c r="J66" s="4">
        <v>6.3</v>
      </c>
      <c r="K66" s="4">
        <v>2.4</v>
      </c>
      <c r="L66" s="8">
        <v>0</v>
      </c>
      <c r="M66" s="59">
        <f>AlimentosSMAE[[#This Row],[Fibra]]/AlimentosSMAE[[#This Row],[Peso neto]]</f>
        <v>0</v>
      </c>
      <c r="N66" s="62">
        <f>AlimentosSMAE[[#This Row],[Kcal]]/AlimentosSMAE[[#This Row],[Peso neto]]</f>
        <v>5.916666666666667</v>
      </c>
    </row>
    <row r="67" spans="2:14" x14ac:dyDescent="0.25">
      <c r="B67" s="17" t="s">
        <v>128</v>
      </c>
      <c r="C67" s="3" t="s">
        <v>14</v>
      </c>
      <c r="D67" s="4">
        <v>2</v>
      </c>
      <c r="E67" s="2" t="s">
        <v>52</v>
      </c>
      <c r="F67" s="4">
        <v>12</v>
      </c>
      <c r="G67" s="4">
        <v>12</v>
      </c>
      <c r="H67" s="4">
        <v>72</v>
      </c>
      <c r="I67" s="4">
        <v>2.5</v>
      </c>
      <c r="J67" s="4">
        <v>6.5</v>
      </c>
      <c r="K67" s="4">
        <v>2.2000000000000002</v>
      </c>
      <c r="L67" s="8">
        <v>0</v>
      </c>
      <c r="M67" s="59">
        <f>AlimentosSMAE[[#This Row],[Fibra]]/AlimentosSMAE[[#This Row],[Peso neto]]</f>
        <v>0</v>
      </c>
      <c r="N67" s="62">
        <f>AlimentosSMAE[[#This Row],[Kcal]]/AlimentosSMAE[[#This Row],[Peso neto]]</f>
        <v>6</v>
      </c>
    </row>
    <row r="68" spans="2:14" x14ac:dyDescent="0.25">
      <c r="B68" s="17" t="s">
        <v>129</v>
      </c>
      <c r="C68" s="3" t="s">
        <v>14</v>
      </c>
      <c r="D68" s="4">
        <v>4</v>
      </c>
      <c r="E68" s="2" t="s">
        <v>15</v>
      </c>
      <c r="F68" s="4">
        <v>10</v>
      </c>
      <c r="G68" s="4">
        <v>10</v>
      </c>
      <c r="H68" s="4">
        <v>62</v>
      </c>
      <c r="I68" s="4">
        <v>2.1</v>
      </c>
      <c r="J68" s="4">
        <v>5.2</v>
      </c>
      <c r="K68" s="4">
        <v>1.8</v>
      </c>
      <c r="L68" s="8">
        <v>0</v>
      </c>
      <c r="M68" s="59">
        <f>AlimentosSMAE[[#This Row],[Fibra]]/AlimentosSMAE[[#This Row],[Peso neto]]</f>
        <v>0</v>
      </c>
      <c r="N68" s="62">
        <f>AlimentosSMAE[[#This Row],[Kcal]]/AlimentosSMAE[[#This Row],[Peso neto]]</f>
        <v>6.2</v>
      </c>
    </row>
    <row r="69" spans="2:14" x14ac:dyDescent="0.25">
      <c r="B69" s="17" t="s">
        <v>130</v>
      </c>
      <c r="C69" s="3" t="s">
        <v>14</v>
      </c>
      <c r="D69" s="4">
        <v>10</v>
      </c>
      <c r="E69" s="2" t="s">
        <v>52</v>
      </c>
      <c r="F69" s="4">
        <v>12</v>
      </c>
      <c r="G69" s="4">
        <v>12</v>
      </c>
      <c r="H69" s="4">
        <v>71</v>
      </c>
      <c r="I69" s="4">
        <v>2</v>
      </c>
      <c r="J69" s="4">
        <v>6.3</v>
      </c>
      <c r="K69" s="4">
        <v>3</v>
      </c>
      <c r="L69" s="8">
        <v>0</v>
      </c>
      <c r="M69" s="59">
        <f>AlimentosSMAE[[#This Row],[Fibra]]/AlimentosSMAE[[#This Row],[Peso neto]]</f>
        <v>0</v>
      </c>
      <c r="N69" s="62">
        <f>AlimentosSMAE[[#This Row],[Kcal]]/AlimentosSMAE[[#This Row],[Peso neto]]</f>
        <v>5.916666666666667</v>
      </c>
    </row>
    <row r="70" spans="2:14" x14ac:dyDescent="0.25">
      <c r="B70" s="17" t="s">
        <v>184</v>
      </c>
      <c r="C70" s="3" t="s">
        <v>14</v>
      </c>
      <c r="D70" s="4">
        <v>9</v>
      </c>
      <c r="E70" s="2" t="s">
        <v>45</v>
      </c>
      <c r="F70" s="4">
        <v>13</v>
      </c>
      <c r="G70" s="4">
        <v>13</v>
      </c>
      <c r="H70" s="4">
        <v>72</v>
      </c>
      <c r="I70" s="4">
        <v>2.5</v>
      </c>
      <c r="J70" s="4">
        <v>6.5</v>
      </c>
      <c r="K70" s="4">
        <v>2.2999999999999998</v>
      </c>
      <c r="L70" s="8">
        <v>0</v>
      </c>
      <c r="M70" s="59">
        <f>AlimentosSMAE[[#This Row],[Fibra]]/AlimentosSMAE[[#This Row],[Peso neto]]</f>
        <v>0</v>
      </c>
      <c r="N70" s="62">
        <f>AlimentosSMAE[[#This Row],[Kcal]]/AlimentosSMAE[[#This Row],[Peso neto]]</f>
        <v>5.5384615384615383</v>
      </c>
    </row>
    <row r="71" spans="2:14" x14ac:dyDescent="0.25">
      <c r="B71" s="17" t="s">
        <v>185</v>
      </c>
      <c r="C71" s="3" t="s">
        <v>14</v>
      </c>
      <c r="D71" s="4">
        <v>5</v>
      </c>
      <c r="E71" s="2" t="s">
        <v>15</v>
      </c>
      <c r="F71" s="4">
        <v>12</v>
      </c>
      <c r="G71" s="4">
        <v>12</v>
      </c>
      <c r="H71" s="4">
        <v>71</v>
      </c>
      <c r="I71" s="4">
        <v>2.4</v>
      </c>
      <c r="J71" s="4">
        <v>6.4</v>
      </c>
      <c r="K71" s="4">
        <v>2.2999999999999998</v>
      </c>
      <c r="L71" s="8">
        <v>0</v>
      </c>
      <c r="M71" s="59">
        <f>AlimentosSMAE[[#This Row],[Fibra]]/AlimentosSMAE[[#This Row],[Peso neto]]</f>
        <v>0</v>
      </c>
      <c r="N71" s="62">
        <f>AlimentosSMAE[[#This Row],[Kcal]]/AlimentosSMAE[[#This Row],[Peso neto]]</f>
        <v>5.916666666666667</v>
      </c>
    </row>
    <row r="72" spans="2:14" x14ac:dyDescent="0.25">
      <c r="B72" s="17" t="s">
        <v>186</v>
      </c>
      <c r="C72" s="3" t="s">
        <v>14</v>
      </c>
      <c r="D72" s="4">
        <v>8</v>
      </c>
      <c r="E72" s="2" t="s">
        <v>45</v>
      </c>
      <c r="F72" s="4">
        <v>11</v>
      </c>
      <c r="G72" s="4">
        <v>11</v>
      </c>
      <c r="H72" s="4">
        <v>72</v>
      </c>
      <c r="I72" s="4">
        <v>1.8</v>
      </c>
      <c r="J72" s="4">
        <v>7.1</v>
      </c>
      <c r="K72" s="4">
        <v>1.6</v>
      </c>
      <c r="L72" s="8">
        <v>0</v>
      </c>
      <c r="M72" s="59">
        <f>AlimentosSMAE[[#This Row],[Fibra]]/AlimentosSMAE[[#This Row],[Peso neto]]</f>
        <v>0</v>
      </c>
      <c r="N72" s="62">
        <f>AlimentosSMAE[[#This Row],[Kcal]]/AlimentosSMAE[[#This Row],[Peso neto]]</f>
        <v>6.5454545454545459</v>
      </c>
    </row>
    <row r="73" spans="2:14" x14ac:dyDescent="0.25">
      <c r="B73" s="17" t="s">
        <v>187</v>
      </c>
      <c r="C73" s="3" t="s">
        <v>14</v>
      </c>
      <c r="D73" s="4">
        <v>8</v>
      </c>
      <c r="E73" s="2" t="s">
        <v>45</v>
      </c>
      <c r="F73" s="4">
        <v>11</v>
      </c>
      <c r="G73" s="4">
        <v>11</v>
      </c>
      <c r="H73" s="4">
        <v>75</v>
      </c>
      <c r="I73" s="4">
        <v>1.1000000000000001</v>
      </c>
      <c r="J73" s="4">
        <v>7.5</v>
      </c>
      <c r="K73" s="4">
        <v>2</v>
      </c>
      <c r="L73" s="8">
        <v>0</v>
      </c>
      <c r="M73" s="59">
        <f>AlimentosSMAE[[#This Row],[Fibra]]/AlimentosSMAE[[#This Row],[Peso neto]]</f>
        <v>0</v>
      </c>
      <c r="N73" s="62">
        <f>AlimentosSMAE[[#This Row],[Kcal]]/AlimentosSMAE[[#This Row],[Peso neto]]</f>
        <v>6.8181818181818183</v>
      </c>
    </row>
    <row r="74" spans="2:14" x14ac:dyDescent="0.25">
      <c r="B74" s="17" t="s">
        <v>291</v>
      </c>
      <c r="C74" s="3" t="s">
        <v>14</v>
      </c>
      <c r="D74" s="4">
        <v>14</v>
      </c>
      <c r="E74" s="2" t="s">
        <v>45</v>
      </c>
      <c r="F74" s="4">
        <v>12</v>
      </c>
      <c r="G74" s="4">
        <v>12</v>
      </c>
      <c r="H74" s="4">
        <v>73</v>
      </c>
      <c r="I74" s="4">
        <v>2.9</v>
      </c>
      <c r="J74" s="4">
        <v>6.2</v>
      </c>
      <c r="K74" s="4">
        <v>2.7</v>
      </c>
      <c r="L74" s="8">
        <v>0</v>
      </c>
      <c r="M74" s="59">
        <f>AlimentosSMAE[[#This Row],[Fibra]]/AlimentosSMAE[[#This Row],[Peso neto]]</f>
        <v>0</v>
      </c>
      <c r="N74" s="62">
        <f>AlimentosSMAE[[#This Row],[Kcal]]/AlimentosSMAE[[#This Row],[Peso neto]]</f>
        <v>6.083333333333333</v>
      </c>
    </row>
    <row r="75" spans="2:14" x14ac:dyDescent="0.25">
      <c r="B75" s="17" t="s">
        <v>292</v>
      </c>
      <c r="C75" s="3" t="s">
        <v>14</v>
      </c>
      <c r="D75" s="4">
        <v>5</v>
      </c>
      <c r="E75" s="2" t="s">
        <v>15</v>
      </c>
      <c r="F75" s="4">
        <v>14</v>
      </c>
      <c r="G75" s="4">
        <v>14</v>
      </c>
      <c r="H75" s="4">
        <v>75</v>
      </c>
      <c r="I75" s="4">
        <v>3</v>
      </c>
      <c r="J75" s="4">
        <v>6.5</v>
      </c>
      <c r="K75" s="4">
        <v>2.5</v>
      </c>
      <c r="L75" s="8">
        <v>0</v>
      </c>
      <c r="M75" s="59">
        <f>AlimentosSMAE[[#This Row],[Fibra]]/AlimentosSMAE[[#This Row],[Peso neto]]</f>
        <v>0</v>
      </c>
      <c r="N75" s="62">
        <f>AlimentosSMAE[[#This Row],[Kcal]]/AlimentosSMAE[[#This Row],[Peso neto]]</f>
        <v>5.3571428571428568</v>
      </c>
    </row>
    <row r="76" spans="2:14" x14ac:dyDescent="0.25">
      <c r="B76" s="17" t="s">
        <v>293</v>
      </c>
      <c r="C76" s="3" t="s">
        <v>14</v>
      </c>
      <c r="D76" s="4">
        <v>12</v>
      </c>
      <c r="E76" s="2" t="s">
        <v>10</v>
      </c>
      <c r="F76" s="4">
        <v>12</v>
      </c>
      <c r="G76" s="4">
        <v>12</v>
      </c>
      <c r="H76" s="4">
        <v>70</v>
      </c>
      <c r="I76" s="4">
        <v>2.8</v>
      </c>
      <c r="J76" s="4">
        <v>6</v>
      </c>
      <c r="K76" s="4">
        <v>0.2</v>
      </c>
      <c r="L76" s="8">
        <v>0</v>
      </c>
      <c r="M76" s="59">
        <f>AlimentosSMAE[[#This Row],[Fibra]]/AlimentosSMAE[[#This Row],[Peso neto]]</f>
        <v>0</v>
      </c>
      <c r="N76" s="62">
        <f>AlimentosSMAE[[#This Row],[Kcal]]/AlimentosSMAE[[#This Row],[Peso neto]]</f>
        <v>5.833333333333333</v>
      </c>
    </row>
    <row r="77" spans="2:14" x14ac:dyDescent="0.25">
      <c r="B77" s="17" t="s">
        <v>294</v>
      </c>
      <c r="C77" s="3" t="s">
        <v>14</v>
      </c>
      <c r="D77" s="4">
        <v>12</v>
      </c>
      <c r="E77" s="2" t="s">
        <v>10</v>
      </c>
      <c r="F77" s="4">
        <v>12</v>
      </c>
      <c r="G77" s="4">
        <v>12</v>
      </c>
      <c r="H77" s="4">
        <v>75</v>
      </c>
      <c r="I77" s="4">
        <v>2.8</v>
      </c>
      <c r="J77" s="4">
        <v>6</v>
      </c>
      <c r="K77" s="4">
        <v>2.4</v>
      </c>
      <c r="L77" s="8">
        <v>0</v>
      </c>
      <c r="M77" s="59">
        <f>AlimentosSMAE[[#This Row],[Fibra]]/AlimentosSMAE[[#This Row],[Peso neto]]</f>
        <v>0</v>
      </c>
      <c r="N77" s="62">
        <f>AlimentosSMAE[[#This Row],[Kcal]]/AlimentosSMAE[[#This Row],[Peso neto]]</f>
        <v>6.25</v>
      </c>
    </row>
    <row r="78" spans="2:14" x14ac:dyDescent="0.25">
      <c r="B78" s="17" t="s">
        <v>295</v>
      </c>
      <c r="C78" s="3" t="s">
        <v>14</v>
      </c>
      <c r="D78" s="4">
        <v>15</v>
      </c>
      <c r="E78" s="2" t="s">
        <v>45</v>
      </c>
      <c r="F78" s="4">
        <v>14</v>
      </c>
      <c r="G78" s="4">
        <v>14</v>
      </c>
      <c r="H78" s="4">
        <v>72</v>
      </c>
      <c r="I78" s="4">
        <v>3.4</v>
      </c>
      <c r="J78" s="4">
        <v>6.3</v>
      </c>
      <c r="K78" s="4">
        <v>2.9</v>
      </c>
      <c r="L78" s="8">
        <v>0</v>
      </c>
      <c r="M78" s="59">
        <f>AlimentosSMAE[[#This Row],[Fibra]]/AlimentosSMAE[[#This Row],[Peso neto]]</f>
        <v>0</v>
      </c>
      <c r="N78" s="62">
        <f>AlimentosSMAE[[#This Row],[Kcal]]/AlimentosSMAE[[#This Row],[Peso neto]]</f>
        <v>5.1428571428571432</v>
      </c>
    </row>
    <row r="79" spans="2:14" x14ac:dyDescent="0.25">
      <c r="B79" s="17" t="s">
        <v>297</v>
      </c>
      <c r="C79" s="3" t="s">
        <v>14</v>
      </c>
      <c r="D79" s="4">
        <v>13</v>
      </c>
      <c r="E79" s="2" t="s">
        <v>45</v>
      </c>
      <c r="F79" s="4">
        <v>12</v>
      </c>
      <c r="G79" s="4">
        <v>12</v>
      </c>
      <c r="H79" s="4">
        <v>67</v>
      </c>
      <c r="I79" s="4">
        <v>2.9</v>
      </c>
      <c r="J79" s="4">
        <v>5.9</v>
      </c>
      <c r="K79" s="4">
        <v>2.1</v>
      </c>
      <c r="L79" s="8">
        <v>0</v>
      </c>
      <c r="M79" s="59">
        <f>AlimentosSMAE[[#This Row],[Fibra]]/AlimentosSMAE[[#This Row],[Peso neto]]</f>
        <v>0</v>
      </c>
      <c r="N79" s="62">
        <f>AlimentosSMAE[[#This Row],[Kcal]]/AlimentosSMAE[[#This Row],[Peso neto]]</f>
        <v>5.583333333333333</v>
      </c>
    </row>
    <row r="80" spans="2:14" x14ac:dyDescent="0.25">
      <c r="B80" s="17" t="s">
        <v>298</v>
      </c>
      <c r="C80" s="3" t="s">
        <v>14</v>
      </c>
      <c r="D80" s="4">
        <v>15</v>
      </c>
      <c r="E80" s="2" t="s">
        <v>45</v>
      </c>
      <c r="F80" s="4">
        <v>14</v>
      </c>
      <c r="G80" s="4">
        <v>14</v>
      </c>
      <c r="H80" s="4">
        <v>68</v>
      </c>
      <c r="I80" s="4">
        <v>2.7</v>
      </c>
      <c r="J80" s="4">
        <v>3.6</v>
      </c>
      <c r="K80" s="4">
        <v>6.3</v>
      </c>
      <c r="L80" s="8">
        <v>0</v>
      </c>
      <c r="M80" s="59">
        <f>AlimentosSMAE[[#This Row],[Fibra]]/AlimentosSMAE[[#This Row],[Peso neto]]</f>
        <v>0</v>
      </c>
      <c r="N80" s="62">
        <f>AlimentosSMAE[[#This Row],[Kcal]]/AlimentosSMAE[[#This Row],[Peso neto]]</f>
        <v>4.8571428571428568</v>
      </c>
    </row>
    <row r="81" spans="2:14" x14ac:dyDescent="0.25">
      <c r="B81" s="17" t="s">
        <v>299</v>
      </c>
      <c r="C81" s="3" t="s">
        <v>14</v>
      </c>
      <c r="D81" s="4">
        <v>5</v>
      </c>
      <c r="E81" s="2" t="s">
        <v>15</v>
      </c>
      <c r="F81" s="4">
        <v>12</v>
      </c>
      <c r="G81" s="4">
        <v>12</v>
      </c>
      <c r="H81" s="4">
        <v>74</v>
      </c>
      <c r="I81" s="4">
        <v>3</v>
      </c>
      <c r="J81" s="4">
        <v>6.2</v>
      </c>
      <c r="K81" s="4">
        <v>2.7</v>
      </c>
      <c r="L81" s="8">
        <v>0</v>
      </c>
      <c r="M81" s="59">
        <f>AlimentosSMAE[[#This Row],[Fibra]]/AlimentosSMAE[[#This Row],[Peso neto]]</f>
        <v>0</v>
      </c>
      <c r="N81" s="62">
        <f>AlimentosSMAE[[#This Row],[Kcal]]/AlimentosSMAE[[#This Row],[Peso neto]]</f>
        <v>6.166666666666667</v>
      </c>
    </row>
    <row r="82" spans="2:14" x14ac:dyDescent="0.25">
      <c r="B82" s="17" t="s">
        <v>300</v>
      </c>
      <c r="C82" s="3" t="s">
        <v>14</v>
      </c>
      <c r="D82" s="4">
        <v>13</v>
      </c>
      <c r="E82" s="2" t="s">
        <v>45</v>
      </c>
      <c r="F82" s="4">
        <v>12</v>
      </c>
      <c r="G82" s="4">
        <v>12</v>
      </c>
      <c r="H82" s="4">
        <v>71</v>
      </c>
      <c r="I82" s="4">
        <v>3.2</v>
      </c>
      <c r="J82" s="4">
        <v>5.5</v>
      </c>
      <c r="K82" s="4">
        <v>2.4</v>
      </c>
      <c r="L82" s="8">
        <v>0</v>
      </c>
      <c r="M82" s="59">
        <f>AlimentosSMAE[[#This Row],[Fibra]]/AlimentosSMAE[[#This Row],[Peso neto]]</f>
        <v>0</v>
      </c>
      <c r="N82" s="62">
        <f>AlimentosSMAE[[#This Row],[Kcal]]/AlimentosSMAE[[#This Row],[Peso neto]]</f>
        <v>5.916666666666667</v>
      </c>
    </row>
    <row r="83" spans="2:14" x14ac:dyDescent="0.25">
      <c r="B83" s="17" t="s">
        <v>301</v>
      </c>
      <c r="C83" s="3" t="s">
        <v>14</v>
      </c>
      <c r="D83" s="4">
        <v>13</v>
      </c>
      <c r="E83" s="2" t="s">
        <v>45</v>
      </c>
      <c r="F83" s="4">
        <v>12</v>
      </c>
      <c r="G83" s="4">
        <v>12</v>
      </c>
      <c r="H83" s="4">
        <v>69</v>
      </c>
      <c r="I83" s="4">
        <v>2.8</v>
      </c>
      <c r="J83" s="4">
        <v>5.9</v>
      </c>
      <c r="K83" s="4">
        <v>2.5</v>
      </c>
      <c r="L83" s="8">
        <v>0</v>
      </c>
      <c r="M83" s="59">
        <f>AlimentosSMAE[[#This Row],[Fibra]]/AlimentosSMAE[[#This Row],[Peso neto]]</f>
        <v>0</v>
      </c>
      <c r="N83" s="62">
        <f>AlimentosSMAE[[#This Row],[Kcal]]/AlimentosSMAE[[#This Row],[Peso neto]]</f>
        <v>5.75</v>
      </c>
    </row>
    <row r="84" spans="2:14" x14ac:dyDescent="0.25">
      <c r="B84" s="17" t="s">
        <v>302</v>
      </c>
      <c r="C84" s="3" t="s">
        <v>14</v>
      </c>
      <c r="D84" s="4">
        <v>0.25</v>
      </c>
      <c r="E84" s="2" t="s">
        <v>277</v>
      </c>
      <c r="F84" s="4">
        <v>14</v>
      </c>
      <c r="G84" s="4">
        <v>14</v>
      </c>
      <c r="H84" s="4">
        <v>72</v>
      </c>
      <c r="I84" s="4">
        <v>1.4</v>
      </c>
      <c r="J84" s="4">
        <v>4.3</v>
      </c>
      <c r="K84" s="4">
        <v>7.1</v>
      </c>
      <c r="L84" s="8">
        <v>0</v>
      </c>
      <c r="M84" s="59">
        <f>AlimentosSMAE[[#This Row],[Fibra]]/AlimentosSMAE[[#This Row],[Peso neto]]</f>
        <v>0</v>
      </c>
      <c r="N84" s="62">
        <f>AlimentosSMAE[[#This Row],[Kcal]]/AlimentosSMAE[[#This Row],[Peso neto]]</f>
        <v>5.1428571428571432</v>
      </c>
    </row>
    <row r="85" spans="2:14" x14ac:dyDescent="0.25">
      <c r="B85" s="17" t="s">
        <v>303</v>
      </c>
      <c r="C85" s="3" t="s">
        <v>14</v>
      </c>
      <c r="D85" s="4">
        <v>2</v>
      </c>
      <c r="E85" s="2" t="s">
        <v>52</v>
      </c>
      <c r="F85" s="4">
        <v>13</v>
      </c>
      <c r="G85" s="4">
        <v>13</v>
      </c>
      <c r="H85" s="4">
        <v>72</v>
      </c>
      <c r="I85" s="4">
        <v>2.6</v>
      </c>
      <c r="J85" s="4">
        <v>4.5999999999999996</v>
      </c>
      <c r="K85" s="4">
        <v>5.3</v>
      </c>
      <c r="L85" s="8">
        <v>0</v>
      </c>
      <c r="M85" s="59">
        <f>AlimentosSMAE[[#This Row],[Fibra]]/AlimentosSMAE[[#This Row],[Peso neto]]</f>
        <v>0</v>
      </c>
      <c r="N85" s="62">
        <f>AlimentosSMAE[[#This Row],[Kcal]]/AlimentosSMAE[[#This Row],[Peso neto]]</f>
        <v>5.5384615384615383</v>
      </c>
    </row>
    <row r="86" spans="2:14" x14ac:dyDescent="0.25">
      <c r="B86" s="17" t="s">
        <v>304</v>
      </c>
      <c r="C86" s="3" t="s">
        <v>14</v>
      </c>
      <c r="D86" s="4">
        <v>20</v>
      </c>
      <c r="E86" s="2" t="s">
        <v>10</v>
      </c>
      <c r="F86" s="4">
        <v>20</v>
      </c>
      <c r="G86" s="4">
        <v>20</v>
      </c>
      <c r="H86" s="4">
        <v>64</v>
      </c>
      <c r="I86" s="4">
        <v>2.7</v>
      </c>
      <c r="J86" s="4">
        <v>4.4000000000000004</v>
      </c>
      <c r="K86" s="4">
        <v>4.3</v>
      </c>
      <c r="L86" s="8">
        <v>0</v>
      </c>
      <c r="M86" s="59">
        <f>AlimentosSMAE[[#This Row],[Fibra]]/AlimentosSMAE[[#This Row],[Peso neto]]</f>
        <v>0</v>
      </c>
      <c r="N86" s="62">
        <f>AlimentosSMAE[[#This Row],[Kcal]]/AlimentosSMAE[[#This Row],[Peso neto]]</f>
        <v>3.2</v>
      </c>
    </row>
    <row r="87" spans="2:14" x14ac:dyDescent="0.25">
      <c r="B87" s="17" t="s">
        <v>305</v>
      </c>
      <c r="C87" s="3" t="s">
        <v>14</v>
      </c>
      <c r="D87" s="4">
        <v>12</v>
      </c>
      <c r="E87" s="2" t="s">
        <v>10</v>
      </c>
      <c r="F87" s="4">
        <v>12</v>
      </c>
      <c r="G87" s="4">
        <v>12</v>
      </c>
      <c r="H87" s="4">
        <v>67</v>
      </c>
      <c r="I87" s="4">
        <v>1.9</v>
      </c>
      <c r="J87" s="4">
        <v>5.9</v>
      </c>
      <c r="K87" s="4">
        <v>2.5</v>
      </c>
      <c r="L87" s="8">
        <v>0</v>
      </c>
      <c r="M87" s="59">
        <f>AlimentosSMAE[[#This Row],[Fibra]]/AlimentosSMAE[[#This Row],[Peso neto]]</f>
        <v>0</v>
      </c>
      <c r="N87" s="62">
        <f>AlimentosSMAE[[#This Row],[Kcal]]/AlimentosSMAE[[#This Row],[Peso neto]]</f>
        <v>5.583333333333333</v>
      </c>
    </row>
    <row r="88" spans="2:14" x14ac:dyDescent="0.25">
      <c r="B88" s="17" t="s">
        <v>306</v>
      </c>
      <c r="C88" s="3" t="s">
        <v>14</v>
      </c>
      <c r="D88" s="4">
        <v>14</v>
      </c>
      <c r="E88" s="2" t="s">
        <v>10</v>
      </c>
      <c r="F88" s="4">
        <v>14</v>
      </c>
      <c r="G88" s="4">
        <v>14</v>
      </c>
      <c r="H88" s="4">
        <v>70</v>
      </c>
      <c r="I88" s="4">
        <v>1.9</v>
      </c>
      <c r="J88" s="4">
        <v>5.9</v>
      </c>
      <c r="K88" s="4">
        <v>3.3</v>
      </c>
      <c r="L88" s="8">
        <v>0</v>
      </c>
      <c r="M88" s="59">
        <f>AlimentosSMAE[[#This Row],[Fibra]]/AlimentosSMAE[[#This Row],[Peso neto]]</f>
        <v>0</v>
      </c>
      <c r="N88" s="62">
        <f>AlimentosSMAE[[#This Row],[Kcal]]/AlimentosSMAE[[#This Row],[Peso neto]]</f>
        <v>5</v>
      </c>
    </row>
    <row r="89" spans="2:14" x14ac:dyDescent="0.25">
      <c r="B89" s="17" t="s">
        <v>307</v>
      </c>
      <c r="C89" s="3" t="s">
        <v>14</v>
      </c>
      <c r="D89" s="4">
        <v>12</v>
      </c>
      <c r="E89" s="2" t="s">
        <v>10</v>
      </c>
      <c r="F89" s="4">
        <v>12</v>
      </c>
      <c r="G89" s="4">
        <v>12</v>
      </c>
      <c r="H89" s="4">
        <v>72</v>
      </c>
      <c r="I89" s="4">
        <v>2.1</v>
      </c>
      <c r="J89" s="4">
        <v>6.5</v>
      </c>
      <c r="K89" s="4">
        <v>2.6</v>
      </c>
      <c r="L89" s="8">
        <v>0</v>
      </c>
      <c r="M89" s="59">
        <f>AlimentosSMAE[[#This Row],[Fibra]]/AlimentosSMAE[[#This Row],[Peso neto]]</f>
        <v>0</v>
      </c>
      <c r="N89" s="62">
        <f>AlimentosSMAE[[#This Row],[Kcal]]/AlimentosSMAE[[#This Row],[Peso neto]]</f>
        <v>6</v>
      </c>
    </row>
    <row r="90" spans="2:14" x14ac:dyDescent="0.25">
      <c r="B90" s="17" t="s">
        <v>329</v>
      </c>
      <c r="C90" s="3" t="s">
        <v>14</v>
      </c>
      <c r="D90" s="4">
        <v>1</v>
      </c>
      <c r="E90" s="2" t="s">
        <v>52</v>
      </c>
      <c r="F90" s="4">
        <v>19</v>
      </c>
      <c r="G90" s="4">
        <v>19</v>
      </c>
      <c r="H90" s="4">
        <v>35</v>
      </c>
      <c r="I90" s="4">
        <v>0.5</v>
      </c>
      <c r="J90" s="4">
        <v>3.3</v>
      </c>
      <c r="K90" s="4">
        <v>1.6</v>
      </c>
      <c r="L90" s="8">
        <v>0</v>
      </c>
      <c r="M90" s="59">
        <f>AlimentosSMAE[[#This Row],[Fibra]]/AlimentosSMAE[[#This Row],[Peso neto]]</f>
        <v>0</v>
      </c>
      <c r="N90" s="62">
        <f>AlimentosSMAE[[#This Row],[Kcal]]/AlimentosSMAE[[#This Row],[Peso neto]]</f>
        <v>1.8421052631578947</v>
      </c>
    </row>
    <row r="91" spans="2:14" x14ac:dyDescent="0.25">
      <c r="B91" s="17" t="s">
        <v>427</v>
      </c>
      <c r="C91" s="3" t="s">
        <v>14</v>
      </c>
      <c r="D91" s="4">
        <v>1.5</v>
      </c>
      <c r="E91" s="2" t="s">
        <v>52</v>
      </c>
      <c r="F91" s="4">
        <v>9</v>
      </c>
      <c r="G91" s="4">
        <v>9</v>
      </c>
      <c r="H91" s="4">
        <v>44</v>
      </c>
      <c r="I91" s="4">
        <v>0.3</v>
      </c>
      <c r="J91" s="4">
        <v>3.1</v>
      </c>
      <c r="K91" s="4">
        <v>4.2</v>
      </c>
      <c r="L91" s="8">
        <v>0</v>
      </c>
      <c r="M91" s="59">
        <f>AlimentosSMAE[[#This Row],[Fibra]]/AlimentosSMAE[[#This Row],[Peso neto]]</f>
        <v>0</v>
      </c>
      <c r="N91" s="62">
        <f>AlimentosSMAE[[#This Row],[Kcal]]/AlimentosSMAE[[#This Row],[Peso neto]]</f>
        <v>4.8888888888888893</v>
      </c>
    </row>
    <row r="92" spans="2:14" x14ac:dyDescent="0.25">
      <c r="B92" s="17" t="s">
        <v>484</v>
      </c>
      <c r="C92" s="3" t="s">
        <v>14</v>
      </c>
      <c r="D92" s="4">
        <v>7</v>
      </c>
      <c r="E92" s="2" t="s">
        <v>52</v>
      </c>
      <c r="F92" s="4">
        <v>49</v>
      </c>
      <c r="G92" s="4">
        <v>49</v>
      </c>
      <c r="H92" s="4">
        <v>69</v>
      </c>
      <c r="I92" s="4">
        <v>3.5</v>
      </c>
      <c r="J92" s="4">
        <v>5.9</v>
      </c>
      <c r="K92" s="4">
        <v>1.9</v>
      </c>
      <c r="L92" s="8">
        <v>0</v>
      </c>
      <c r="M92" s="59">
        <f>AlimentosSMAE[[#This Row],[Fibra]]/AlimentosSMAE[[#This Row],[Peso neto]]</f>
        <v>0</v>
      </c>
      <c r="N92" s="62">
        <f>AlimentosSMAE[[#This Row],[Kcal]]/AlimentosSMAE[[#This Row],[Peso neto]]</f>
        <v>1.4081632653061225</v>
      </c>
    </row>
    <row r="93" spans="2:14" x14ac:dyDescent="0.25">
      <c r="B93" s="17" t="s">
        <v>498</v>
      </c>
      <c r="C93" s="3" t="s">
        <v>14</v>
      </c>
      <c r="D93" s="4">
        <v>30</v>
      </c>
      <c r="E93" s="2" t="s">
        <v>10</v>
      </c>
      <c r="F93" s="4">
        <v>30</v>
      </c>
      <c r="G93" s="4">
        <v>30</v>
      </c>
      <c r="H93" s="4">
        <v>64</v>
      </c>
      <c r="I93" s="4">
        <v>5</v>
      </c>
      <c r="J93" s="4">
        <v>4.7</v>
      </c>
      <c r="K93" s="4">
        <v>0.7</v>
      </c>
      <c r="L93" s="8">
        <v>0</v>
      </c>
      <c r="M93" s="59">
        <f>AlimentosSMAE[[#This Row],[Fibra]]/AlimentosSMAE[[#This Row],[Peso neto]]</f>
        <v>0</v>
      </c>
      <c r="N93" s="62">
        <f>AlimentosSMAE[[#This Row],[Kcal]]/AlimentosSMAE[[#This Row],[Peso neto]]</f>
        <v>2.1333333333333333</v>
      </c>
    </row>
    <row r="94" spans="2:14" x14ac:dyDescent="0.25">
      <c r="B94" s="17" t="s">
        <v>499</v>
      </c>
      <c r="C94" s="3" t="s">
        <v>14</v>
      </c>
      <c r="D94" s="4">
        <v>30</v>
      </c>
      <c r="E94" s="2" t="s">
        <v>10</v>
      </c>
      <c r="F94" s="4">
        <v>30</v>
      </c>
      <c r="G94" s="4">
        <v>30</v>
      </c>
      <c r="H94" s="4">
        <v>64</v>
      </c>
      <c r="I94" s="4">
        <v>5</v>
      </c>
      <c r="J94" s="4">
        <v>4.7</v>
      </c>
      <c r="K94" s="4">
        <v>0.7</v>
      </c>
      <c r="L94" s="8">
        <v>0</v>
      </c>
      <c r="M94" s="59">
        <f>AlimentosSMAE[[#This Row],[Fibra]]/AlimentosSMAE[[#This Row],[Peso neto]]</f>
        <v>0</v>
      </c>
      <c r="N94" s="62">
        <f>AlimentosSMAE[[#This Row],[Kcal]]/AlimentosSMAE[[#This Row],[Peso neto]]</f>
        <v>2.1333333333333333</v>
      </c>
    </row>
    <row r="95" spans="2:14" x14ac:dyDescent="0.25">
      <c r="B95" s="17" t="s">
        <v>507</v>
      </c>
      <c r="C95" s="3" t="s">
        <v>14</v>
      </c>
      <c r="D95" s="4">
        <v>15</v>
      </c>
      <c r="E95" s="2" t="s">
        <v>10</v>
      </c>
      <c r="F95" s="4">
        <v>15</v>
      </c>
      <c r="G95" s="4">
        <v>15</v>
      </c>
      <c r="H95" s="4">
        <v>73</v>
      </c>
      <c r="I95" s="4">
        <v>1.7</v>
      </c>
      <c r="J95" s="4">
        <v>7</v>
      </c>
      <c r="K95" s="4">
        <v>0.7</v>
      </c>
      <c r="L95" s="8">
        <v>0</v>
      </c>
      <c r="M95" s="59">
        <f>AlimentosSMAE[[#This Row],[Fibra]]/AlimentosSMAE[[#This Row],[Peso neto]]</f>
        <v>0</v>
      </c>
      <c r="N95" s="62">
        <f>AlimentosSMAE[[#This Row],[Kcal]]/AlimentosSMAE[[#This Row],[Peso neto]]</f>
        <v>4.8666666666666663</v>
      </c>
    </row>
    <row r="96" spans="2:14" x14ac:dyDescent="0.25">
      <c r="B96" s="17" t="s">
        <v>534</v>
      </c>
      <c r="C96" s="3" t="s">
        <v>14</v>
      </c>
      <c r="D96" s="4">
        <v>15</v>
      </c>
      <c r="E96" s="2" t="s">
        <v>10</v>
      </c>
      <c r="F96" s="4">
        <v>15</v>
      </c>
      <c r="G96" s="4">
        <v>15</v>
      </c>
      <c r="H96" s="4">
        <v>64</v>
      </c>
      <c r="I96" s="4">
        <v>3.5</v>
      </c>
      <c r="J96" s="4">
        <v>5.6</v>
      </c>
      <c r="K96" s="4">
        <v>0</v>
      </c>
      <c r="L96" s="8">
        <v>0</v>
      </c>
      <c r="M96" s="59">
        <f>AlimentosSMAE[[#This Row],[Fibra]]/AlimentosSMAE[[#This Row],[Peso neto]]</f>
        <v>0</v>
      </c>
      <c r="N96" s="62">
        <f>AlimentosSMAE[[#This Row],[Kcal]]/AlimentosSMAE[[#This Row],[Peso neto]]</f>
        <v>4.2666666666666666</v>
      </c>
    </row>
    <row r="97" spans="2:14" x14ac:dyDescent="0.25">
      <c r="B97" s="17" t="s">
        <v>535</v>
      </c>
      <c r="C97" s="3" t="s">
        <v>14</v>
      </c>
      <c r="D97" s="4">
        <v>35</v>
      </c>
      <c r="E97" s="2" t="s">
        <v>10</v>
      </c>
      <c r="F97" s="4">
        <v>35</v>
      </c>
      <c r="G97" s="4">
        <v>35</v>
      </c>
      <c r="H97" s="4">
        <v>72</v>
      </c>
      <c r="I97" s="4">
        <v>5</v>
      </c>
      <c r="J97" s="4">
        <v>5.7</v>
      </c>
      <c r="K97" s="4">
        <v>0.1</v>
      </c>
      <c r="L97" s="8">
        <v>0</v>
      </c>
      <c r="M97" s="59">
        <f>AlimentosSMAE[[#This Row],[Fibra]]/AlimentosSMAE[[#This Row],[Peso neto]]</f>
        <v>0</v>
      </c>
      <c r="N97" s="62">
        <f>AlimentosSMAE[[#This Row],[Kcal]]/AlimentosSMAE[[#This Row],[Peso neto]]</f>
        <v>2.0571428571428569</v>
      </c>
    </row>
    <row r="98" spans="2:14" x14ac:dyDescent="0.25">
      <c r="B98" s="17" t="s">
        <v>536</v>
      </c>
      <c r="C98" s="3" t="s">
        <v>14</v>
      </c>
      <c r="D98" s="4">
        <v>15</v>
      </c>
      <c r="E98" s="2" t="s">
        <v>10</v>
      </c>
      <c r="F98" s="4">
        <v>15</v>
      </c>
      <c r="G98" s="4">
        <v>15</v>
      </c>
      <c r="H98" s="4">
        <v>70</v>
      </c>
      <c r="I98" s="4">
        <v>4.0999999999999996</v>
      </c>
      <c r="J98" s="4">
        <v>5.7</v>
      </c>
      <c r="K98" s="4">
        <v>0.2</v>
      </c>
      <c r="L98" s="8">
        <v>0</v>
      </c>
      <c r="M98" s="59">
        <f>AlimentosSMAE[[#This Row],[Fibra]]/AlimentosSMAE[[#This Row],[Peso neto]]</f>
        <v>0</v>
      </c>
      <c r="N98" s="62">
        <f>AlimentosSMAE[[#This Row],[Kcal]]/AlimentosSMAE[[#This Row],[Peso neto]]</f>
        <v>4.666666666666667</v>
      </c>
    </row>
    <row r="99" spans="2:14" x14ac:dyDescent="0.25">
      <c r="B99" s="17" t="s">
        <v>562</v>
      </c>
      <c r="C99" s="3" t="s">
        <v>14</v>
      </c>
      <c r="D99" s="4">
        <v>8</v>
      </c>
      <c r="E99" s="2" t="s">
        <v>10</v>
      </c>
      <c r="F99" s="4">
        <v>8</v>
      </c>
      <c r="G99" s="4">
        <v>8</v>
      </c>
      <c r="H99" s="4">
        <v>41</v>
      </c>
      <c r="I99" s="4">
        <v>0.5</v>
      </c>
      <c r="J99" s="4">
        <v>4.3</v>
      </c>
      <c r="K99" s="4">
        <v>0.9</v>
      </c>
      <c r="L99" s="8">
        <v>0</v>
      </c>
      <c r="M99" s="59">
        <f>AlimentosSMAE[[#This Row],[Fibra]]/AlimentosSMAE[[#This Row],[Peso neto]]</f>
        <v>0</v>
      </c>
      <c r="N99" s="62">
        <f>AlimentosSMAE[[#This Row],[Kcal]]/AlimentosSMAE[[#This Row],[Peso neto]]</f>
        <v>5.125</v>
      </c>
    </row>
    <row r="100" spans="2:14" x14ac:dyDescent="0.25">
      <c r="B100" s="17" t="s">
        <v>563</v>
      </c>
      <c r="C100" s="3" t="s">
        <v>14</v>
      </c>
      <c r="D100" s="4">
        <v>8</v>
      </c>
      <c r="E100" s="2" t="s">
        <v>10</v>
      </c>
      <c r="F100" s="4">
        <v>8</v>
      </c>
      <c r="G100" s="4">
        <v>8</v>
      </c>
      <c r="H100" s="4">
        <v>41</v>
      </c>
      <c r="I100" s="4">
        <v>0.5</v>
      </c>
      <c r="J100" s="4">
        <v>4.3</v>
      </c>
      <c r="K100" s="4">
        <v>0.9</v>
      </c>
      <c r="L100" s="8">
        <v>0</v>
      </c>
      <c r="M100" s="59">
        <f>AlimentosSMAE[[#This Row],[Fibra]]/AlimentosSMAE[[#This Row],[Peso neto]]</f>
        <v>0</v>
      </c>
      <c r="N100" s="62">
        <f>AlimentosSMAE[[#This Row],[Kcal]]/AlimentosSMAE[[#This Row],[Peso neto]]</f>
        <v>5.125</v>
      </c>
    </row>
    <row r="101" spans="2:14" x14ac:dyDescent="0.25">
      <c r="B101" s="17" t="s">
        <v>564</v>
      </c>
      <c r="C101" s="3" t="s">
        <v>14</v>
      </c>
      <c r="D101" s="4">
        <v>6</v>
      </c>
      <c r="E101" s="2" t="s">
        <v>10</v>
      </c>
      <c r="F101" s="4">
        <v>6</v>
      </c>
      <c r="G101" s="4">
        <v>6</v>
      </c>
      <c r="H101" s="4">
        <v>40</v>
      </c>
      <c r="I101" s="4">
        <v>0.4</v>
      </c>
      <c r="J101" s="4">
        <v>3.9</v>
      </c>
      <c r="K101" s="4">
        <v>1.5</v>
      </c>
      <c r="L101" s="8">
        <v>0</v>
      </c>
      <c r="M101" s="59">
        <f>AlimentosSMAE[[#This Row],[Fibra]]/AlimentosSMAE[[#This Row],[Peso neto]]</f>
        <v>0</v>
      </c>
      <c r="N101" s="62">
        <f>AlimentosSMAE[[#This Row],[Kcal]]/AlimentosSMAE[[#This Row],[Peso neto]]</f>
        <v>6.666666666666667</v>
      </c>
    </row>
    <row r="102" spans="2:14" x14ac:dyDescent="0.25">
      <c r="B102" s="17" t="s">
        <v>565</v>
      </c>
      <c r="C102" s="3" t="s">
        <v>14</v>
      </c>
      <c r="D102" s="4">
        <v>2</v>
      </c>
      <c r="E102" s="2" t="s">
        <v>52</v>
      </c>
      <c r="F102" s="4">
        <v>9</v>
      </c>
      <c r="G102" s="4">
        <v>9</v>
      </c>
      <c r="H102" s="4">
        <v>44</v>
      </c>
      <c r="I102" s="4">
        <v>0.3</v>
      </c>
      <c r="J102" s="4">
        <v>3</v>
      </c>
      <c r="K102" s="4">
        <v>4.4000000000000004</v>
      </c>
      <c r="L102" s="8">
        <v>0</v>
      </c>
      <c r="M102" s="59">
        <f>AlimentosSMAE[[#This Row],[Fibra]]/AlimentosSMAE[[#This Row],[Peso neto]]</f>
        <v>0</v>
      </c>
      <c r="N102" s="62">
        <f>AlimentosSMAE[[#This Row],[Kcal]]/AlimentosSMAE[[#This Row],[Peso neto]]</f>
        <v>4.8888888888888893</v>
      </c>
    </row>
    <row r="103" spans="2:14" x14ac:dyDescent="0.25">
      <c r="B103" s="17" t="s">
        <v>566</v>
      </c>
      <c r="C103" s="3" t="s">
        <v>14</v>
      </c>
      <c r="D103" s="4">
        <v>25</v>
      </c>
      <c r="E103" s="2" t="s">
        <v>10</v>
      </c>
      <c r="F103" s="4">
        <v>25</v>
      </c>
      <c r="G103" s="4">
        <v>14</v>
      </c>
      <c r="H103" s="4">
        <v>42</v>
      </c>
      <c r="I103" s="4">
        <v>0.5</v>
      </c>
      <c r="J103" s="4">
        <v>4.5999999999999996</v>
      </c>
      <c r="K103" s="4">
        <v>0.7</v>
      </c>
      <c r="L103" s="8">
        <v>0</v>
      </c>
      <c r="M103" s="59">
        <f>AlimentosSMAE[[#This Row],[Fibra]]/AlimentosSMAE[[#This Row],[Peso neto]]</f>
        <v>0</v>
      </c>
      <c r="N103" s="62">
        <f>AlimentosSMAE[[#This Row],[Kcal]]/AlimentosSMAE[[#This Row],[Peso neto]]</f>
        <v>3</v>
      </c>
    </row>
    <row r="104" spans="2:14" x14ac:dyDescent="0.25">
      <c r="B104" s="17" t="s">
        <v>567</v>
      </c>
      <c r="C104" s="3" t="s">
        <v>14</v>
      </c>
      <c r="D104" s="4">
        <v>12</v>
      </c>
      <c r="E104" s="2" t="s">
        <v>10</v>
      </c>
      <c r="F104" s="4">
        <v>12</v>
      </c>
      <c r="G104" s="4">
        <v>12</v>
      </c>
      <c r="H104" s="4">
        <v>42</v>
      </c>
      <c r="I104" s="4">
        <v>0.4</v>
      </c>
      <c r="J104" s="4">
        <v>4</v>
      </c>
      <c r="K104" s="4">
        <v>1.8</v>
      </c>
      <c r="L104" s="8">
        <v>0</v>
      </c>
      <c r="M104" s="59">
        <f>AlimentosSMAE[[#This Row],[Fibra]]/AlimentosSMAE[[#This Row],[Peso neto]]</f>
        <v>0</v>
      </c>
      <c r="N104" s="62">
        <f>AlimentosSMAE[[#This Row],[Kcal]]/AlimentosSMAE[[#This Row],[Peso neto]]</f>
        <v>3.5</v>
      </c>
    </row>
    <row r="105" spans="2:14" x14ac:dyDescent="0.25">
      <c r="B105" s="17" t="s">
        <v>568</v>
      </c>
      <c r="C105" s="3" t="s">
        <v>14</v>
      </c>
      <c r="D105" s="4">
        <v>1.5</v>
      </c>
      <c r="E105" s="2" t="s">
        <v>52</v>
      </c>
      <c r="F105" s="4">
        <v>9</v>
      </c>
      <c r="G105" s="4">
        <v>9</v>
      </c>
      <c r="H105" s="4">
        <v>44</v>
      </c>
      <c r="I105" s="4">
        <v>0.3</v>
      </c>
      <c r="J105" s="4">
        <v>3.1</v>
      </c>
      <c r="K105" s="4">
        <v>4.2</v>
      </c>
      <c r="L105" s="8">
        <v>0</v>
      </c>
      <c r="M105" s="59">
        <f>AlimentosSMAE[[#This Row],[Fibra]]/AlimentosSMAE[[#This Row],[Peso neto]]</f>
        <v>0</v>
      </c>
      <c r="N105" s="62">
        <f>AlimentosSMAE[[#This Row],[Kcal]]/AlimentosSMAE[[#This Row],[Peso neto]]</f>
        <v>4.8888888888888893</v>
      </c>
    </row>
    <row r="106" spans="2:14" x14ac:dyDescent="0.25">
      <c r="B106" s="17" t="s">
        <v>569</v>
      </c>
      <c r="C106" s="3" t="s">
        <v>14</v>
      </c>
      <c r="D106" s="4">
        <v>1.5</v>
      </c>
      <c r="E106" s="2" t="s">
        <v>52</v>
      </c>
      <c r="F106" s="4">
        <v>9</v>
      </c>
      <c r="G106" s="4">
        <v>9</v>
      </c>
      <c r="H106" s="4">
        <v>44</v>
      </c>
      <c r="I106" s="4">
        <v>0.3</v>
      </c>
      <c r="J106" s="4">
        <v>3.1</v>
      </c>
      <c r="K106" s="4">
        <v>4.2</v>
      </c>
      <c r="L106" s="8">
        <v>0</v>
      </c>
      <c r="M106" s="59">
        <f>AlimentosSMAE[[#This Row],[Fibra]]/AlimentosSMAE[[#This Row],[Peso neto]]</f>
        <v>0</v>
      </c>
      <c r="N106" s="62">
        <f>AlimentosSMAE[[#This Row],[Kcal]]/AlimentosSMAE[[#This Row],[Peso neto]]</f>
        <v>4.8888888888888893</v>
      </c>
    </row>
    <row r="107" spans="2:14" x14ac:dyDescent="0.25">
      <c r="B107" s="17" t="s">
        <v>570</v>
      </c>
      <c r="C107" s="3" t="s">
        <v>14</v>
      </c>
      <c r="D107" s="4">
        <v>1.5</v>
      </c>
      <c r="E107" s="2" t="s">
        <v>52</v>
      </c>
      <c r="F107" s="4">
        <v>9</v>
      </c>
      <c r="G107" s="4">
        <v>9</v>
      </c>
      <c r="H107" s="4">
        <v>44</v>
      </c>
      <c r="I107" s="4">
        <v>0.3</v>
      </c>
      <c r="J107" s="4">
        <v>3.1</v>
      </c>
      <c r="K107" s="4">
        <v>4.2</v>
      </c>
      <c r="L107" s="8">
        <v>0</v>
      </c>
      <c r="M107" s="59">
        <f>AlimentosSMAE[[#This Row],[Fibra]]/AlimentosSMAE[[#This Row],[Peso neto]]</f>
        <v>0</v>
      </c>
      <c r="N107" s="62">
        <f>AlimentosSMAE[[#This Row],[Kcal]]/AlimentosSMAE[[#This Row],[Peso neto]]</f>
        <v>4.8888888888888893</v>
      </c>
    </row>
    <row r="108" spans="2:14" x14ac:dyDescent="0.25">
      <c r="B108" s="17" t="s">
        <v>603</v>
      </c>
      <c r="C108" s="3" t="s">
        <v>14</v>
      </c>
      <c r="D108" s="4">
        <v>8</v>
      </c>
      <c r="E108" s="2" t="s">
        <v>10</v>
      </c>
      <c r="F108" s="4">
        <v>8</v>
      </c>
      <c r="G108" s="4">
        <v>6</v>
      </c>
      <c r="H108" s="4">
        <v>41</v>
      </c>
      <c r="I108" s="4">
        <v>0.5</v>
      </c>
      <c r="J108" s="4">
        <v>4.3</v>
      </c>
      <c r="K108" s="4">
        <v>0.9</v>
      </c>
      <c r="L108" s="8">
        <v>0</v>
      </c>
      <c r="M108" s="59">
        <f>AlimentosSMAE[[#This Row],[Fibra]]/AlimentosSMAE[[#This Row],[Peso neto]]</f>
        <v>0</v>
      </c>
      <c r="N108" s="62">
        <f>AlimentosSMAE[[#This Row],[Kcal]]/AlimentosSMAE[[#This Row],[Peso neto]]</f>
        <v>6.833333333333333</v>
      </c>
    </row>
    <row r="109" spans="2:14" x14ac:dyDescent="0.25">
      <c r="B109" s="17" t="s">
        <v>619</v>
      </c>
      <c r="C109" s="3" t="s">
        <v>14</v>
      </c>
      <c r="D109" s="4">
        <v>14</v>
      </c>
      <c r="E109" s="2" t="s">
        <v>10</v>
      </c>
      <c r="F109" s="4">
        <v>14</v>
      </c>
      <c r="G109" s="4">
        <v>14</v>
      </c>
      <c r="H109" s="4">
        <v>72</v>
      </c>
      <c r="I109" s="4">
        <v>0.8</v>
      </c>
      <c r="J109" s="4">
        <v>7.5</v>
      </c>
      <c r="K109" s="4">
        <v>1.6</v>
      </c>
      <c r="L109" s="8">
        <v>0</v>
      </c>
      <c r="M109" s="59">
        <f>AlimentosSMAE[[#This Row],[Fibra]]/AlimentosSMAE[[#This Row],[Peso neto]]</f>
        <v>0</v>
      </c>
      <c r="N109" s="62">
        <f>AlimentosSMAE[[#This Row],[Kcal]]/AlimentosSMAE[[#This Row],[Peso neto]]</f>
        <v>5.1428571428571432</v>
      </c>
    </row>
    <row r="110" spans="2:14" x14ac:dyDescent="0.25">
      <c r="B110" s="17" t="s">
        <v>628</v>
      </c>
      <c r="C110" s="3" t="s">
        <v>14</v>
      </c>
      <c r="D110" s="4">
        <v>1.5</v>
      </c>
      <c r="E110" s="2" t="s">
        <v>52</v>
      </c>
      <c r="F110" s="4">
        <v>12</v>
      </c>
      <c r="G110" s="4">
        <v>12</v>
      </c>
      <c r="H110" s="4">
        <v>42</v>
      </c>
      <c r="I110" s="4">
        <v>0.2</v>
      </c>
      <c r="J110" s="4">
        <v>4.4000000000000004</v>
      </c>
      <c r="K110" s="4">
        <v>0.3</v>
      </c>
      <c r="L110" s="8">
        <v>0</v>
      </c>
      <c r="M110" s="59">
        <f>AlimentosSMAE[[#This Row],[Fibra]]/AlimentosSMAE[[#This Row],[Peso neto]]</f>
        <v>0</v>
      </c>
      <c r="N110" s="62">
        <f>AlimentosSMAE[[#This Row],[Kcal]]/AlimentosSMAE[[#This Row],[Peso neto]]</f>
        <v>3.5</v>
      </c>
    </row>
    <row r="111" spans="2:14" x14ac:dyDescent="0.25">
      <c r="B111" s="17" t="s">
        <v>629</v>
      </c>
      <c r="C111" s="3" t="s">
        <v>14</v>
      </c>
      <c r="D111" s="4">
        <v>3</v>
      </c>
      <c r="E111" s="2" t="s">
        <v>15</v>
      </c>
      <c r="F111" s="4">
        <v>19</v>
      </c>
      <c r="G111" s="4">
        <v>19</v>
      </c>
      <c r="H111" s="4">
        <v>36</v>
      </c>
      <c r="I111" s="4">
        <v>0.2</v>
      </c>
      <c r="J111" s="4">
        <v>3.1</v>
      </c>
      <c r="K111" s="4">
        <v>10.1</v>
      </c>
      <c r="L111" s="8">
        <v>0</v>
      </c>
      <c r="M111" s="59">
        <f>AlimentosSMAE[[#This Row],[Fibra]]/AlimentosSMAE[[#This Row],[Peso neto]]</f>
        <v>0</v>
      </c>
      <c r="N111" s="62">
        <f>AlimentosSMAE[[#This Row],[Kcal]]/AlimentosSMAE[[#This Row],[Peso neto]]</f>
        <v>1.8947368421052631</v>
      </c>
    </row>
    <row r="112" spans="2:14" x14ac:dyDescent="0.25">
      <c r="B112" s="17" t="s">
        <v>630</v>
      </c>
      <c r="C112" s="3" t="s">
        <v>14</v>
      </c>
      <c r="D112" s="4">
        <v>3</v>
      </c>
      <c r="E112" s="2" t="s">
        <v>15</v>
      </c>
      <c r="F112" s="4">
        <v>15</v>
      </c>
      <c r="G112" s="4">
        <v>15</v>
      </c>
      <c r="H112" s="4">
        <v>50</v>
      </c>
      <c r="I112" s="4">
        <v>0.5</v>
      </c>
      <c r="J112" s="4">
        <v>5.2</v>
      </c>
      <c r="K112" s="4">
        <v>1</v>
      </c>
      <c r="L112" s="8">
        <v>0</v>
      </c>
      <c r="M112" s="59">
        <f>AlimentosSMAE[[#This Row],[Fibra]]/AlimentosSMAE[[#This Row],[Peso neto]]</f>
        <v>0</v>
      </c>
      <c r="N112" s="62">
        <f>AlimentosSMAE[[#This Row],[Kcal]]/AlimentosSMAE[[#This Row],[Peso neto]]</f>
        <v>3.3333333333333335</v>
      </c>
    </row>
    <row r="113" spans="2:14" x14ac:dyDescent="0.25">
      <c r="B113" s="17" t="s">
        <v>631</v>
      </c>
      <c r="C113" s="3" t="s">
        <v>14</v>
      </c>
      <c r="D113" s="4">
        <v>4</v>
      </c>
      <c r="E113" s="2" t="s">
        <v>15</v>
      </c>
      <c r="F113" s="4">
        <v>19</v>
      </c>
      <c r="G113" s="4">
        <v>19</v>
      </c>
      <c r="H113" s="4">
        <v>36</v>
      </c>
      <c r="I113" s="4">
        <v>0.5</v>
      </c>
      <c r="J113" s="4">
        <v>3.6</v>
      </c>
      <c r="K113" s="4">
        <v>0.7</v>
      </c>
      <c r="L113" s="8">
        <v>0</v>
      </c>
      <c r="M113" s="59">
        <f>AlimentosSMAE[[#This Row],[Fibra]]/AlimentosSMAE[[#This Row],[Peso neto]]</f>
        <v>0</v>
      </c>
      <c r="N113" s="62">
        <f>AlimentosSMAE[[#This Row],[Kcal]]/AlimentosSMAE[[#This Row],[Peso neto]]</f>
        <v>1.8947368421052631</v>
      </c>
    </row>
    <row r="114" spans="2:14" x14ac:dyDescent="0.25">
      <c r="B114" s="17" t="s">
        <v>632</v>
      </c>
      <c r="C114" s="3" t="s">
        <v>14</v>
      </c>
      <c r="D114" s="4">
        <v>1</v>
      </c>
      <c r="E114" s="2" t="s">
        <v>52</v>
      </c>
      <c r="F114" s="4">
        <v>15</v>
      </c>
      <c r="G114" s="4">
        <v>15</v>
      </c>
      <c r="H114" s="4">
        <v>43</v>
      </c>
      <c r="I114" s="4">
        <v>0</v>
      </c>
      <c r="J114" s="4">
        <v>3.2</v>
      </c>
      <c r="K114" s="4">
        <v>2.1</v>
      </c>
      <c r="L114" s="8">
        <v>0</v>
      </c>
      <c r="M114" s="59">
        <f>AlimentosSMAE[[#This Row],[Fibra]]/AlimentosSMAE[[#This Row],[Peso neto]]</f>
        <v>0</v>
      </c>
      <c r="N114" s="62">
        <f>AlimentosSMAE[[#This Row],[Kcal]]/AlimentosSMAE[[#This Row],[Peso neto]]</f>
        <v>2.8666666666666667</v>
      </c>
    </row>
    <row r="115" spans="2:14" x14ac:dyDescent="0.25">
      <c r="B115" s="17" t="s">
        <v>633</v>
      </c>
      <c r="C115" s="3" t="s">
        <v>14</v>
      </c>
      <c r="D115" s="4">
        <v>1.3333333329999999</v>
      </c>
      <c r="E115" s="2" t="s">
        <v>52</v>
      </c>
      <c r="F115" s="4">
        <v>21</v>
      </c>
      <c r="G115" s="4">
        <v>21</v>
      </c>
      <c r="H115" s="4">
        <v>41</v>
      </c>
      <c r="I115" s="4">
        <v>0.6</v>
      </c>
      <c r="J115" s="4">
        <v>4.0999999999999996</v>
      </c>
      <c r="K115" s="4">
        <v>0.8</v>
      </c>
      <c r="L115" s="8">
        <v>0</v>
      </c>
      <c r="M115" s="59">
        <f>AlimentosSMAE[[#This Row],[Fibra]]/AlimentosSMAE[[#This Row],[Peso neto]]</f>
        <v>0</v>
      </c>
      <c r="N115" s="62">
        <f>AlimentosSMAE[[#This Row],[Kcal]]/AlimentosSMAE[[#This Row],[Peso neto]]</f>
        <v>1.9523809523809523</v>
      </c>
    </row>
    <row r="116" spans="2:14" x14ac:dyDescent="0.25">
      <c r="B116" s="17" t="s">
        <v>634</v>
      </c>
      <c r="C116" s="3" t="s">
        <v>14</v>
      </c>
      <c r="D116" s="4">
        <v>1</v>
      </c>
      <c r="E116" s="2" t="s">
        <v>52</v>
      </c>
      <c r="F116" s="4">
        <v>13</v>
      </c>
      <c r="G116" s="4">
        <v>13</v>
      </c>
      <c r="H116" s="4">
        <v>45</v>
      </c>
      <c r="I116" s="4">
        <v>0.3</v>
      </c>
      <c r="J116" s="4">
        <v>4.8</v>
      </c>
      <c r="K116" s="4">
        <v>0.4</v>
      </c>
      <c r="L116" s="8">
        <v>0</v>
      </c>
      <c r="M116" s="59">
        <f>AlimentosSMAE[[#This Row],[Fibra]]/AlimentosSMAE[[#This Row],[Peso neto]]</f>
        <v>0</v>
      </c>
      <c r="N116" s="62">
        <f>AlimentosSMAE[[#This Row],[Kcal]]/AlimentosSMAE[[#This Row],[Peso neto]]</f>
        <v>3.4615384615384617</v>
      </c>
    </row>
    <row r="117" spans="2:14" x14ac:dyDescent="0.25">
      <c r="B117" s="17" t="s">
        <v>635</v>
      </c>
      <c r="C117" s="3" t="s">
        <v>14</v>
      </c>
      <c r="D117" s="4">
        <v>2</v>
      </c>
      <c r="E117" s="2" t="s">
        <v>52</v>
      </c>
      <c r="F117" s="4">
        <v>21</v>
      </c>
      <c r="G117" s="4">
        <v>21</v>
      </c>
      <c r="H117" s="4">
        <v>46</v>
      </c>
      <c r="I117" s="4">
        <v>0.7</v>
      </c>
      <c r="J117" s="4">
        <v>4.4000000000000004</v>
      </c>
      <c r="K117" s="4">
        <v>0.9</v>
      </c>
      <c r="L117" s="8">
        <v>0</v>
      </c>
      <c r="M117" s="59">
        <f>AlimentosSMAE[[#This Row],[Fibra]]/AlimentosSMAE[[#This Row],[Peso neto]]</f>
        <v>0</v>
      </c>
      <c r="N117" s="62">
        <f>AlimentosSMAE[[#This Row],[Kcal]]/AlimentosSMAE[[#This Row],[Peso neto]]</f>
        <v>2.1904761904761907</v>
      </c>
    </row>
    <row r="118" spans="2:14" x14ac:dyDescent="0.25">
      <c r="B118" s="17" t="s">
        <v>636</v>
      </c>
      <c r="C118" s="3" t="s">
        <v>14</v>
      </c>
      <c r="D118" s="4">
        <v>1</v>
      </c>
      <c r="E118" s="2" t="s">
        <v>52</v>
      </c>
      <c r="F118" s="4">
        <v>13</v>
      </c>
      <c r="G118" s="4">
        <v>13</v>
      </c>
      <c r="H118" s="4">
        <v>44</v>
      </c>
      <c r="I118" s="4">
        <v>0.3</v>
      </c>
      <c r="J118" s="4">
        <v>4.8</v>
      </c>
      <c r="K118" s="4">
        <v>0.4</v>
      </c>
      <c r="L118" s="8">
        <v>0</v>
      </c>
      <c r="M118" s="59">
        <f>AlimentosSMAE[[#This Row],[Fibra]]/AlimentosSMAE[[#This Row],[Peso neto]]</f>
        <v>0</v>
      </c>
      <c r="N118" s="62">
        <f>AlimentosSMAE[[#This Row],[Kcal]]/AlimentosSMAE[[#This Row],[Peso neto]]</f>
        <v>3.3846153846153846</v>
      </c>
    </row>
    <row r="119" spans="2:14" x14ac:dyDescent="0.25">
      <c r="B119" s="17" t="s">
        <v>637</v>
      </c>
      <c r="C119" s="3" t="s">
        <v>14</v>
      </c>
      <c r="D119" s="4">
        <v>1.5</v>
      </c>
      <c r="E119" s="2" t="s">
        <v>638</v>
      </c>
      <c r="F119" s="4">
        <v>12</v>
      </c>
      <c r="G119" s="4">
        <v>12</v>
      </c>
      <c r="H119" s="4">
        <v>42</v>
      </c>
      <c r="I119" s="4">
        <v>0.2</v>
      </c>
      <c r="J119" s="4">
        <v>4.4000000000000004</v>
      </c>
      <c r="K119" s="4">
        <v>0.3</v>
      </c>
      <c r="L119" s="8">
        <v>0</v>
      </c>
      <c r="M119" s="59">
        <f>AlimentosSMAE[[#This Row],[Fibra]]/AlimentosSMAE[[#This Row],[Peso neto]]</f>
        <v>0</v>
      </c>
      <c r="N119" s="62">
        <f>AlimentosSMAE[[#This Row],[Kcal]]/AlimentosSMAE[[#This Row],[Peso neto]]</f>
        <v>3.5</v>
      </c>
    </row>
    <row r="120" spans="2:14" x14ac:dyDescent="0.25">
      <c r="B120" s="17" t="s">
        <v>639</v>
      </c>
      <c r="C120" s="3" t="s">
        <v>14</v>
      </c>
      <c r="D120" s="4">
        <v>5</v>
      </c>
      <c r="E120" s="2" t="s">
        <v>52</v>
      </c>
      <c r="F120" s="4">
        <v>15</v>
      </c>
      <c r="G120" s="4">
        <v>15</v>
      </c>
      <c r="H120" s="4">
        <v>40</v>
      </c>
      <c r="I120" s="4">
        <v>0.5</v>
      </c>
      <c r="J120" s="4">
        <v>3.5</v>
      </c>
      <c r="K120" s="4">
        <v>2</v>
      </c>
      <c r="L120" s="8">
        <v>0</v>
      </c>
      <c r="M120" s="59">
        <f>AlimentosSMAE[[#This Row],[Fibra]]/AlimentosSMAE[[#This Row],[Peso neto]]</f>
        <v>0</v>
      </c>
      <c r="N120" s="62">
        <f>AlimentosSMAE[[#This Row],[Kcal]]/AlimentosSMAE[[#This Row],[Peso neto]]</f>
        <v>2.6666666666666665</v>
      </c>
    </row>
    <row r="121" spans="2:14" x14ac:dyDescent="0.25">
      <c r="B121" s="17" t="s">
        <v>640</v>
      </c>
      <c r="C121" s="3" t="s">
        <v>14</v>
      </c>
      <c r="D121" s="4">
        <v>4</v>
      </c>
      <c r="E121" s="2" t="s">
        <v>15</v>
      </c>
      <c r="F121" s="4">
        <v>8</v>
      </c>
      <c r="G121" s="4">
        <v>8</v>
      </c>
      <c r="H121" s="4">
        <v>44</v>
      </c>
      <c r="I121" s="4">
        <v>0.4</v>
      </c>
      <c r="J121" s="4">
        <v>2.8</v>
      </c>
      <c r="K121" s="4">
        <v>4.4000000000000004</v>
      </c>
      <c r="L121" s="8">
        <v>0</v>
      </c>
      <c r="M121" s="59">
        <f>AlimentosSMAE[[#This Row],[Fibra]]/AlimentosSMAE[[#This Row],[Peso neto]]</f>
        <v>0</v>
      </c>
      <c r="N121" s="62">
        <f>AlimentosSMAE[[#This Row],[Kcal]]/AlimentosSMAE[[#This Row],[Peso neto]]</f>
        <v>5.5</v>
      </c>
    </row>
    <row r="122" spans="2:14" x14ac:dyDescent="0.25">
      <c r="B122" s="17" t="s">
        <v>642</v>
      </c>
      <c r="C122" s="3" t="s">
        <v>14</v>
      </c>
      <c r="D122" s="4">
        <v>4</v>
      </c>
      <c r="E122" s="2" t="s">
        <v>15</v>
      </c>
      <c r="F122" s="4">
        <v>19</v>
      </c>
      <c r="G122" s="4">
        <v>19</v>
      </c>
      <c r="H122" s="4">
        <v>36</v>
      </c>
      <c r="I122" s="4">
        <v>0.5</v>
      </c>
      <c r="J122" s="4">
        <v>3.6</v>
      </c>
      <c r="K122" s="4">
        <v>0.7</v>
      </c>
      <c r="L122" s="8">
        <v>0</v>
      </c>
      <c r="M122" s="59">
        <f>AlimentosSMAE[[#This Row],[Fibra]]/AlimentosSMAE[[#This Row],[Peso neto]]</f>
        <v>0</v>
      </c>
      <c r="N122" s="62">
        <f>AlimentosSMAE[[#This Row],[Kcal]]/AlimentosSMAE[[#This Row],[Peso neto]]</f>
        <v>1.8947368421052631</v>
      </c>
    </row>
    <row r="123" spans="2:14" x14ac:dyDescent="0.25">
      <c r="B123" s="17" t="s">
        <v>644</v>
      </c>
      <c r="C123" s="3" t="s">
        <v>14</v>
      </c>
      <c r="D123" s="4">
        <v>1</v>
      </c>
      <c r="E123" s="2" t="s">
        <v>52</v>
      </c>
      <c r="F123" s="4">
        <v>14</v>
      </c>
      <c r="G123" s="4">
        <v>14</v>
      </c>
      <c r="H123" s="4">
        <v>41</v>
      </c>
      <c r="I123" s="4">
        <v>0.3</v>
      </c>
      <c r="J123" s="4">
        <v>4.3</v>
      </c>
      <c r="K123" s="4">
        <v>0.4</v>
      </c>
      <c r="L123" s="8">
        <v>0</v>
      </c>
      <c r="M123" s="59">
        <f>AlimentosSMAE[[#This Row],[Fibra]]/AlimentosSMAE[[#This Row],[Peso neto]]</f>
        <v>0</v>
      </c>
      <c r="N123" s="62">
        <f>AlimentosSMAE[[#This Row],[Kcal]]/AlimentosSMAE[[#This Row],[Peso neto]]</f>
        <v>2.9285714285714284</v>
      </c>
    </row>
    <row r="124" spans="2:14" x14ac:dyDescent="0.25">
      <c r="B124" s="17" t="s">
        <v>645</v>
      </c>
      <c r="C124" s="3" t="s">
        <v>14</v>
      </c>
      <c r="D124" s="4">
        <v>5</v>
      </c>
      <c r="E124" s="2" t="s">
        <v>52</v>
      </c>
      <c r="F124" s="4">
        <v>80</v>
      </c>
      <c r="G124" s="4">
        <v>80</v>
      </c>
      <c r="H124" s="4">
        <v>39</v>
      </c>
      <c r="I124" s="4">
        <v>0.8</v>
      </c>
      <c r="J124" s="4">
        <v>3.4</v>
      </c>
      <c r="K124" s="4">
        <v>1.4</v>
      </c>
      <c r="L124" s="8">
        <v>0</v>
      </c>
      <c r="M124" s="59">
        <f>AlimentosSMAE[[#This Row],[Fibra]]/AlimentosSMAE[[#This Row],[Peso neto]]</f>
        <v>0</v>
      </c>
      <c r="N124" s="62">
        <f>AlimentosSMAE[[#This Row],[Kcal]]/AlimentosSMAE[[#This Row],[Peso neto]]</f>
        <v>0.48749999999999999</v>
      </c>
    </row>
    <row r="125" spans="2:14" x14ac:dyDescent="0.25">
      <c r="B125" s="17" t="s">
        <v>646</v>
      </c>
      <c r="C125" s="3" t="s">
        <v>14</v>
      </c>
      <c r="D125" s="4">
        <v>1</v>
      </c>
      <c r="E125" s="2" t="s">
        <v>52</v>
      </c>
      <c r="F125" s="4">
        <v>14</v>
      </c>
      <c r="G125" s="4">
        <v>14</v>
      </c>
      <c r="H125" s="4">
        <v>41</v>
      </c>
      <c r="I125" s="4">
        <v>0.3</v>
      </c>
      <c r="J125" s="4">
        <v>4.3</v>
      </c>
      <c r="K125" s="4">
        <v>0.4</v>
      </c>
      <c r="L125" s="8">
        <v>0</v>
      </c>
      <c r="M125" s="59">
        <f>AlimentosSMAE[[#This Row],[Fibra]]/AlimentosSMAE[[#This Row],[Peso neto]]</f>
        <v>0</v>
      </c>
      <c r="N125" s="62">
        <f>AlimentosSMAE[[#This Row],[Kcal]]/AlimentosSMAE[[#This Row],[Peso neto]]</f>
        <v>2.9285714285714284</v>
      </c>
    </row>
    <row r="126" spans="2:14" x14ac:dyDescent="0.25">
      <c r="B126" s="17" t="s">
        <v>647</v>
      </c>
      <c r="C126" s="3" t="s">
        <v>14</v>
      </c>
      <c r="D126" s="4">
        <v>1</v>
      </c>
      <c r="E126" s="2" t="s">
        <v>52</v>
      </c>
      <c r="F126" s="4">
        <v>15</v>
      </c>
      <c r="G126" s="4">
        <v>15</v>
      </c>
      <c r="H126" s="4">
        <v>43</v>
      </c>
      <c r="I126" s="4">
        <v>0</v>
      </c>
      <c r="J126" s="4">
        <v>3.2</v>
      </c>
      <c r="K126" s="4">
        <v>2.1</v>
      </c>
      <c r="L126" s="8">
        <v>0</v>
      </c>
      <c r="M126" s="59">
        <f>AlimentosSMAE[[#This Row],[Fibra]]/AlimentosSMAE[[#This Row],[Peso neto]]</f>
        <v>0</v>
      </c>
      <c r="N126" s="62">
        <f>AlimentosSMAE[[#This Row],[Kcal]]/AlimentosSMAE[[#This Row],[Peso neto]]</f>
        <v>2.8666666666666667</v>
      </c>
    </row>
    <row r="127" spans="2:14" x14ac:dyDescent="0.25">
      <c r="B127" s="17" t="s">
        <v>648</v>
      </c>
      <c r="C127" s="3" t="s">
        <v>14</v>
      </c>
      <c r="D127" s="4">
        <v>1.5</v>
      </c>
      <c r="E127" s="2" t="s">
        <v>52</v>
      </c>
      <c r="F127" s="4">
        <v>21</v>
      </c>
      <c r="G127" s="4">
        <v>21</v>
      </c>
      <c r="H127" s="4">
        <v>41</v>
      </c>
      <c r="I127" s="4">
        <v>0.6</v>
      </c>
      <c r="J127" s="4">
        <v>4.0999999999999996</v>
      </c>
      <c r="K127" s="4">
        <v>0.8</v>
      </c>
      <c r="L127" s="8">
        <v>0</v>
      </c>
      <c r="M127" s="59">
        <f>AlimentosSMAE[[#This Row],[Fibra]]/AlimentosSMAE[[#This Row],[Peso neto]]</f>
        <v>0</v>
      </c>
      <c r="N127" s="62">
        <f>AlimentosSMAE[[#This Row],[Kcal]]/AlimentosSMAE[[#This Row],[Peso neto]]</f>
        <v>1.9523809523809523</v>
      </c>
    </row>
    <row r="128" spans="2:14" x14ac:dyDescent="0.25">
      <c r="B128" s="17" t="s">
        <v>649</v>
      </c>
      <c r="C128" s="3" t="s">
        <v>14</v>
      </c>
      <c r="D128" s="4">
        <v>1</v>
      </c>
      <c r="E128" s="2" t="s">
        <v>52</v>
      </c>
      <c r="F128" s="4">
        <v>14</v>
      </c>
      <c r="G128" s="4">
        <v>14</v>
      </c>
      <c r="H128" s="4">
        <v>41</v>
      </c>
      <c r="I128" s="4">
        <v>0.3</v>
      </c>
      <c r="J128" s="4">
        <v>4.3</v>
      </c>
      <c r="K128" s="4">
        <v>0.4</v>
      </c>
      <c r="L128" s="8">
        <v>0</v>
      </c>
      <c r="M128" s="59">
        <f>AlimentosSMAE[[#This Row],[Fibra]]/AlimentosSMAE[[#This Row],[Peso neto]]</f>
        <v>0</v>
      </c>
      <c r="N128" s="62">
        <f>AlimentosSMAE[[#This Row],[Kcal]]/AlimentosSMAE[[#This Row],[Peso neto]]</f>
        <v>2.9285714285714284</v>
      </c>
    </row>
    <row r="129" spans="2:14" x14ac:dyDescent="0.25">
      <c r="B129" s="17" t="s">
        <v>685</v>
      </c>
      <c r="C129" s="3" t="s">
        <v>14</v>
      </c>
      <c r="D129" s="4">
        <v>2</v>
      </c>
      <c r="E129" s="2" t="s">
        <v>52</v>
      </c>
      <c r="F129" s="4">
        <v>30</v>
      </c>
      <c r="G129" s="4">
        <v>30</v>
      </c>
      <c r="H129" s="4">
        <v>48</v>
      </c>
      <c r="I129" s="4">
        <v>1</v>
      </c>
      <c r="J129" s="4">
        <v>3.9</v>
      </c>
      <c r="K129" s="4">
        <v>1.9</v>
      </c>
      <c r="L129" s="8">
        <v>0</v>
      </c>
      <c r="M129" s="59">
        <f>AlimentosSMAE[[#This Row],[Fibra]]/AlimentosSMAE[[#This Row],[Peso neto]]</f>
        <v>0</v>
      </c>
      <c r="N129" s="62">
        <f>AlimentosSMAE[[#This Row],[Kcal]]/AlimentosSMAE[[#This Row],[Peso neto]]</f>
        <v>1.6</v>
      </c>
    </row>
    <row r="130" spans="2:14" x14ac:dyDescent="0.25">
      <c r="B130" s="17" t="s">
        <v>686</v>
      </c>
      <c r="C130" s="3" t="s">
        <v>14</v>
      </c>
      <c r="D130" s="4">
        <v>2</v>
      </c>
      <c r="E130" s="2" t="s">
        <v>52</v>
      </c>
      <c r="F130" s="4">
        <v>30</v>
      </c>
      <c r="G130" s="4">
        <v>30</v>
      </c>
      <c r="H130" s="4">
        <v>48</v>
      </c>
      <c r="I130" s="4">
        <v>1</v>
      </c>
      <c r="J130" s="4">
        <v>3.9</v>
      </c>
      <c r="K130" s="4">
        <v>1.9</v>
      </c>
      <c r="L130" s="8">
        <v>0</v>
      </c>
      <c r="M130" s="59">
        <f>AlimentosSMAE[[#This Row],[Fibra]]/AlimentosSMAE[[#This Row],[Peso neto]]</f>
        <v>0</v>
      </c>
      <c r="N130" s="62">
        <f>AlimentosSMAE[[#This Row],[Kcal]]/AlimentosSMAE[[#This Row],[Peso neto]]</f>
        <v>1.6</v>
      </c>
    </row>
    <row r="131" spans="2:14" x14ac:dyDescent="0.25">
      <c r="B131" s="17" t="s">
        <v>687</v>
      </c>
      <c r="C131" s="3" t="s">
        <v>14</v>
      </c>
      <c r="D131" s="4">
        <v>2</v>
      </c>
      <c r="E131" s="2" t="s">
        <v>52</v>
      </c>
      <c r="F131" s="4">
        <v>30</v>
      </c>
      <c r="G131" s="4">
        <v>30</v>
      </c>
      <c r="H131" s="4">
        <v>48</v>
      </c>
      <c r="I131" s="4">
        <v>1</v>
      </c>
      <c r="J131" s="4">
        <v>3.9</v>
      </c>
      <c r="K131" s="4">
        <v>1.9</v>
      </c>
      <c r="L131" s="8">
        <v>0</v>
      </c>
      <c r="M131" s="59">
        <f>AlimentosSMAE[[#This Row],[Fibra]]/AlimentosSMAE[[#This Row],[Peso neto]]</f>
        <v>0</v>
      </c>
      <c r="N131" s="62">
        <f>AlimentosSMAE[[#This Row],[Kcal]]/AlimentosSMAE[[#This Row],[Peso neto]]</f>
        <v>1.6</v>
      </c>
    </row>
    <row r="132" spans="2:14" x14ac:dyDescent="0.25">
      <c r="B132" s="17" t="s">
        <v>688</v>
      </c>
      <c r="C132" s="3" t="s">
        <v>14</v>
      </c>
      <c r="D132" s="4">
        <v>2</v>
      </c>
      <c r="E132" s="2" t="s">
        <v>52</v>
      </c>
      <c r="F132" s="4">
        <v>30</v>
      </c>
      <c r="G132" s="4">
        <v>30</v>
      </c>
      <c r="H132" s="4">
        <v>48</v>
      </c>
      <c r="I132" s="4">
        <v>1</v>
      </c>
      <c r="J132" s="4">
        <v>3.9</v>
      </c>
      <c r="K132" s="4">
        <v>1.9</v>
      </c>
      <c r="L132" s="8">
        <v>0</v>
      </c>
      <c r="M132" s="59">
        <f>AlimentosSMAE[[#This Row],[Fibra]]/AlimentosSMAE[[#This Row],[Peso neto]]</f>
        <v>0</v>
      </c>
      <c r="N132" s="62">
        <f>AlimentosSMAE[[#This Row],[Kcal]]/AlimentosSMAE[[#This Row],[Peso neto]]</f>
        <v>1.6</v>
      </c>
    </row>
    <row r="133" spans="2:14" x14ac:dyDescent="0.25">
      <c r="B133" s="17" t="s">
        <v>745</v>
      </c>
      <c r="C133" s="3" t="s">
        <v>14</v>
      </c>
      <c r="D133" s="4">
        <v>20</v>
      </c>
      <c r="E133" s="2" t="s">
        <v>10</v>
      </c>
      <c r="F133" s="4">
        <v>20</v>
      </c>
      <c r="G133" s="4">
        <v>20</v>
      </c>
      <c r="H133" s="4">
        <v>67</v>
      </c>
      <c r="I133" s="4">
        <v>2.7</v>
      </c>
      <c r="J133" s="4">
        <v>3.5</v>
      </c>
      <c r="K133" s="4">
        <v>6.4</v>
      </c>
      <c r="L133" s="8">
        <v>0</v>
      </c>
      <c r="M133" s="59">
        <f>AlimentosSMAE[[#This Row],[Fibra]]/AlimentosSMAE[[#This Row],[Peso neto]]</f>
        <v>0</v>
      </c>
      <c r="N133" s="62">
        <f>AlimentosSMAE[[#This Row],[Kcal]]/AlimentosSMAE[[#This Row],[Peso neto]]</f>
        <v>3.35</v>
      </c>
    </row>
    <row r="134" spans="2:14" x14ac:dyDescent="0.25">
      <c r="B134" s="17" t="s">
        <v>877</v>
      </c>
      <c r="C134" s="3" t="s">
        <v>14</v>
      </c>
      <c r="D134" s="4">
        <v>5</v>
      </c>
      <c r="E134" s="2" t="s">
        <v>10</v>
      </c>
      <c r="F134" s="4">
        <v>5</v>
      </c>
      <c r="G134" s="4">
        <v>5</v>
      </c>
      <c r="H134" s="4">
        <v>44</v>
      </c>
      <c r="I134" s="4">
        <v>0</v>
      </c>
      <c r="J134" s="4">
        <v>5</v>
      </c>
      <c r="K134" s="4">
        <v>0</v>
      </c>
      <c r="L134" s="8">
        <v>0</v>
      </c>
      <c r="M134" s="59">
        <f>AlimentosSMAE[[#This Row],[Fibra]]/AlimentosSMAE[[#This Row],[Peso neto]]</f>
        <v>0</v>
      </c>
      <c r="N134" s="62">
        <f>AlimentosSMAE[[#This Row],[Kcal]]/AlimentosSMAE[[#This Row],[Peso neto]]</f>
        <v>8.8000000000000007</v>
      </c>
    </row>
    <row r="135" spans="2:14" x14ac:dyDescent="0.25">
      <c r="B135" s="17" t="s">
        <v>878</v>
      </c>
      <c r="C135" s="3" t="s">
        <v>14</v>
      </c>
      <c r="D135" s="4">
        <v>5</v>
      </c>
      <c r="E135" s="2" t="s">
        <v>10</v>
      </c>
      <c r="F135" s="4">
        <v>5</v>
      </c>
      <c r="G135" s="4">
        <v>5</v>
      </c>
      <c r="H135" s="4">
        <v>44</v>
      </c>
      <c r="I135" s="4">
        <v>0</v>
      </c>
      <c r="J135" s="4">
        <v>5</v>
      </c>
      <c r="K135" s="4">
        <v>0</v>
      </c>
      <c r="L135" s="8">
        <v>0</v>
      </c>
      <c r="M135" s="59">
        <f>AlimentosSMAE[[#This Row],[Fibra]]/AlimentosSMAE[[#This Row],[Peso neto]]</f>
        <v>0</v>
      </c>
      <c r="N135" s="62">
        <f>AlimentosSMAE[[#This Row],[Kcal]]/AlimentosSMAE[[#This Row],[Peso neto]]</f>
        <v>8.8000000000000007</v>
      </c>
    </row>
    <row r="136" spans="2:14" x14ac:dyDescent="0.25">
      <c r="B136" s="17" t="s">
        <v>879</v>
      </c>
      <c r="C136" s="3" t="s">
        <v>14</v>
      </c>
      <c r="D136" s="4">
        <v>5</v>
      </c>
      <c r="E136" s="2" t="s">
        <v>10</v>
      </c>
      <c r="F136" s="4">
        <v>5</v>
      </c>
      <c r="G136" s="4">
        <v>5</v>
      </c>
      <c r="H136" s="4">
        <v>44</v>
      </c>
      <c r="I136" s="4">
        <v>0</v>
      </c>
      <c r="J136" s="4">
        <v>5</v>
      </c>
      <c r="K136" s="4">
        <v>0</v>
      </c>
      <c r="L136" s="8">
        <v>0</v>
      </c>
      <c r="M136" s="59">
        <f>AlimentosSMAE[[#This Row],[Fibra]]/AlimentosSMAE[[#This Row],[Peso neto]]</f>
        <v>0</v>
      </c>
      <c r="N136" s="62">
        <f>AlimentosSMAE[[#This Row],[Kcal]]/AlimentosSMAE[[#This Row],[Peso neto]]</f>
        <v>8.8000000000000007</v>
      </c>
    </row>
    <row r="137" spans="2:14" x14ac:dyDescent="0.25">
      <c r="B137" s="17" t="s">
        <v>885</v>
      </c>
      <c r="C137" s="3" t="s">
        <v>14</v>
      </c>
      <c r="D137" s="4">
        <v>2</v>
      </c>
      <c r="E137" s="2" t="s">
        <v>52</v>
      </c>
      <c r="F137" s="4">
        <v>28</v>
      </c>
      <c r="G137" s="4">
        <v>28</v>
      </c>
      <c r="H137" s="4">
        <v>46</v>
      </c>
      <c r="I137" s="4">
        <v>1</v>
      </c>
      <c r="J137" s="4">
        <v>3.7</v>
      </c>
      <c r="K137" s="4">
        <v>2.7</v>
      </c>
      <c r="L137" s="8">
        <v>0</v>
      </c>
      <c r="M137" s="59">
        <f>AlimentosSMAE[[#This Row],[Fibra]]/AlimentosSMAE[[#This Row],[Peso neto]]</f>
        <v>0</v>
      </c>
      <c r="N137" s="62">
        <f>AlimentosSMAE[[#This Row],[Kcal]]/AlimentosSMAE[[#This Row],[Peso neto]]</f>
        <v>1.6428571428571428</v>
      </c>
    </row>
    <row r="138" spans="2:14" x14ac:dyDescent="0.25">
      <c r="B138" s="17" t="s">
        <v>905</v>
      </c>
      <c r="C138" s="3" t="s">
        <v>14</v>
      </c>
      <c r="D138" s="4">
        <v>13</v>
      </c>
      <c r="E138" s="2" t="s">
        <v>10</v>
      </c>
      <c r="F138" s="4">
        <v>13</v>
      </c>
      <c r="G138" s="4">
        <v>13</v>
      </c>
      <c r="H138" s="4">
        <v>69</v>
      </c>
      <c r="I138" s="4">
        <v>4</v>
      </c>
      <c r="J138" s="4">
        <v>4.9000000000000004</v>
      </c>
      <c r="K138" s="4">
        <v>3.5</v>
      </c>
      <c r="L138" s="8">
        <v>0</v>
      </c>
      <c r="M138" s="59">
        <f>AlimentosSMAE[[#This Row],[Fibra]]/AlimentosSMAE[[#This Row],[Peso neto]]</f>
        <v>0</v>
      </c>
      <c r="N138" s="62">
        <f>AlimentosSMAE[[#This Row],[Kcal]]/AlimentosSMAE[[#This Row],[Peso neto]]</f>
        <v>5.3076923076923075</v>
      </c>
    </row>
    <row r="139" spans="2:14" x14ac:dyDescent="0.25">
      <c r="B139" s="17" t="s">
        <v>908</v>
      </c>
      <c r="C139" s="3" t="s">
        <v>14</v>
      </c>
      <c r="D139" s="4">
        <v>11</v>
      </c>
      <c r="E139" s="2" t="s">
        <v>10</v>
      </c>
      <c r="F139" s="4">
        <v>11</v>
      </c>
      <c r="G139" s="4">
        <v>11</v>
      </c>
      <c r="H139" s="4">
        <v>66</v>
      </c>
      <c r="I139" s="4">
        <v>2.2000000000000002</v>
      </c>
      <c r="J139" s="4">
        <v>5.7</v>
      </c>
      <c r="K139" s="4">
        <v>2.5</v>
      </c>
      <c r="L139" s="8">
        <v>0</v>
      </c>
      <c r="M139" s="59">
        <f>AlimentosSMAE[[#This Row],[Fibra]]/AlimentosSMAE[[#This Row],[Peso neto]]</f>
        <v>0</v>
      </c>
      <c r="N139" s="62">
        <f>AlimentosSMAE[[#This Row],[Kcal]]/AlimentosSMAE[[#This Row],[Peso neto]]</f>
        <v>6</v>
      </c>
    </row>
    <row r="140" spans="2:14" x14ac:dyDescent="0.25">
      <c r="B140" s="17" t="s">
        <v>912</v>
      </c>
      <c r="C140" s="3" t="s">
        <v>14</v>
      </c>
      <c r="D140" s="4">
        <v>15</v>
      </c>
      <c r="E140" s="2" t="s">
        <v>10</v>
      </c>
      <c r="F140" s="4">
        <v>15</v>
      </c>
      <c r="G140" s="4">
        <v>15</v>
      </c>
      <c r="H140" s="4">
        <v>65</v>
      </c>
      <c r="I140" s="4">
        <v>5.0999999999999996</v>
      </c>
      <c r="J140" s="4">
        <v>3.3</v>
      </c>
      <c r="K140" s="4">
        <v>4.8</v>
      </c>
      <c r="L140" s="8">
        <v>0</v>
      </c>
      <c r="M140" s="59">
        <f>AlimentosSMAE[[#This Row],[Fibra]]/AlimentosSMAE[[#This Row],[Peso neto]]</f>
        <v>0</v>
      </c>
      <c r="N140" s="62">
        <f>AlimentosSMAE[[#This Row],[Kcal]]/AlimentosSMAE[[#This Row],[Peso neto]]</f>
        <v>4.333333333333333</v>
      </c>
    </row>
    <row r="141" spans="2:14" x14ac:dyDescent="0.25">
      <c r="B141" s="17" t="s">
        <v>990</v>
      </c>
      <c r="C141" s="3" t="s">
        <v>14</v>
      </c>
      <c r="D141" s="4">
        <v>0.25</v>
      </c>
      <c r="E141" s="2" t="s">
        <v>224</v>
      </c>
      <c r="F141" s="4">
        <v>13</v>
      </c>
      <c r="G141" s="4">
        <v>13</v>
      </c>
      <c r="H141" s="4">
        <v>68</v>
      </c>
      <c r="I141" s="4">
        <v>2.1</v>
      </c>
      <c r="J141" s="4">
        <v>4.2</v>
      </c>
      <c r="K141" s="4">
        <v>5.3</v>
      </c>
      <c r="L141" s="8">
        <v>0</v>
      </c>
      <c r="M141" s="59">
        <f>AlimentosSMAE[[#This Row],[Fibra]]/AlimentosSMAE[[#This Row],[Peso neto]]</f>
        <v>0</v>
      </c>
      <c r="N141" s="62">
        <f>AlimentosSMAE[[#This Row],[Kcal]]/AlimentosSMAE[[#This Row],[Peso neto]]</f>
        <v>5.2307692307692308</v>
      </c>
    </row>
    <row r="142" spans="2:14" x14ac:dyDescent="0.25">
      <c r="B142" s="17" t="s">
        <v>1017</v>
      </c>
      <c r="C142" s="3" t="s">
        <v>14</v>
      </c>
      <c r="D142" s="4">
        <v>20</v>
      </c>
      <c r="E142" s="2" t="s">
        <v>10</v>
      </c>
      <c r="F142" s="4">
        <v>20</v>
      </c>
      <c r="G142" s="4">
        <v>20</v>
      </c>
      <c r="H142" s="4">
        <v>67</v>
      </c>
      <c r="I142" s="4">
        <v>2.7</v>
      </c>
      <c r="J142" s="4">
        <v>3.5</v>
      </c>
      <c r="K142" s="4">
        <v>6.4</v>
      </c>
      <c r="L142" s="8">
        <v>0</v>
      </c>
      <c r="M142" s="59">
        <f>AlimentosSMAE[[#This Row],[Fibra]]/AlimentosSMAE[[#This Row],[Peso neto]]</f>
        <v>0</v>
      </c>
      <c r="N142" s="62">
        <f>AlimentosSMAE[[#This Row],[Kcal]]/AlimentosSMAE[[#This Row],[Peso neto]]</f>
        <v>3.35</v>
      </c>
    </row>
    <row r="143" spans="2:14" x14ac:dyDescent="0.25">
      <c r="B143" s="17" t="s">
        <v>1035</v>
      </c>
      <c r="C143" s="3" t="s">
        <v>14</v>
      </c>
      <c r="D143" s="4">
        <v>15</v>
      </c>
      <c r="E143" s="2" t="s">
        <v>10</v>
      </c>
      <c r="F143" s="4">
        <v>15</v>
      </c>
      <c r="G143" s="4">
        <v>15</v>
      </c>
      <c r="H143" s="4">
        <v>70</v>
      </c>
      <c r="I143" s="4">
        <v>2.4</v>
      </c>
      <c r="J143" s="4">
        <v>3.9</v>
      </c>
      <c r="K143" s="4">
        <v>6.7</v>
      </c>
      <c r="L143" s="8">
        <v>0</v>
      </c>
      <c r="M143" s="59">
        <f>AlimentosSMAE[[#This Row],[Fibra]]/AlimentosSMAE[[#This Row],[Peso neto]]</f>
        <v>0</v>
      </c>
      <c r="N143" s="62">
        <f>AlimentosSMAE[[#This Row],[Kcal]]/AlimentosSMAE[[#This Row],[Peso neto]]</f>
        <v>4.666666666666667</v>
      </c>
    </row>
    <row r="144" spans="2:14" x14ac:dyDescent="0.25">
      <c r="B144" s="17" t="s">
        <v>1064</v>
      </c>
      <c r="C144" s="3" t="s">
        <v>14</v>
      </c>
      <c r="D144" s="4">
        <v>15</v>
      </c>
      <c r="E144" s="2" t="s">
        <v>10</v>
      </c>
      <c r="F144" s="4">
        <v>15</v>
      </c>
      <c r="G144" s="4">
        <v>15</v>
      </c>
      <c r="H144" s="4">
        <v>74</v>
      </c>
      <c r="I144" s="4">
        <v>2.4</v>
      </c>
      <c r="J144" s="4">
        <v>4.2</v>
      </c>
      <c r="K144" s="4">
        <v>6.6</v>
      </c>
      <c r="L144" s="8">
        <v>0</v>
      </c>
      <c r="M144" s="59">
        <f>AlimentosSMAE[[#This Row],[Fibra]]/AlimentosSMAE[[#This Row],[Peso neto]]</f>
        <v>0</v>
      </c>
      <c r="N144" s="62">
        <f>AlimentosSMAE[[#This Row],[Kcal]]/AlimentosSMAE[[#This Row],[Peso neto]]</f>
        <v>4.9333333333333336</v>
      </c>
    </row>
    <row r="145" spans="2:14" x14ac:dyDescent="0.25">
      <c r="B145" s="17" t="s">
        <v>1065</v>
      </c>
      <c r="C145" s="3" t="s">
        <v>14</v>
      </c>
      <c r="D145" s="4">
        <v>10</v>
      </c>
      <c r="E145" s="2" t="s">
        <v>10</v>
      </c>
      <c r="F145" s="4">
        <v>10</v>
      </c>
      <c r="G145" s="4">
        <v>10</v>
      </c>
      <c r="H145" s="4">
        <v>60</v>
      </c>
      <c r="I145" s="4">
        <v>2</v>
      </c>
      <c r="J145" s="4">
        <v>5.2</v>
      </c>
      <c r="K145" s="4">
        <v>1.2</v>
      </c>
      <c r="L145" s="8">
        <v>0</v>
      </c>
      <c r="M145" s="59">
        <f>AlimentosSMAE[[#This Row],[Fibra]]/AlimentosSMAE[[#This Row],[Peso neto]]</f>
        <v>0</v>
      </c>
      <c r="N145" s="62">
        <f>AlimentosSMAE[[#This Row],[Kcal]]/AlimentosSMAE[[#This Row],[Peso neto]]</f>
        <v>6</v>
      </c>
    </row>
    <row r="146" spans="2:14" x14ac:dyDescent="0.25">
      <c r="B146" s="17" t="s">
        <v>1071</v>
      </c>
      <c r="C146" s="3" t="s">
        <v>14</v>
      </c>
      <c r="D146" s="4">
        <v>5</v>
      </c>
      <c r="E146" s="2" t="s">
        <v>10</v>
      </c>
      <c r="F146" s="4">
        <v>5</v>
      </c>
      <c r="G146" s="4">
        <v>5</v>
      </c>
      <c r="H146" s="4">
        <v>45</v>
      </c>
      <c r="I146" s="4">
        <v>0</v>
      </c>
      <c r="J146" s="4">
        <v>5</v>
      </c>
      <c r="K146" s="4">
        <v>0</v>
      </c>
      <c r="L146" s="8">
        <v>0</v>
      </c>
      <c r="M146" s="59">
        <f>AlimentosSMAE[[#This Row],[Fibra]]/AlimentosSMAE[[#This Row],[Peso neto]]</f>
        <v>0</v>
      </c>
      <c r="N146" s="62">
        <f>AlimentosSMAE[[#This Row],[Kcal]]/AlimentosSMAE[[#This Row],[Peso neto]]</f>
        <v>9</v>
      </c>
    </row>
    <row r="147" spans="2:14" x14ac:dyDescent="0.25">
      <c r="B147" s="17" t="s">
        <v>1130</v>
      </c>
      <c r="C147" s="3" t="s">
        <v>14</v>
      </c>
      <c r="D147" s="4">
        <v>12</v>
      </c>
      <c r="E147" s="2" t="s">
        <v>10</v>
      </c>
      <c r="F147" s="4">
        <v>12</v>
      </c>
      <c r="G147" s="4">
        <v>12</v>
      </c>
      <c r="H147" s="4">
        <v>66</v>
      </c>
      <c r="I147" s="4">
        <v>2.7</v>
      </c>
      <c r="J147" s="4">
        <v>5.4</v>
      </c>
      <c r="K147" s="4">
        <v>1.7</v>
      </c>
      <c r="L147" s="8">
        <v>0</v>
      </c>
      <c r="M147" s="59">
        <f>AlimentosSMAE[[#This Row],[Fibra]]/AlimentosSMAE[[#This Row],[Peso neto]]</f>
        <v>0</v>
      </c>
      <c r="N147" s="62">
        <f>AlimentosSMAE[[#This Row],[Kcal]]/AlimentosSMAE[[#This Row],[Peso neto]]</f>
        <v>5.5</v>
      </c>
    </row>
    <row r="148" spans="2:14" x14ac:dyDescent="0.25">
      <c r="B148" s="17" t="s">
        <v>1159</v>
      </c>
      <c r="C148" s="3" t="s">
        <v>14</v>
      </c>
      <c r="D148" s="4">
        <v>1</v>
      </c>
      <c r="E148" s="2" t="s">
        <v>15</v>
      </c>
      <c r="F148" s="4">
        <v>4</v>
      </c>
      <c r="G148" s="4">
        <v>4</v>
      </c>
      <c r="H148" s="4">
        <v>39</v>
      </c>
      <c r="I148" s="4">
        <v>0</v>
      </c>
      <c r="J148" s="4">
        <v>4.3</v>
      </c>
      <c r="K148" s="4">
        <v>0</v>
      </c>
      <c r="L148" s="8">
        <v>0</v>
      </c>
      <c r="M148" s="59">
        <f>AlimentosSMAE[[#This Row],[Fibra]]/AlimentosSMAE[[#This Row],[Peso neto]]</f>
        <v>0</v>
      </c>
      <c r="N148" s="62">
        <f>AlimentosSMAE[[#This Row],[Kcal]]/AlimentosSMAE[[#This Row],[Peso neto]]</f>
        <v>9.75</v>
      </c>
    </row>
    <row r="149" spans="2:14" x14ac:dyDescent="0.25">
      <c r="B149" s="17" t="s">
        <v>1160</v>
      </c>
      <c r="C149" s="3" t="s">
        <v>14</v>
      </c>
      <c r="D149" s="4">
        <v>1</v>
      </c>
      <c r="E149" s="2" t="s">
        <v>15</v>
      </c>
      <c r="F149" s="4">
        <v>4</v>
      </c>
      <c r="G149" s="4">
        <v>4</v>
      </c>
      <c r="H149" s="4">
        <v>38</v>
      </c>
      <c r="I149" s="4">
        <v>0</v>
      </c>
      <c r="J149" s="4">
        <v>4.3</v>
      </c>
      <c r="K149" s="4">
        <v>0</v>
      </c>
      <c r="L149" s="8">
        <v>0</v>
      </c>
      <c r="M149" s="59">
        <f>AlimentosSMAE[[#This Row],[Fibra]]/AlimentosSMAE[[#This Row],[Peso neto]]</f>
        <v>0</v>
      </c>
      <c r="N149" s="62">
        <f>AlimentosSMAE[[#This Row],[Kcal]]/AlimentosSMAE[[#This Row],[Peso neto]]</f>
        <v>9.5</v>
      </c>
    </row>
    <row r="150" spans="2:14" x14ac:dyDescent="0.25">
      <c r="B150" s="17" t="s">
        <v>1161</v>
      </c>
      <c r="C150" s="3" t="s">
        <v>14</v>
      </c>
      <c r="D150" s="4">
        <v>1.5</v>
      </c>
      <c r="E150" s="2" t="s">
        <v>15</v>
      </c>
      <c r="F150" s="4">
        <v>6</v>
      </c>
      <c r="G150" s="4">
        <v>6</v>
      </c>
      <c r="H150" s="4">
        <v>47</v>
      </c>
      <c r="I150" s="4">
        <v>0.1</v>
      </c>
      <c r="J150" s="4">
        <v>5.3</v>
      </c>
      <c r="K150" s="4">
        <v>0</v>
      </c>
      <c r="L150" s="8">
        <v>0</v>
      </c>
      <c r="M150" s="59">
        <f>AlimentosSMAE[[#This Row],[Fibra]]/AlimentosSMAE[[#This Row],[Peso neto]]</f>
        <v>0</v>
      </c>
      <c r="N150" s="62">
        <f>AlimentosSMAE[[#This Row],[Kcal]]/AlimentosSMAE[[#This Row],[Peso neto]]</f>
        <v>7.833333333333333</v>
      </c>
    </row>
    <row r="151" spans="2:14" x14ac:dyDescent="0.25">
      <c r="B151" s="17" t="s">
        <v>1162</v>
      </c>
      <c r="C151" s="3" t="s">
        <v>14</v>
      </c>
      <c r="D151" s="4">
        <v>1.5</v>
      </c>
      <c r="E151" s="2" t="s">
        <v>15</v>
      </c>
      <c r="F151" s="4">
        <v>6</v>
      </c>
      <c r="G151" s="4">
        <v>6</v>
      </c>
      <c r="H151" s="4">
        <v>47</v>
      </c>
      <c r="I151" s="4">
        <v>0.1</v>
      </c>
      <c r="J151" s="4">
        <v>5.3</v>
      </c>
      <c r="K151" s="4">
        <v>0</v>
      </c>
      <c r="L151" s="8">
        <v>0</v>
      </c>
      <c r="M151" s="59">
        <f>AlimentosSMAE[[#This Row],[Fibra]]/AlimentosSMAE[[#This Row],[Peso neto]]</f>
        <v>0</v>
      </c>
      <c r="N151" s="62">
        <f>AlimentosSMAE[[#This Row],[Kcal]]/AlimentosSMAE[[#This Row],[Peso neto]]</f>
        <v>7.833333333333333</v>
      </c>
    </row>
    <row r="152" spans="2:14" x14ac:dyDescent="0.25">
      <c r="B152" s="17" t="s">
        <v>1163</v>
      </c>
      <c r="C152" s="3" t="s">
        <v>14</v>
      </c>
      <c r="D152" s="4">
        <v>2</v>
      </c>
      <c r="E152" s="2" t="s">
        <v>15</v>
      </c>
      <c r="F152" s="4">
        <v>11</v>
      </c>
      <c r="G152" s="4">
        <v>11</v>
      </c>
      <c r="H152" s="4">
        <v>63</v>
      </c>
      <c r="I152" s="4">
        <v>2.6</v>
      </c>
      <c r="J152" s="4">
        <v>5.3</v>
      </c>
      <c r="K152" s="4">
        <v>2.2999999999999998</v>
      </c>
      <c r="L152" s="8">
        <v>0</v>
      </c>
      <c r="M152" s="59">
        <f>AlimentosSMAE[[#This Row],[Fibra]]/AlimentosSMAE[[#This Row],[Peso neto]]</f>
        <v>0</v>
      </c>
      <c r="N152" s="62">
        <f>AlimentosSMAE[[#This Row],[Kcal]]/AlimentosSMAE[[#This Row],[Peso neto]]</f>
        <v>5.7272727272727275</v>
      </c>
    </row>
    <row r="153" spans="2:14" x14ac:dyDescent="0.25">
      <c r="B153" s="17" t="s">
        <v>1164</v>
      </c>
      <c r="C153" s="3" t="s">
        <v>14</v>
      </c>
      <c r="D153" s="4">
        <v>1</v>
      </c>
      <c r="E153" s="2" t="s">
        <v>15</v>
      </c>
      <c r="F153" s="4">
        <v>5</v>
      </c>
      <c r="G153" s="4">
        <v>5</v>
      </c>
      <c r="H153" s="4">
        <v>36</v>
      </c>
      <c r="I153" s="4">
        <v>0</v>
      </c>
      <c r="J153" s="4">
        <v>4.0999999999999996</v>
      </c>
      <c r="K153" s="4">
        <v>0</v>
      </c>
      <c r="L153" s="8">
        <v>0</v>
      </c>
      <c r="M153" s="59">
        <f>AlimentosSMAE[[#This Row],[Fibra]]/AlimentosSMAE[[#This Row],[Peso neto]]</f>
        <v>0</v>
      </c>
      <c r="N153" s="62">
        <f>AlimentosSMAE[[#This Row],[Kcal]]/AlimentosSMAE[[#This Row],[Peso neto]]</f>
        <v>7.2</v>
      </c>
    </row>
    <row r="154" spans="2:14" x14ac:dyDescent="0.25">
      <c r="B154" s="17" t="s">
        <v>1165</v>
      </c>
      <c r="C154" s="3" t="s">
        <v>14</v>
      </c>
      <c r="D154" s="4">
        <v>7</v>
      </c>
      <c r="E154" s="2" t="s">
        <v>52</v>
      </c>
      <c r="F154" s="4">
        <v>84</v>
      </c>
      <c r="G154" s="4">
        <v>84</v>
      </c>
      <c r="H154" s="4">
        <v>32</v>
      </c>
      <c r="I154" s="4">
        <v>0.2</v>
      </c>
      <c r="J154" s="4">
        <v>3.4</v>
      </c>
      <c r="K154" s="4">
        <v>0.2</v>
      </c>
      <c r="L154" s="8">
        <v>0</v>
      </c>
      <c r="M154" s="59">
        <f>AlimentosSMAE[[#This Row],[Fibra]]/AlimentosSMAE[[#This Row],[Peso neto]]</f>
        <v>0</v>
      </c>
      <c r="N154" s="62">
        <f>AlimentosSMAE[[#This Row],[Kcal]]/AlimentosSMAE[[#This Row],[Peso neto]]</f>
        <v>0.38095238095238093</v>
      </c>
    </row>
    <row r="155" spans="2:14" x14ac:dyDescent="0.25">
      <c r="B155" s="17" t="s">
        <v>1166</v>
      </c>
      <c r="C155" s="3" t="s">
        <v>14</v>
      </c>
      <c r="D155" s="4">
        <v>1.5</v>
      </c>
      <c r="E155" s="2" t="s">
        <v>15</v>
      </c>
      <c r="F155" s="4">
        <v>6</v>
      </c>
      <c r="G155" s="4">
        <v>6</v>
      </c>
      <c r="H155" s="4">
        <v>47</v>
      </c>
      <c r="I155" s="4">
        <v>0.1</v>
      </c>
      <c r="J155" s="4">
        <v>5.3</v>
      </c>
      <c r="K155" s="4">
        <v>0</v>
      </c>
      <c r="L155" s="8">
        <v>0</v>
      </c>
      <c r="M155" s="59">
        <f>AlimentosSMAE[[#This Row],[Fibra]]/AlimentosSMAE[[#This Row],[Peso neto]]</f>
        <v>0</v>
      </c>
      <c r="N155" s="62">
        <f>AlimentosSMAE[[#This Row],[Kcal]]/AlimentosSMAE[[#This Row],[Peso neto]]</f>
        <v>7.833333333333333</v>
      </c>
    </row>
    <row r="156" spans="2:14" x14ac:dyDescent="0.25">
      <c r="B156" s="17" t="s">
        <v>1188</v>
      </c>
      <c r="C156" s="3" t="s">
        <v>14</v>
      </c>
      <c r="D156" s="4">
        <v>1</v>
      </c>
      <c r="E156" s="2" t="s">
        <v>15</v>
      </c>
      <c r="F156" s="4">
        <v>4</v>
      </c>
      <c r="G156" s="4">
        <v>4</v>
      </c>
      <c r="H156" s="4">
        <v>39</v>
      </c>
      <c r="I156" s="4">
        <v>0</v>
      </c>
      <c r="J156" s="4">
        <v>4.3</v>
      </c>
      <c r="K156" s="4">
        <v>0</v>
      </c>
      <c r="L156" s="8">
        <v>0</v>
      </c>
      <c r="M156" s="59">
        <f>AlimentosSMAE[[#This Row],[Fibra]]/AlimentosSMAE[[#This Row],[Peso neto]]</f>
        <v>0</v>
      </c>
      <c r="N156" s="62">
        <f>AlimentosSMAE[[#This Row],[Kcal]]/AlimentosSMAE[[#This Row],[Peso neto]]</f>
        <v>9.75</v>
      </c>
    </row>
    <row r="157" spans="2:14" x14ac:dyDescent="0.25">
      <c r="B157" s="17" t="s">
        <v>1189</v>
      </c>
      <c r="C157" s="3" t="s">
        <v>14</v>
      </c>
      <c r="D157" s="4">
        <v>2.5</v>
      </c>
      <c r="E157" s="2" t="s">
        <v>15</v>
      </c>
      <c r="F157" s="4">
        <v>11</v>
      </c>
      <c r="G157" s="4">
        <v>11</v>
      </c>
      <c r="H157" s="4">
        <v>42</v>
      </c>
      <c r="I157" s="4">
        <v>0</v>
      </c>
      <c r="J157" s="4">
        <v>5</v>
      </c>
      <c r="K157" s="4">
        <v>0</v>
      </c>
      <c r="L157" s="8">
        <v>0</v>
      </c>
      <c r="M157" s="59">
        <f>AlimentosSMAE[[#This Row],[Fibra]]/AlimentosSMAE[[#This Row],[Peso neto]]</f>
        <v>0</v>
      </c>
      <c r="N157" s="62">
        <f>AlimentosSMAE[[#This Row],[Kcal]]/AlimentosSMAE[[#This Row],[Peso neto]]</f>
        <v>3.8181818181818183</v>
      </c>
    </row>
    <row r="158" spans="2:14" x14ac:dyDescent="0.25">
      <c r="B158" s="17" t="s">
        <v>1190</v>
      </c>
      <c r="C158" s="3" t="s">
        <v>14</v>
      </c>
      <c r="D158" s="4">
        <v>1.5</v>
      </c>
      <c r="E158" s="2" t="s">
        <v>15</v>
      </c>
      <c r="F158" s="4">
        <v>6</v>
      </c>
      <c r="G158" s="4">
        <v>6</v>
      </c>
      <c r="H158" s="4">
        <v>47</v>
      </c>
      <c r="I158" s="4">
        <v>0.1</v>
      </c>
      <c r="J158" s="4">
        <v>5.2</v>
      </c>
      <c r="K158" s="4">
        <v>0.1</v>
      </c>
      <c r="L158" s="8">
        <v>0</v>
      </c>
      <c r="M158" s="59">
        <f>AlimentosSMAE[[#This Row],[Fibra]]/AlimentosSMAE[[#This Row],[Peso neto]]</f>
        <v>0</v>
      </c>
      <c r="N158" s="62">
        <f>AlimentosSMAE[[#This Row],[Kcal]]/AlimentosSMAE[[#This Row],[Peso neto]]</f>
        <v>7.833333333333333</v>
      </c>
    </row>
    <row r="159" spans="2:14" x14ac:dyDescent="0.25">
      <c r="B159" s="17" t="s">
        <v>1191</v>
      </c>
      <c r="C159" s="3" t="s">
        <v>14</v>
      </c>
      <c r="D159" s="4">
        <v>1</v>
      </c>
      <c r="E159" s="2" t="s">
        <v>15</v>
      </c>
      <c r="F159" s="4">
        <v>4</v>
      </c>
      <c r="G159" s="4">
        <v>4</v>
      </c>
      <c r="H159" s="4">
        <v>39</v>
      </c>
      <c r="I159" s="4">
        <v>0</v>
      </c>
      <c r="J159" s="4">
        <v>4.3</v>
      </c>
      <c r="K159" s="4">
        <v>0</v>
      </c>
      <c r="L159" s="8">
        <v>0</v>
      </c>
      <c r="M159" s="59">
        <f>AlimentosSMAE[[#This Row],[Fibra]]/AlimentosSMAE[[#This Row],[Peso neto]]</f>
        <v>0</v>
      </c>
      <c r="N159" s="62">
        <f>AlimentosSMAE[[#This Row],[Kcal]]/AlimentosSMAE[[#This Row],[Peso neto]]</f>
        <v>9.75</v>
      </c>
    </row>
    <row r="160" spans="2:14" x14ac:dyDescent="0.25">
      <c r="B160" s="17" t="s">
        <v>1200</v>
      </c>
      <c r="C160" s="3" t="s">
        <v>14</v>
      </c>
      <c r="D160" s="4">
        <v>1</v>
      </c>
      <c r="E160" s="2" t="s">
        <v>15</v>
      </c>
      <c r="F160" s="4">
        <v>5</v>
      </c>
      <c r="G160" s="4">
        <v>5</v>
      </c>
      <c r="H160" s="4">
        <v>34</v>
      </c>
      <c r="I160" s="4">
        <v>0.1</v>
      </c>
      <c r="J160" s="4">
        <v>3.6</v>
      </c>
      <c r="K160" s="4">
        <v>0.2</v>
      </c>
      <c r="L160" s="8">
        <v>0</v>
      </c>
      <c r="M160" s="59">
        <f>AlimentosSMAE[[#This Row],[Fibra]]/AlimentosSMAE[[#This Row],[Peso neto]]</f>
        <v>0</v>
      </c>
      <c r="N160" s="62">
        <f>AlimentosSMAE[[#This Row],[Kcal]]/AlimentosSMAE[[#This Row],[Peso neto]]</f>
        <v>6.8</v>
      </c>
    </row>
    <row r="161" spans="2:14" x14ac:dyDescent="0.25">
      <c r="B161" s="17" t="s">
        <v>1204</v>
      </c>
      <c r="C161" s="3" t="s">
        <v>14</v>
      </c>
      <c r="D161" s="4">
        <v>0.5</v>
      </c>
      <c r="E161" s="2" t="s">
        <v>45</v>
      </c>
      <c r="F161" s="4">
        <v>15</v>
      </c>
      <c r="G161" s="4">
        <v>15</v>
      </c>
      <c r="H161" s="4">
        <v>75</v>
      </c>
      <c r="I161" s="4">
        <v>1.5</v>
      </c>
      <c r="J161" s="4">
        <v>3.5</v>
      </c>
      <c r="K161" s="4">
        <v>9.5</v>
      </c>
      <c r="L161" s="8">
        <v>0</v>
      </c>
      <c r="M161" s="59">
        <f>AlimentosSMAE[[#This Row],[Fibra]]/AlimentosSMAE[[#This Row],[Peso neto]]</f>
        <v>0</v>
      </c>
      <c r="N161" s="62">
        <f>AlimentosSMAE[[#This Row],[Kcal]]/AlimentosSMAE[[#This Row],[Peso neto]]</f>
        <v>5</v>
      </c>
    </row>
    <row r="162" spans="2:14" x14ac:dyDescent="0.25">
      <c r="B162" s="17" t="s">
        <v>1205</v>
      </c>
      <c r="C162" s="3" t="s">
        <v>14</v>
      </c>
      <c r="D162" s="4">
        <v>1</v>
      </c>
      <c r="E162" s="2" t="s">
        <v>45</v>
      </c>
      <c r="F162" s="4">
        <v>25</v>
      </c>
      <c r="G162" s="4">
        <v>25</v>
      </c>
      <c r="H162" s="4">
        <v>73</v>
      </c>
      <c r="I162" s="4">
        <v>4</v>
      </c>
      <c r="J162" s="4">
        <v>5</v>
      </c>
      <c r="K162" s="4">
        <v>3</v>
      </c>
      <c r="L162" s="8">
        <v>0</v>
      </c>
      <c r="M162" s="59">
        <f>AlimentosSMAE[[#This Row],[Fibra]]/AlimentosSMAE[[#This Row],[Peso neto]]</f>
        <v>0</v>
      </c>
      <c r="N162" s="62">
        <f>AlimentosSMAE[[#This Row],[Kcal]]/AlimentosSMAE[[#This Row],[Peso neto]]</f>
        <v>2.92</v>
      </c>
    </row>
    <row r="163" spans="2:14" x14ac:dyDescent="0.25">
      <c r="B163" s="17" t="s">
        <v>1208</v>
      </c>
      <c r="C163" s="3" t="s">
        <v>14</v>
      </c>
      <c r="D163" s="4">
        <v>2</v>
      </c>
      <c r="E163" s="2" t="s">
        <v>52</v>
      </c>
      <c r="F163" s="4">
        <v>30</v>
      </c>
      <c r="G163" s="4">
        <v>30</v>
      </c>
      <c r="H163" s="4">
        <v>40</v>
      </c>
      <c r="I163" s="4">
        <v>0.8</v>
      </c>
      <c r="J163" s="4">
        <v>3.4</v>
      </c>
      <c r="K163" s="4">
        <v>1.2</v>
      </c>
      <c r="L163" s="8">
        <v>0</v>
      </c>
      <c r="M163" s="59">
        <f>AlimentosSMAE[[#This Row],[Fibra]]/AlimentosSMAE[[#This Row],[Peso neto]]</f>
        <v>0</v>
      </c>
      <c r="N163" s="62">
        <f>AlimentosSMAE[[#This Row],[Kcal]]/AlimentosSMAE[[#This Row],[Peso neto]]</f>
        <v>1.3333333333333333</v>
      </c>
    </row>
    <row r="164" spans="2:14" x14ac:dyDescent="0.25">
      <c r="B164" s="17" t="s">
        <v>1319</v>
      </c>
      <c r="C164" s="3" t="s">
        <v>14</v>
      </c>
      <c r="D164" s="4">
        <v>1</v>
      </c>
      <c r="E164" s="2" t="s">
        <v>52</v>
      </c>
      <c r="F164" s="4">
        <v>12</v>
      </c>
      <c r="G164" s="4">
        <v>12</v>
      </c>
      <c r="H164" s="4">
        <v>74</v>
      </c>
      <c r="I164" s="4">
        <v>2</v>
      </c>
      <c r="J164" s="4">
        <v>6.8</v>
      </c>
      <c r="K164" s="4">
        <v>2.6</v>
      </c>
      <c r="L164" s="8">
        <v>0</v>
      </c>
      <c r="M164" s="59">
        <f>AlimentosSMAE[[#This Row],[Fibra]]/AlimentosSMAE[[#This Row],[Peso neto]]</f>
        <v>0</v>
      </c>
      <c r="N164" s="62">
        <f>AlimentosSMAE[[#This Row],[Kcal]]/AlimentosSMAE[[#This Row],[Peso neto]]</f>
        <v>6.166666666666667</v>
      </c>
    </row>
    <row r="165" spans="2:14" x14ac:dyDescent="0.25">
      <c r="B165" s="17" t="s">
        <v>1320</v>
      </c>
      <c r="C165" s="3" t="s">
        <v>14</v>
      </c>
      <c r="D165" s="4">
        <v>3</v>
      </c>
      <c r="E165" s="2" t="s">
        <v>45</v>
      </c>
      <c r="F165" s="4">
        <v>9</v>
      </c>
      <c r="G165" s="4">
        <v>9</v>
      </c>
      <c r="H165" s="4">
        <v>67</v>
      </c>
      <c r="I165" s="4">
        <v>0.9</v>
      </c>
      <c r="J165" s="4">
        <v>7</v>
      </c>
      <c r="K165" s="4">
        <v>1.3</v>
      </c>
      <c r="L165" s="8">
        <v>0</v>
      </c>
      <c r="M165" s="59">
        <f>AlimentosSMAE[[#This Row],[Fibra]]/AlimentosSMAE[[#This Row],[Peso neto]]</f>
        <v>0</v>
      </c>
      <c r="N165" s="62">
        <f>AlimentosSMAE[[#This Row],[Kcal]]/AlimentosSMAE[[#This Row],[Peso neto]]</f>
        <v>7.4444444444444446</v>
      </c>
    </row>
    <row r="166" spans="2:14" x14ac:dyDescent="0.25">
      <c r="B166" s="17" t="s">
        <v>1321</v>
      </c>
      <c r="C166" s="3" t="s">
        <v>14</v>
      </c>
      <c r="D166" s="4">
        <v>0.75</v>
      </c>
      <c r="E166" s="2" t="s">
        <v>50</v>
      </c>
      <c r="F166" s="4">
        <v>12</v>
      </c>
      <c r="G166" s="4">
        <v>12</v>
      </c>
      <c r="H166" s="4">
        <v>64</v>
      </c>
      <c r="I166" s="4">
        <v>1.7</v>
      </c>
      <c r="J166" s="4">
        <v>5.6</v>
      </c>
      <c r="K166" s="4">
        <v>3</v>
      </c>
      <c r="L166" s="8">
        <v>0</v>
      </c>
      <c r="M166" s="59">
        <f>AlimentosSMAE[[#This Row],[Fibra]]/AlimentosSMAE[[#This Row],[Peso neto]]</f>
        <v>0</v>
      </c>
      <c r="N166" s="62">
        <f>AlimentosSMAE[[#This Row],[Kcal]]/AlimentosSMAE[[#This Row],[Peso neto]]</f>
        <v>5.333333333333333</v>
      </c>
    </row>
    <row r="167" spans="2:14" x14ac:dyDescent="0.25">
      <c r="B167" s="17" t="s">
        <v>1322</v>
      </c>
      <c r="C167" s="3" t="s">
        <v>14</v>
      </c>
      <c r="D167" s="4">
        <v>3</v>
      </c>
      <c r="E167" s="2" t="s">
        <v>45</v>
      </c>
      <c r="F167" s="4">
        <v>9</v>
      </c>
      <c r="G167" s="4">
        <v>9</v>
      </c>
      <c r="H167" s="4">
        <v>67</v>
      </c>
      <c r="I167" s="4">
        <v>0.9</v>
      </c>
      <c r="J167" s="4">
        <v>7</v>
      </c>
      <c r="K167" s="4">
        <v>1.3</v>
      </c>
      <c r="L167" s="8">
        <v>0</v>
      </c>
      <c r="M167" s="59">
        <f>AlimentosSMAE[[#This Row],[Fibra]]/AlimentosSMAE[[#This Row],[Peso neto]]</f>
        <v>0</v>
      </c>
      <c r="N167" s="62">
        <f>AlimentosSMAE[[#This Row],[Kcal]]/AlimentosSMAE[[#This Row],[Peso neto]]</f>
        <v>7.4444444444444446</v>
      </c>
    </row>
    <row r="168" spans="2:14" x14ac:dyDescent="0.25">
      <c r="B168" s="17" t="s">
        <v>1323</v>
      </c>
      <c r="C168" s="3" t="s">
        <v>14</v>
      </c>
      <c r="D168" s="4">
        <v>12</v>
      </c>
      <c r="E168" s="2" t="s">
        <v>10</v>
      </c>
      <c r="F168" s="4">
        <v>12</v>
      </c>
      <c r="G168" s="4">
        <v>12</v>
      </c>
      <c r="H168" s="4">
        <v>64</v>
      </c>
      <c r="I168" s="4">
        <v>1.7</v>
      </c>
      <c r="J168" s="4">
        <v>5.6</v>
      </c>
      <c r="K168" s="4">
        <v>3</v>
      </c>
      <c r="L168" s="8">
        <v>0</v>
      </c>
      <c r="M168" s="59">
        <f>AlimentosSMAE[[#This Row],[Fibra]]/AlimentosSMAE[[#This Row],[Peso neto]]</f>
        <v>0</v>
      </c>
      <c r="N168" s="62">
        <f>AlimentosSMAE[[#This Row],[Kcal]]/AlimentosSMAE[[#This Row],[Peso neto]]</f>
        <v>5.333333333333333</v>
      </c>
    </row>
    <row r="169" spans="2:14" x14ac:dyDescent="0.25">
      <c r="B169" s="17" t="s">
        <v>1324</v>
      </c>
      <c r="C169" s="3" t="s">
        <v>14</v>
      </c>
      <c r="D169" s="4">
        <v>12</v>
      </c>
      <c r="E169" s="2" t="s">
        <v>10</v>
      </c>
      <c r="F169" s="4">
        <v>12</v>
      </c>
      <c r="G169" s="4">
        <v>12</v>
      </c>
      <c r="H169" s="4">
        <v>73</v>
      </c>
      <c r="I169" s="4">
        <v>2.1</v>
      </c>
      <c r="J169" s="4">
        <v>6.4</v>
      </c>
      <c r="K169" s="4">
        <v>2.6</v>
      </c>
      <c r="L169" s="8">
        <v>0</v>
      </c>
      <c r="M169" s="59">
        <f>AlimentosSMAE[[#This Row],[Fibra]]/AlimentosSMAE[[#This Row],[Peso neto]]</f>
        <v>0</v>
      </c>
      <c r="N169" s="62">
        <f>AlimentosSMAE[[#This Row],[Kcal]]/AlimentosSMAE[[#This Row],[Peso neto]]</f>
        <v>6.083333333333333</v>
      </c>
    </row>
    <row r="170" spans="2:14" x14ac:dyDescent="0.25">
      <c r="B170" s="17" t="s">
        <v>1325</v>
      </c>
      <c r="C170" s="3" t="s">
        <v>14</v>
      </c>
      <c r="D170" s="4">
        <v>7</v>
      </c>
      <c r="E170" s="2" t="s">
        <v>45</v>
      </c>
      <c r="F170" s="4">
        <v>11</v>
      </c>
      <c r="G170" s="4">
        <v>11</v>
      </c>
      <c r="H170" s="4">
        <v>66</v>
      </c>
      <c r="I170" s="4">
        <v>1.9</v>
      </c>
      <c r="J170" s="4">
        <v>5.2</v>
      </c>
      <c r="K170" s="4">
        <v>2.7</v>
      </c>
      <c r="L170" s="8">
        <v>0</v>
      </c>
      <c r="M170" s="59">
        <f>AlimentosSMAE[[#This Row],[Fibra]]/AlimentosSMAE[[#This Row],[Peso neto]]</f>
        <v>0</v>
      </c>
      <c r="N170" s="62">
        <f>AlimentosSMAE[[#This Row],[Kcal]]/AlimentosSMAE[[#This Row],[Peso neto]]</f>
        <v>6</v>
      </c>
    </row>
    <row r="171" spans="2:14" x14ac:dyDescent="0.25">
      <c r="B171" s="17" t="s">
        <v>1326</v>
      </c>
      <c r="C171" s="3" t="s">
        <v>14</v>
      </c>
      <c r="D171" s="4">
        <v>15</v>
      </c>
      <c r="E171" s="2" t="s">
        <v>1327</v>
      </c>
      <c r="F171" s="4">
        <v>12</v>
      </c>
      <c r="G171" s="4">
        <v>12</v>
      </c>
      <c r="H171" s="4">
        <v>72</v>
      </c>
      <c r="I171" s="4">
        <v>2.1</v>
      </c>
      <c r="J171" s="4">
        <v>5.9</v>
      </c>
      <c r="K171" s="4">
        <v>3.4</v>
      </c>
      <c r="L171" s="8">
        <v>0</v>
      </c>
      <c r="M171" s="59">
        <f>AlimentosSMAE[[#This Row],[Fibra]]/AlimentosSMAE[[#This Row],[Peso neto]]</f>
        <v>0</v>
      </c>
      <c r="N171" s="62">
        <f>AlimentosSMAE[[#This Row],[Kcal]]/AlimentosSMAE[[#This Row],[Peso neto]]</f>
        <v>6</v>
      </c>
    </row>
    <row r="172" spans="2:14" x14ac:dyDescent="0.25">
      <c r="B172" s="17" t="s">
        <v>1328</v>
      </c>
      <c r="C172" s="3" t="s">
        <v>14</v>
      </c>
      <c r="D172" s="4">
        <v>8</v>
      </c>
      <c r="E172" s="2" t="s">
        <v>45</v>
      </c>
      <c r="F172" s="4">
        <v>13</v>
      </c>
      <c r="G172" s="4">
        <v>13</v>
      </c>
      <c r="H172" s="4">
        <v>73</v>
      </c>
      <c r="I172" s="4">
        <v>1.9</v>
      </c>
      <c r="J172" s="4">
        <v>5.9</v>
      </c>
      <c r="K172" s="4">
        <v>4.2</v>
      </c>
      <c r="L172" s="8">
        <v>0</v>
      </c>
      <c r="M172" s="59">
        <f>AlimentosSMAE[[#This Row],[Fibra]]/AlimentosSMAE[[#This Row],[Peso neto]]</f>
        <v>0</v>
      </c>
      <c r="N172" s="62">
        <f>AlimentosSMAE[[#This Row],[Kcal]]/AlimentosSMAE[[#This Row],[Peso neto]]</f>
        <v>5.615384615384615</v>
      </c>
    </row>
    <row r="173" spans="2:14" x14ac:dyDescent="0.25">
      <c r="B173" s="17" t="s">
        <v>1329</v>
      </c>
      <c r="C173" s="3" t="s">
        <v>14</v>
      </c>
      <c r="D173" s="4">
        <v>4</v>
      </c>
      <c r="E173" s="2" t="s">
        <v>45</v>
      </c>
      <c r="F173" s="4">
        <v>10</v>
      </c>
      <c r="G173" s="4">
        <v>10</v>
      </c>
      <c r="H173" s="4">
        <v>73</v>
      </c>
      <c r="I173" s="4">
        <v>0.9</v>
      </c>
      <c r="J173" s="4">
        <v>7.7</v>
      </c>
      <c r="K173" s="4">
        <v>1.4</v>
      </c>
      <c r="L173" s="8">
        <v>0</v>
      </c>
      <c r="M173" s="59">
        <f>AlimentosSMAE[[#This Row],[Fibra]]/AlimentosSMAE[[#This Row],[Peso neto]]</f>
        <v>0</v>
      </c>
      <c r="N173" s="62">
        <f>AlimentosSMAE[[#This Row],[Kcal]]/AlimentosSMAE[[#This Row],[Peso neto]]</f>
        <v>7.3</v>
      </c>
    </row>
    <row r="174" spans="2:14" x14ac:dyDescent="0.25">
      <c r="B174" s="17" t="s">
        <v>1330</v>
      </c>
      <c r="C174" s="3" t="s">
        <v>14</v>
      </c>
      <c r="D174" s="4">
        <v>3</v>
      </c>
      <c r="E174" s="2" t="s">
        <v>45</v>
      </c>
      <c r="F174" s="4">
        <v>9</v>
      </c>
      <c r="G174" s="4">
        <v>9</v>
      </c>
      <c r="H174" s="4">
        <v>67</v>
      </c>
      <c r="I174" s="4">
        <v>0.9</v>
      </c>
      <c r="J174" s="4">
        <v>7</v>
      </c>
      <c r="K174" s="4">
        <v>1.3</v>
      </c>
      <c r="L174" s="8">
        <v>0</v>
      </c>
      <c r="M174" s="59">
        <f>AlimentosSMAE[[#This Row],[Fibra]]/AlimentosSMAE[[#This Row],[Peso neto]]</f>
        <v>0</v>
      </c>
      <c r="N174" s="62">
        <f>AlimentosSMAE[[#This Row],[Kcal]]/AlimentosSMAE[[#This Row],[Peso neto]]</f>
        <v>7.4444444444444446</v>
      </c>
    </row>
    <row r="175" spans="2:14" x14ac:dyDescent="0.25">
      <c r="B175" s="17" t="s">
        <v>1331</v>
      </c>
      <c r="C175" s="3" t="s">
        <v>14</v>
      </c>
      <c r="D175" s="4">
        <v>7</v>
      </c>
      <c r="E175" s="2" t="s">
        <v>1327</v>
      </c>
      <c r="F175" s="4">
        <v>10</v>
      </c>
      <c r="G175" s="4">
        <v>10</v>
      </c>
      <c r="H175" s="4">
        <v>74</v>
      </c>
      <c r="I175" s="4">
        <v>1</v>
      </c>
      <c r="J175" s="4">
        <v>7.7</v>
      </c>
      <c r="K175" s="4">
        <v>1.4</v>
      </c>
      <c r="L175" s="8">
        <v>0</v>
      </c>
      <c r="M175" s="59">
        <f>AlimentosSMAE[[#This Row],[Fibra]]/AlimentosSMAE[[#This Row],[Peso neto]]</f>
        <v>0</v>
      </c>
      <c r="N175" s="62">
        <f>AlimentosSMAE[[#This Row],[Kcal]]/AlimentosSMAE[[#This Row],[Peso neto]]</f>
        <v>7.4</v>
      </c>
    </row>
    <row r="176" spans="2:14" x14ac:dyDescent="0.25">
      <c r="B176" s="17" t="s">
        <v>1332</v>
      </c>
      <c r="C176" s="3" t="s">
        <v>14</v>
      </c>
      <c r="D176" s="4">
        <v>3</v>
      </c>
      <c r="E176" s="2" t="s">
        <v>45</v>
      </c>
      <c r="F176" s="4">
        <v>9</v>
      </c>
      <c r="G176" s="4">
        <v>9</v>
      </c>
      <c r="H176" s="4">
        <v>67</v>
      </c>
      <c r="I176" s="4">
        <v>0.9</v>
      </c>
      <c r="J176" s="4">
        <v>7</v>
      </c>
      <c r="K176" s="4">
        <v>1.3</v>
      </c>
      <c r="L176" s="8">
        <v>0</v>
      </c>
      <c r="M176" s="59">
        <f>AlimentosSMAE[[#This Row],[Fibra]]/AlimentosSMAE[[#This Row],[Peso neto]]</f>
        <v>0</v>
      </c>
      <c r="N176" s="62">
        <f>AlimentosSMAE[[#This Row],[Kcal]]/AlimentosSMAE[[#This Row],[Peso neto]]</f>
        <v>7.4444444444444446</v>
      </c>
    </row>
    <row r="177" spans="2:14" x14ac:dyDescent="0.25">
      <c r="B177" s="17" t="s">
        <v>1333</v>
      </c>
      <c r="C177" s="3" t="s">
        <v>14</v>
      </c>
      <c r="D177" s="4">
        <v>0.75</v>
      </c>
      <c r="E177" s="2" t="s">
        <v>50</v>
      </c>
      <c r="F177" s="4">
        <v>12</v>
      </c>
      <c r="G177" s="4">
        <v>12</v>
      </c>
      <c r="H177" s="4">
        <v>64</v>
      </c>
      <c r="I177" s="4">
        <v>1.7</v>
      </c>
      <c r="J177" s="4">
        <v>5.6</v>
      </c>
      <c r="K177" s="4">
        <v>3</v>
      </c>
      <c r="L177" s="8">
        <v>0</v>
      </c>
      <c r="M177" s="59">
        <f>AlimentosSMAE[[#This Row],[Fibra]]/AlimentosSMAE[[#This Row],[Peso neto]]</f>
        <v>0</v>
      </c>
      <c r="N177" s="62">
        <f>AlimentosSMAE[[#This Row],[Kcal]]/AlimentosSMAE[[#This Row],[Peso neto]]</f>
        <v>5.333333333333333</v>
      </c>
    </row>
    <row r="178" spans="2:14" x14ac:dyDescent="0.25">
      <c r="B178" s="17" t="s">
        <v>1336</v>
      </c>
      <c r="C178" s="3" t="s">
        <v>14</v>
      </c>
      <c r="D178" s="4">
        <v>10</v>
      </c>
      <c r="E178" s="2" t="s">
        <v>10</v>
      </c>
      <c r="F178" s="4">
        <v>10</v>
      </c>
      <c r="G178" s="4">
        <v>10</v>
      </c>
      <c r="H178" s="4">
        <v>71</v>
      </c>
      <c r="I178" s="4">
        <v>1</v>
      </c>
      <c r="J178" s="4">
        <v>7.4</v>
      </c>
      <c r="K178" s="4">
        <v>1.4</v>
      </c>
      <c r="L178" s="8">
        <v>0</v>
      </c>
      <c r="M178" s="59">
        <f>AlimentosSMAE[[#This Row],[Fibra]]/AlimentosSMAE[[#This Row],[Peso neto]]</f>
        <v>0</v>
      </c>
      <c r="N178" s="62">
        <f>AlimentosSMAE[[#This Row],[Kcal]]/AlimentosSMAE[[#This Row],[Peso neto]]</f>
        <v>7.1</v>
      </c>
    </row>
    <row r="179" spans="2:14" x14ac:dyDescent="0.25">
      <c r="B179" s="17" t="s">
        <v>1337</v>
      </c>
      <c r="C179" s="3" t="s">
        <v>14</v>
      </c>
      <c r="D179" s="4">
        <v>3</v>
      </c>
      <c r="E179" s="2" t="s">
        <v>45</v>
      </c>
      <c r="F179" s="4">
        <v>9</v>
      </c>
      <c r="G179" s="4">
        <v>9</v>
      </c>
      <c r="H179" s="4">
        <v>67</v>
      </c>
      <c r="I179" s="4">
        <v>0.9</v>
      </c>
      <c r="J179" s="4">
        <v>7</v>
      </c>
      <c r="K179" s="4">
        <v>1.3</v>
      </c>
      <c r="L179" s="8">
        <v>0</v>
      </c>
      <c r="M179" s="59">
        <f>AlimentosSMAE[[#This Row],[Fibra]]/AlimentosSMAE[[#This Row],[Peso neto]]</f>
        <v>0</v>
      </c>
      <c r="N179" s="62">
        <f>AlimentosSMAE[[#This Row],[Kcal]]/AlimentosSMAE[[#This Row],[Peso neto]]</f>
        <v>7.4444444444444446</v>
      </c>
    </row>
    <row r="180" spans="2:14" x14ac:dyDescent="0.25">
      <c r="B180" s="17" t="s">
        <v>1391</v>
      </c>
      <c r="C180" s="3" t="s">
        <v>14</v>
      </c>
      <c r="D180" s="4">
        <v>5</v>
      </c>
      <c r="E180" s="2" t="s">
        <v>43</v>
      </c>
      <c r="F180" s="4">
        <v>5</v>
      </c>
      <c r="G180" s="4">
        <v>5</v>
      </c>
      <c r="H180" s="4">
        <v>44</v>
      </c>
      <c r="I180" s="4">
        <v>0</v>
      </c>
      <c r="J180" s="4">
        <v>5</v>
      </c>
      <c r="K180" s="4">
        <v>0</v>
      </c>
      <c r="L180" s="8">
        <v>0</v>
      </c>
      <c r="M180" s="59">
        <f>AlimentosSMAE[[#This Row],[Fibra]]/AlimentosSMAE[[#This Row],[Peso neto]]</f>
        <v>0</v>
      </c>
      <c r="N180" s="62">
        <f>AlimentosSMAE[[#This Row],[Kcal]]/AlimentosSMAE[[#This Row],[Peso neto]]</f>
        <v>8.8000000000000007</v>
      </c>
    </row>
    <row r="181" spans="2:14" x14ac:dyDescent="0.25">
      <c r="B181" s="17" t="s">
        <v>1500</v>
      </c>
      <c r="C181" s="3" t="s">
        <v>14</v>
      </c>
      <c r="D181" s="4">
        <v>4</v>
      </c>
      <c r="E181" s="2" t="s">
        <v>15</v>
      </c>
      <c r="F181" s="4">
        <v>13</v>
      </c>
      <c r="G181" s="4">
        <v>13</v>
      </c>
      <c r="H181" s="4">
        <v>62</v>
      </c>
      <c r="I181" s="4">
        <v>1.2</v>
      </c>
      <c r="J181" s="4">
        <v>3.8</v>
      </c>
      <c r="K181" s="4">
        <v>6.5</v>
      </c>
      <c r="L181" s="8">
        <v>0</v>
      </c>
      <c r="M181" s="59">
        <f>AlimentosSMAE[[#This Row],[Fibra]]/AlimentosSMAE[[#This Row],[Peso neto]]</f>
        <v>0</v>
      </c>
      <c r="N181" s="62">
        <f>AlimentosSMAE[[#This Row],[Kcal]]/AlimentosSMAE[[#This Row],[Peso neto]]</f>
        <v>4.7692307692307692</v>
      </c>
    </row>
    <row r="182" spans="2:14" x14ac:dyDescent="0.25">
      <c r="B182" s="17" t="s">
        <v>1502</v>
      </c>
      <c r="C182" s="3" t="s">
        <v>14</v>
      </c>
      <c r="D182" s="4">
        <v>5</v>
      </c>
      <c r="E182" s="2" t="s">
        <v>15</v>
      </c>
      <c r="F182" s="4">
        <v>13</v>
      </c>
      <c r="G182" s="4">
        <v>13</v>
      </c>
      <c r="H182" s="4">
        <v>73</v>
      </c>
      <c r="I182" s="4">
        <v>3.5</v>
      </c>
      <c r="J182" s="4">
        <v>6.2</v>
      </c>
      <c r="K182" s="4">
        <v>2.2000000000000002</v>
      </c>
      <c r="L182" s="8">
        <v>0</v>
      </c>
      <c r="M182" s="59">
        <f>AlimentosSMAE[[#This Row],[Fibra]]/AlimentosSMAE[[#This Row],[Peso neto]]</f>
        <v>0</v>
      </c>
      <c r="N182" s="62">
        <f>AlimentosSMAE[[#This Row],[Kcal]]/AlimentosSMAE[[#This Row],[Peso neto]]</f>
        <v>5.615384615384615</v>
      </c>
    </row>
    <row r="183" spans="2:14" x14ac:dyDescent="0.25">
      <c r="B183" s="17" t="s">
        <v>1503</v>
      </c>
      <c r="C183" s="3" t="s">
        <v>14</v>
      </c>
      <c r="D183" s="4">
        <v>7</v>
      </c>
      <c r="E183" s="2" t="s">
        <v>15</v>
      </c>
      <c r="F183" s="4">
        <v>18</v>
      </c>
      <c r="G183" s="4">
        <v>18</v>
      </c>
      <c r="H183" s="4">
        <v>76</v>
      </c>
      <c r="I183" s="4">
        <v>5.3</v>
      </c>
      <c r="J183" s="4">
        <v>4.4000000000000004</v>
      </c>
      <c r="K183" s="4">
        <v>4.9000000000000004</v>
      </c>
      <c r="L183" s="8">
        <v>0</v>
      </c>
      <c r="M183" s="59">
        <f>AlimentosSMAE[[#This Row],[Fibra]]/AlimentosSMAE[[#This Row],[Peso neto]]</f>
        <v>0</v>
      </c>
      <c r="N183" s="62">
        <f>AlimentosSMAE[[#This Row],[Kcal]]/AlimentosSMAE[[#This Row],[Peso neto]]</f>
        <v>4.2222222222222223</v>
      </c>
    </row>
    <row r="184" spans="2:14" x14ac:dyDescent="0.25">
      <c r="B184" s="17" t="s">
        <v>1536</v>
      </c>
      <c r="C184" s="3" t="s">
        <v>14</v>
      </c>
      <c r="D184" s="4">
        <v>5</v>
      </c>
      <c r="E184" s="2" t="s">
        <v>15</v>
      </c>
      <c r="F184" s="4">
        <v>22</v>
      </c>
      <c r="G184" s="4">
        <v>22</v>
      </c>
      <c r="H184" s="4">
        <v>69</v>
      </c>
      <c r="I184" s="4">
        <v>3.1</v>
      </c>
      <c r="J184" s="4">
        <v>6.1</v>
      </c>
      <c r="K184" s="4">
        <v>0.3</v>
      </c>
      <c r="L184" s="8">
        <v>0</v>
      </c>
      <c r="M184" s="59">
        <f>AlimentosSMAE[[#This Row],[Fibra]]/AlimentosSMAE[[#This Row],[Peso neto]]</f>
        <v>0</v>
      </c>
      <c r="N184" s="62">
        <f>AlimentosSMAE[[#This Row],[Kcal]]/AlimentosSMAE[[#This Row],[Peso neto]]</f>
        <v>3.1363636363636362</v>
      </c>
    </row>
    <row r="185" spans="2:14" x14ac:dyDescent="0.25">
      <c r="B185" s="17" t="s">
        <v>1537</v>
      </c>
      <c r="C185" s="3" t="s">
        <v>14</v>
      </c>
      <c r="D185" s="4">
        <v>1</v>
      </c>
      <c r="E185" s="2" t="s">
        <v>52</v>
      </c>
      <c r="F185" s="4">
        <v>13</v>
      </c>
      <c r="G185" s="4">
        <v>13</v>
      </c>
      <c r="H185" s="4">
        <v>61</v>
      </c>
      <c r="I185" s="4">
        <v>1.5</v>
      </c>
      <c r="J185" s="4">
        <v>5.8</v>
      </c>
      <c r="K185" s="4">
        <v>0.6</v>
      </c>
      <c r="L185" s="8">
        <v>0</v>
      </c>
      <c r="M185" s="59">
        <f>AlimentosSMAE[[#This Row],[Fibra]]/AlimentosSMAE[[#This Row],[Peso neto]]</f>
        <v>0</v>
      </c>
      <c r="N185" s="62">
        <f>AlimentosSMAE[[#This Row],[Kcal]]/AlimentosSMAE[[#This Row],[Peso neto]]</f>
        <v>4.6923076923076925</v>
      </c>
    </row>
    <row r="186" spans="2:14" x14ac:dyDescent="0.25">
      <c r="B186" s="17" t="s">
        <v>1538</v>
      </c>
      <c r="C186" s="3" t="s">
        <v>14</v>
      </c>
      <c r="D186" s="4">
        <v>1</v>
      </c>
      <c r="E186" s="2" t="s">
        <v>52</v>
      </c>
      <c r="F186" s="4">
        <v>13</v>
      </c>
      <c r="G186" s="4">
        <v>13</v>
      </c>
      <c r="H186" s="4">
        <v>60</v>
      </c>
      <c r="I186" s="4">
        <v>1.5</v>
      </c>
      <c r="J186" s="4">
        <v>5.7</v>
      </c>
      <c r="K186" s="4">
        <v>0.6</v>
      </c>
      <c r="L186" s="8">
        <v>0</v>
      </c>
      <c r="M186" s="59">
        <f>AlimentosSMAE[[#This Row],[Fibra]]/AlimentosSMAE[[#This Row],[Peso neto]]</f>
        <v>0</v>
      </c>
      <c r="N186" s="62">
        <f>AlimentosSMAE[[#This Row],[Kcal]]/AlimentosSMAE[[#This Row],[Peso neto]]</f>
        <v>4.615384615384615</v>
      </c>
    </row>
    <row r="187" spans="2:14" x14ac:dyDescent="0.25">
      <c r="B187" s="17" t="s">
        <v>1539</v>
      </c>
      <c r="C187" s="3" t="s">
        <v>14</v>
      </c>
      <c r="D187" s="4">
        <v>1</v>
      </c>
      <c r="E187" s="2" t="s">
        <v>52</v>
      </c>
      <c r="F187" s="4">
        <v>13</v>
      </c>
      <c r="G187" s="4">
        <v>13</v>
      </c>
      <c r="H187" s="4">
        <v>61</v>
      </c>
      <c r="I187" s="4">
        <v>1.5</v>
      </c>
      <c r="J187" s="4">
        <v>5.8</v>
      </c>
      <c r="K187" s="4">
        <v>0.6</v>
      </c>
      <c r="L187" s="8">
        <v>0</v>
      </c>
      <c r="M187" s="59">
        <f>AlimentosSMAE[[#This Row],[Fibra]]/AlimentosSMAE[[#This Row],[Peso neto]]</f>
        <v>0</v>
      </c>
      <c r="N187" s="62">
        <f>AlimentosSMAE[[#This Row],[Kcal]]/AlimentosSMAE[[#This Row],[Peso neto]]</f>
        <v>4.6923076923076925</v>
      </c>
    </row>
    <row r="188" spans="2:14" x14ac:dyDescent="0.25">
      <c r="B188" s="17" t="s">
        <v>1540</v>
      </c>
      <c r="C188" s="3" t="s">
        <v>14</v>
      </c>
      <c r="D188" s="4">
        <v>1</v>
      </c>
      <c r="E188" s="2" t="s">
        <v>52</v>
      </c>
      <c r="F188" s="4">
        <v>13</v>
      </c>
      <c r="G188" s="4">
        <v>13</v>
      </c>
      <c r="H188" s="4">
        <v>61</v>
      </c>
      <c r="I188" s="4">
        <v>1.5</v>
      </c>
      <c r="J188" s="4">
        <v>5.8</v>
      </c>
      <c r="K188" s="4">
        <v>0.6</v>
      </c>
      <c r="L188" s="8">
        <v>0</v>
      </c>
      <c r="M188" s="59">
        <f>AlimentosSMAE[[#This Row],[Fibra]]/AlimentosSMAE[[#This Row],[Peso neto]]</f>
        <v>0</v>
      </c>
      <c r="N188" s="62">
        <f>AlimentosSMAE[[#This Row],[Kcal]]/AlimentosSMAE[[#This Row],[Peso neto]]</f>
        <v>4.6923076923076925</v>
      </c>
    </row>
    <row r="189" spans="2:14" x14ac:dyDescent="0.25">
      <c r="B189" s="17" t="s">
        <v>1541</v>
      </c>
      <c r="C189" s="3" t="s">
        <v>14</v>
      </c>
      <c r="D189" s="4">
        <v>1</v>
      </c>
      <c r="E189" s="2" t="s">
        <v>52</v>
      </c>
      <c r="F189" s="4">
        <v>13</v>
      </c>
      <c r="G189" s="4">
        <v>13</v>
      </c>
      <c r="H189" s="4">
        <v>61</v>
      </c>
      <c r="I189" s="4">
        <v>1.5</v>
      </c>
      <c r="J189" s="4">
        <v>5.8</v>
      </c>
      <c r="K189" s="4">
        <v>0.6</v>
      </c>
      <c r="L189" s="8">
        <v>0</v>
      </c>
      <c r="M189" s="59">
        <f>AlimentosSMAE[[#This Row],[Fibra]]/AlimentosSMAE[[#This Row],[Peso neto]]</f>
        <v>0</v>
      </c>
      <c r="N189" s="62">
        <f>AlimentosSMAE[[#This Row],[Kcal]]/AlimentosSMAE[[#This Row],[Peso neto]]</f>
        <v>4.6923076923076925</v>
      </c>
    </row>
    <row r="190" spans="2:14" x14ac:dyDescent="0.25">
      <c r="B190" s="17" t="s">
        <v>1542</v>
      </c>
      <c r="C190" s="3" t="s">
        <v>14</v>
      </c>
      <c r="D190" s="4">
        <v>8</v>
      </c>
      <c r="E190" s="2" t="s">
        <v>15</v>
      </c>
      <c r="F190" s="4">
        <v>35</v>
      </c>
      <c r="G190" s="4">
        <v>35</v>
      </c>
      <c r="H190" s="4">
        <v>71</v>
      </c>
      <c r="I190" s="4">
        <v>4.7</v>
      </c>
      <c r="J190" s="4">
        <v>4.5999999999999996</v>
      </c>
      <c r="K190" s="4">
        <v>2.4</v>
      </c>
      <c r="L190" s="8">
        <v>0</v>
      </c>
      <c r="M190" s="59">
        <f>AlimentosSMAE[[#This Row],[Fibra]]/AlimentosSMAE[[#This Row],[Peso neto]]</f>
        <v>0</v>
      </c>
      <c r="N190" s="62">
        <f>AlimentosSMAE[[#This Row],[Kcal]]/AlimentosSMAE[[#This Row],[Peso neto]]</f>
        <v>2.0285714285714285</v>
      </c>
    </row>
    <row r="191" spans="2:14" x14ac:dyDescent="0.25">
      <c r="B191" s="17" t="s">
        <v>1543</v>
      </c>
      <c r="C191" s="3" t="s">
        <v>14</v>
      </c>
      <c r="D191" s="4">
        <v>1</v>
      </c>
      <c r="E191" s="2" t="s">
        <v>52</v>
      </c>
      <c r="F191" s="4">
        <v>13</v>
      </c>
      <c r="G191" s="4">
        <v>13</v>
      </c>
      <c r="H191" s="4">
        <v>61</v>
      </c>
      <c r="I191" s="4">
        <v>1.5</v>
      </c>
      <c r="J191" s="4">
        <v>5.8</v>
      </c>
      <c r="K191" s="4">
        <v>0.6</v>
      </c>
      <c r="L191" s="8">
        <v>0</v>
      </c>
      <c r="M191" s="59">
        <f>AlimentosSMAE[[#This Row],[Fibra]]/AlimentosSMAE[[#This Row],[Peso neto]]</f>
        <v>0</v>
      </c>
      <c r="N191" s="62">
        <f>AlimentosSMAE[[#This Row],[Kcal]]/AlimentosSMAE[[#This Row],[Peso neto]]</f>
        <v>4.6923076923076925</v>
      </c>
    </row>
    <row r="192" spans="2:14" x14ac:dyDescent="0.25">
      <c r="B192" s="17" t="s">
        <v>1583</v>
      </c>
      <c r="C192" s="3" t="s">
        <v>14</v>
      </c>
      <c r="D192" s="4">
        <v>1.5</v>
      </c>
      <c r="E192" s="2" t="s">
        <v>52</v>
      </c>
      <c r="F192" s="4">
        <v>15</v>
      </c>
      <c r="G192" s="4">
        <v>15</v>
      </c>
      <c r="H192" s="4">
        <v>79</v>
      </c>
      <c r="I192" s="4">
        <v>5</v>
      </c>
      <c r="J192" s="4">
        <v>6.4</v>
      </c>
      <c r="K192" s="4">
        <v>2</v>
      </c>
      <c r="L192" s="8">
        <v>0</v>
      </c>
      <c r="M192" s="59">
        <f>AlimentosSMAE[[#This Row],[Fibra]]/AlimentosSMAE[[#This Row],[Peso neto]]</f>
        <v>0</v>
      </c>
      <c r="N192" s="62">
        <f>AlimentosSMAE[[#This Row],[Kcal]]/AlimentosSMAE[[#This Row],[Peso neto]]</f>
        <v>5.2666666666666666</v>
      </c>
    </row>
    <row r="193" spans="2:14" x14ac:dyDescent="0.25">
      <c r="B193" s="17" t="s">
        <v>1584</v>
      </c>
      <c r="C193" s="3" t="s">
        <v>14</v>
      </c>
      <c r="D193" s="4">
        <v>60</v>
      </c>
      <c r="E193" s="2" t="s">
        <v>45</v>
      </c>
      <c r="F193" s="4">
        <v>12</v>
      </c>
      <c r="G193" s="4">
        <v>12</v>
      </c>
      <c r="H193" s="4">
        <v>66</v>
      </c>
      <c r="I193" s="4">
        <v>3</v>
      </c>
      <c r="J193" s="4">
        <v>5.6</v>
      </c>
      <c r="K193" s="4">
        <v>2.1</v>
      </c>
      <c r="L193" s="8">
        <v>0</v>
      </c>
      <c r="M193" s="59">
        <f>AlimentosSMAE[[#This Row],[Fibra]]/AlimentosSMAE[[#This Row],[Peso neto]]</f>
        <v>0</v>
      </c>
      <c r="N193" s="62">
        <f>AlimentosSMAE[[#This Row],[Kcal]]/AlimentosSMAE[[#This Row],[Peso neto]]</f>
        <v>5.5</v>
      </c>
    </row>
    <row r="194" spans="2:14" x14ac:dyDescent="0.25">
      <c r="B194" s="17" t="s">
        <v>1585</v>
      </c>
      <c r="C194" s="3" t="s">
        <v>14</v>
      </c>
      <c r="D194" s="4">
        <v>2</v>
      </c>
      <c r="E194" s="2" t="s">
        <v>52</v>
      </c>
      <c r="F194" s="4">
        <v>13</v>
      </c>
      <c r="G194" s="4">
        <v>13</v>
      </c>
      <c r="H194" s="4">
        <v>70</v>
      </c>
      <c r="I194" s="4">
        <v>3.5</v>
      </c>
      <c r="J194" s="4">
        <v>5.6</v>
      </c>
      <c r="K194" s="4">
        <v>1.3</v>
      </c>
      <c r="L194" s="8">
        <v>0</v>
      </c>
      <c r="M194" s="59">
        <f>AlimentosSMAE[[#This Row],[Fibra]]/AlimentosSMAE[[#This Row],[Peso neto]]</f>
        <v>0</v>
      </c>
      <c r="N194" s="62">
        <f>AlimentosSMAE[[#This Row],[Kcal]]/AlimentosSMAE[[#This Row],[Peso neto]]</f>
        <v>5.384615384615385</v>
      </c>
    </row>
    <row r="195" spans="2:14" x14ac:dyDescent="0.25">
      <c r="B195" s="17" t="s">
        <v>1586</v>
      </c>
      <c r="C195" s="3" t="s">
        <v>14</v>
      </c>
      <c r="D195" s="4">
        <v>1.5</v>
      </c>
      <c r="E195" s="2" t="s">
        <v>52</v>
      </c>
      <c r="F195" s="4">
        <v>12</v>
      </c>
      <c r="G195" s="4">
        <v>12</v>
      </c>
      <c r="H195" s="4">
        <v>66</v>
      </c>
      <c r="I195" s="4">
        <v>3.6</v>
      </c>
      <c r="J195" s="4">
        <v>5.5</v>
      </c>
      <c r="K195" s="4">
        <v>1.7</v>
      </c>
      <c r="L195" s="8">
        <v>0</v>
      </c>
      <c r="M195" s="59">
        <f>AlimentosSMAE[[#This Row],[Fibra]]/AlimentosSMAE[[#This Row],[Peso neto]]</f>
        <v>0</v>
      </c>
      <c r="N195" s="62">
        <f>AlimentosSMAE[[#This Row],[Kcal]]/AlimentosSMAE[[#This Row],[Peso neto]]</f>
        <v>5.5</v>
      </c>
    </row>
    <row r="196" spans="2:14" x14ac:dyDescent="0.25">
      <c r="B196" s="17" t="s">
        <v>1587</v>
      </c>
      <c r="C196" s="3" t="s">
        <v>14</v>
      </c>
      <c r="D196" s="4">
        <v>5</v>
      </c>
      <c r="E196" s="2" t="s">
        <v>15</v>
      </c>
      <c r="F196" s="4">
        <v>12</v>
      </c>
      <c r="G196" s="4">
        <v>12</v>
      </c>
      <c r="H196" s="4">
        <v>66</v>
      </c>
      <c r="I196" s="4">
        <v>3.3</v>
      </c>
      <c r="J196" s="4">
        <v>5.6</v>
      </c>
      <c r="K196" s="4">
        <v>1.8</v>
      </c>
      <c r="L196" s="8">
        <v>0</v>
      </c>
      <c r="M196" s="59">
        <f>AlimentosSMAE[[#This Row],[Fibra]]/AlimentosSMAE[[#This Row],[Peso neto]]</f>
        <v>0</v>
      </c>
      <c r="N196" s="62">
        <f>AlimentosSMAE[[#This Row],[Kcal]]/AlimentosSMAE[[#This Row],[Peso neto]]</f>
        <v>5.5</v>
      </c>
    </row>
    <row r="197" spans="2:14" x14ac:dyDescent="0.25">
      <c r="B197" s="17" t="s">
        <v>1588</v>
      </c>
      <c r="C197" s="3" t="s">
        <v>14</v>
      </c>
      <c r="D197" s="4">
        <v>1</v>
      </c>
      <c r="E197" s="2" t="s">
        <v>52</v>
      </c>
      <c r="F197" s="4">
        <v>13</v>
      </c>
      <c r="G197" s="4">
        <v>13</v>
      </c>
      <c r="H197" s="4">
        <v>69</v>
      </c>
      <c r="I197" s="4">
        <v>4.3</v>
      </c>
      <c r="J197" s="4">
        <v>5.5</v>
      </c>
      <c r="K197" s="4">
        <v>1.8</v>
      </c>
      <c r="L197" s="8">
        <v>0</v>
      </c>
      <c r="M197" s="59">
        <f>AlimentosSMAE[[#This Row],[Fibra]]/AlimentosSMAE[[#This Row],[Peso neto]]</f>
        <v>0</v>
      </c>
      <c r="N197" s="62">
        <f>AlimentosSMAE[[#This Row],[Kcal]]/AlimentosSMAE[[#This Row],[Peso neto]]</f>
        <v>5.3076923076923075</v>
      </c>
    </row>
    <row r="198" spans="2:14" x14ac:dyDescent="0.25">
      <c r="B198" s="17" t="s">
        <v>1589</v>
      </c>
      <c r="C198" s="3" t="s">
        <v>14</v>
      </c>
      <c r="D198" s="4">
        <v>4</v>
      </c>
      <c r="E198" s="2" t="s">
        <v>476</v>
      </c>
      <c r="F198" s="4">
        <v>15</v>
      </c>
      <c r="G198" s="4">
        <v>15</v>
      </c>
      <c r="H198" s="4">
        <v>72</v>
      </c>
      <c r="I198" s="4">
        <v>107</v>
      </c>
      <c r="J198" s="4">
        <v>6.7</v>
      </c>
      <c r="K198" s="4">
        <v>0.1</v>
      </c>
      <c r="L198" s="8">
        <v>0</v>
      </c>
      <c r="M198" s="59">
        <f>AlimentosSMAE[[#This Row],[Fibra]]/AlimentosSMAE[[#This Row],[Peso neto]]</f>
        <v>0</v>
      </c>
      <c r="N198" s="62">
        <f>AlimentosSMAE[[#This Row],[Kcal]]/AlimentosSMAE[[#This Row],[Peso neto]]</f>
        <v>4.8</v>
      </c>
    </row>
    <row r="199" spans="2:14" x14ac:dyDescent="0.25">
      <c r="B199" s="17" t="s">
        <v>1645</v>
      </c>
      <c r="C199" s="3" t="s">
        <v>14</v>
      </c>
      <c r="D199" s="4">
        <v>1</v>
      </c>
      <c r="E199" s="2" t="s">
        <v>52</v>
      </c>
      <c r="F199" s="4">
        <v>10</v>
      </c>
      <c r="G199" s="4">
        <v>10</v>
      </c>
      <c r="H199" s="4">
        <v>64</v>
      </c>
      <c r="I199" s="4">
        <v>1.2</v>
      </c>
      <c r="J199" s="4">
        <v>6.2</v>
      </c>
      <c r="K199" s="4">
        <v>2</v>
      </c>
      <c r="L199" s="8">
        <v>0</v>
      </c>
      <c r="M199" s="59">
        <f>AlimentosSMAE[[#This Row],[Fibra]]/AlimentosSMAE[[#This Row],[Peso neto]]</f>
        <v>0</v>
      </c>
      <c r="N199" s="62">
        <f>AlimentosSMAE[[#This Row],[Kcal]]/AlimentosSMAE[[#This Row],[Peso neto]]</f>
        <v>6.4</v>
      </c>
    </row>
    <row r="200" spans="2:14" x14ac:dyDescent="0.25">
      <c r="B200" s="17" t="s">
        <v>1647</v>
      </c>
      <c r="C200" s="3" t="s">
        <v>14</v>
      </c>
      <c r="D200" s="4">
        <v>18</v>
      </c>
      <c r="E200" s="2" t="s">
        <v>45</v>
      </c>
      <c r="F200" s="4">
        <v>13</v>
      </c>
      <c r="G200" s="4">
        <v>13</v>
      </c>
      <c r="H200" s="4">
        <v>73</v>
      </c>
      <c r="I200" s="4">
        <v>2.6</v>
      </c>
      <c r="J200" s="4">
        <v>6.3</v>
      </c>
      <c r="K200" s="4">
        <v>2.5</v>
      </c>
      <c r="L200" s="8">
        <v>0</v>
      </c>
      <c r="M200" s="59">
        <f>AlimentosSMAE[[#This Row],[Fibra]]/AlimentosSMAE[[#This Row],[Peso neto]]</f>
        <v>0</v>
      </c>
      <c r="N200" s="62">
        <f>AlimentosSMAE[[#This Row],[Kcal]]/AlimentosSMAE[[#This Row],[Peso neto]]</f>
        <v>5.615384615384615</v>
      </c>
    </row>
    <row r="201" spans="2:14" x14ac:dyDescent="0.25">
      <c r="B201" s="17" t="s">
        <v>1648</v>
      </c>
      <c r="C201" s="3" t="s">
        <v>14</v>
      </c>
      <c r="D201" s="4">
        <v>18</v>
      </c>
      <c r="E201" s="2" t="s">
        <v>45</v>
      </c>
      <c r="F201" s="4">
        <v>13</v>
      </c>
      <c r="G201" s="4">
        <v>13</v>
      </c>
      <c r="H201" s="4">
        <v>74</v>
      </c>
      <c r="I201" s="4">
        <v>2.6</v>
      </c>
      <c r="J201" s="4">
        <v>6.2</v>
      </c>
      <c r="K201" s="4">
        <v>3.2</v>
      </c>
      <c r="L201" s="8">
        <v>0</v>
      </c>
      <c r="M201" s="59">
        <f>AlimentosSMAE[[#This Row],[Fibra]]/AlimentosSMAE[[#This Row],[Peso neto]]</f>
        <v>0</v>
      </c>
      <c r="N201" s="62">
        <f>AlimentosSMAE[[#This Row],[Kcal]]/AlimentosSMAE[[#This Row],[Peso neto]]</f>
        <v>5.6923076923076925</v>
      </c>
    </row>
    <row r="202" spans="2:14" x14ac:dyDescent="0.25">
      <c r="B202" s="17" t="s">
        <v>1658</v>
      </c>
      <c r="C202" s="3" t="s">
        <v>14</v>
      </c>
      <c r="D202" s="4">
        <v>0.5</v>
      </c>
      <c r="E202" s="2" t="s">
        <v>52</v>
      </c>
      <c r="F202" s="4">
        <v>8</v>
      </c>
      <c r="G202" s="4">
        <v>8</v>
      </c>
      <c r="H202" s="4">
        <v>36</v>
      </c>
      <c r="I202" s="4">
        <v>0.2</v>
      </c>
      <c r="J202" s="4">
        <v>1.9</v>
      </c>
      <c r="K202" s="4">
        <v>5</v>
      </c>
      <c r="L202" s="8">
        <v>0</v>
      </c>
      <c r="M202" s="59">
        <f>AlimentosSMAE[[#This Row],[Fibra]]/AlimentosSMAE[[#This Row],[Peso neto]]</f>
        <v>0</v>
      </c>
      <c r="N202" s="62">
        <f>AlimentosSMAE[[#This Row],[Kcal]]/AlimentosSMAE[[#This Row],[Peso neto]]</f>
        <v>4.5</v>
      </c>
    </row>
    <row r="203" spans="2:14" x14ac:dyDescent="0.25">
      <c r="B203" s="17" t="s">
        <v>1708</v>
      </c>
      <c r="C203" s="3" t="s">
        <v>14</v>
      </c>
      <c r="D203" s="4">
        <v>1</v>
      </c>
      <c r="E203" s="2" t="s">
        <v>52</v>
      </c>
      <c r="F203" s="4">
        <v>13</v>
      </c>
      <c r="G203" s="4">
        <v>13</v>
      </c>
      <c r="H203" s="4">
        <v>46</v>
      </c>
      <c r="I203" s="4">
        <v>1</v>
      </c>
      <c r="J203" s="4">
        <v>4.5999999999999996</v>
      </c>
      <c r="K203" s="4">
        <v>0.4</v>
      </c>
      <c r="L203" s="8">
        <v>0</v>
      </c>
      <c r="M203" s="59">
        <f>AlimentosSMAE[[#This Row],[Fibra]]/AlimentosSMAE[[#This Row],[Peso neto]]</f>
        <v>0</v>
      </c>
      <c r="N203" s="62">
        <f>AlimentosSMAE[[#This Row],[Kcal]]/AlimentosSMAE[[#This Row],[Peso neto]]</f>
        <v>3.5384615384615383</v>
      </c>
    </row>
    <row r="204" spans="2:14" x14ac:dyDescent="0.25">
      <c r="B204" s="17" t="s">
        <v>1709</v>
      </c>
      <c r="C204" s="3" t="s">
        <v>14</v>
      </c>
      <c r="D204" s="4">
        <v>1</v>
      </c>
      <c r="E204" s="2" t="s">
        <v>52</v>
      </c>
      <c r="F204" s="4">
        <v>13</v>
      </c>
      <c r="G204" s="4">
        <v>13</v>
      </c>
      <c r="H204" s="4">
        <v>32</v>
      </c>
      <c r="I204" s="4">
        <v>1.1000000000000001</v>
      </c>
      <c r="J204" s="4">
        <v>3</v>
      </c>
      <c r="K204" s="4">
        <v>0.3</v>
      </c>
      <c r="L204" s="8">
        <v>0</v>
      </c>
      <c r="M204" s="59">
        <f>AlimentosSMAE[[#This Row],[Fibra]]/AlimentosSMAE[[#This Row],[Peso neto]]</f>
        <v>0</v>
      </c>
      <c r="N204" s="62">
        <f>AlimentosSMAE[[#This Row],[Kcal]]/AlimentosSMAE[[#This Row],[Peso neto]]</f>
        <v>2.4615384615384617</v>
      </c>
    </row>
    <row r="205" spans="2:14" x14ac:dyDescent="0.25">
      <c r="B205" s="17" t="s">
        <v>1711</v>
      </c>
      <c r="C205" s="3" t="s">
        <v>14</v>
      </c>
      <c r="D205" s="4">
        <v>1</v>
      </c>
      <c r="E205" s="2" t="s">
        <v>52</v>
      </c>
      <c r="F205" s="4">
        <v>10</v>
      </c>
      <c r="G205" s="4">
        <v>10</v>
      </c>
      <c r="H205" s="4">
        <v>37</v>
      </c>
      <c r="I205" s="4">
        <v>0.7</v>
      </c>
      <c r="J205" s="4">
        <v>3.7</v>
      </c>
      <c r="K205" s="4">
        <v>0.3</v>
      </c>
      <c r="L205" s="8">
        <v>0</v>
      </c>
      <c r="M205" s="59">
        <f>AlimentosSMAE[[#This Row],[Fibra]]/AlimentosSMAE[[#This Row],[Peso neto]]</f>
        <v>0</v>
      </c>
      <c r="N205" s="62">
        <f>AlimentosSMAE[[#This Row],[Kcal]]/AlimentosSMAE[[#This Row],[Peso neto]]</f>
        <v>3.7</v>
      </c>
    </row>
    <row r="206" spans="2:14" x14ac:dyDescent="0.25">
      <c r="B206" s="17" t="s">
        <v>1716</v>
      </c>
      <c r="C206" s="3" t="s">
        <v>14</v>
      </c>
      <c r="D206" s="4">
        <v>20</v>
      </c>
      <c r="E206" s="2" t="s">
        <v>10</v>
      </c>
      <c r="F206" s="4">
        <v>20</v>
      </c>
      <c r="G206" s="4">
        <v>20</v>
      </c>
      <c r="H206" s="4">
        <v>75</v>
      </c>
      <c r="I206" s="4">
        <v>2</v>
      </c>
      <c r="J206" s="4">
        <v>7.4</v>
      </c>
      <c r="K206" s="4">
        <v>0</v>
      </c>
      <c r="L206" s="8">
        <v>0</v>
      </c>
      <c r="M206" s="59">
        <f>AlimentosSMAE[[#This Row],[Fibra]]/AlimentosSMAE[[#This Row],[Peso neto]]</f>
        <v>0</v>
      </c>
      <c r="N206" s="62">
        <f>AlimentosSMAE[[#This Row],[Kcal]]/AlimentosSMAE[[#This Row],[Peso neto]]</f>
        <v>3.75</v>
      </c>
    </row>
    <row r="207" spans="2:14" x14ac:dyDescent="0.25">
      <c r="B207" s="17" t="s">
        <v>1755</v>
      </c>
      <c r="C207" s="3" t="s">
        <v>14</v>
      </c>
      <c r="D207" s="4">
        <v>1</v>
      </c>
      <c r="E207" s="2" t="s">
        <v>52</v>
      </c>
      <c r="F207" s="4">
        <v>13</v>
      </c>
      <c r="G207" s="4">
        <v>13</v>
      </c>
      <c r="H207" s="4">
        <v>46</v>
      </c>
      <c r="I207" s="4">
        <v>1</v>
      </c>
      <c r="J207" s="4">
        <v>4.5999999999999996</v>
      </c>
      <c r="K207" s="4">
        <v>0.4</v>
      </c>
      <c r="L207" s="8">
        <v>0</v>
      </c>
      <c r="M207" s="59">
        <f>AlimentosSMAE[[#This Row],[Fibra]]/AlimentosSMAE[[#This Row],[Peso neto]]</f>
        <v>0</v>
      </c>
      <c r="N207" s="62">
        <f>AlimentosSMAE[[#This Row],[Kcal]]/AlimentosSMAE[[#This Row],[Peso neto]]</f>
        <v>3.5384615384615383</v>
      </c>
    </row>
    <row r="208" spans="2:14" x14ac:dyDescent="0.25">
      <c r="B208" s="17" t="s">
        <v>1839</v>
      </c>
      <c r="C208" s="3" t="s">
        <v>14</v>
      </c>
      <c r="D208" s="4">
        <v>1</v>
      </c>
      <c r="E208" s="2" t="s">
        <v>52</v>
      </c>
      <c r="F208" s="4">
        <v>14</v>
      </c>
      <c r="G208" s="4">
        <v>14</v>
      </c>
      <c r="H208" s="4">
        <v>44</v>
      </c>
      <c r="I208" s="4">
        <v>0.7</v>
      </c>
      <c r="J208" s="4">
        <v>4.3</v>
      </c>
      <c r="K208" s="4">
        <v>0.8</v>
      </c>
      <c r="L208" s="8">
        <v>0</v>
      </c>
      <c r="M208" s="59">
        <f>AlimentosSMAE[[#This Row],[Fibra]]/AlimentosSMAE[[#This Row],[Peso neto]]</f>
        <v>0</v>
      </c>
      <c r="N208" s="62">
        <f>AlimentosSMAE[[#This Row],[Kcal]]/AlimentosSMAE[[#This Row],[Peso neto]]</f>
        <v>3.1428571428571428</v>
      </c>
    </row>
    <row r="209" spans="2:14" x14ac:dyDescent="0.25">
      <c r="B209" s="17" t="s">
        <v>1840</v>
      </c>
      <c r="C209" s="3" t="s">
        <v>14</v>
      </c>
      <c r="D209" s="4">
        <v>4</v>
      </c>
      <c r="E209" s="2" t="s">
        <v>15</v>
      </c>
      <c r="F209" s="4">
        <v>17</v>
      </c>
      <c r="G209" s="4">
        <v>17</v>
      </c>
      <c r="H209" s="4">
        <v>61</v>
      </c>
      <c r="I209" s="4">
        <v>2.2999999999999998</v>
      </c>
      <c r="J209" s="4">
        <v>1.5</v>
      </c>
      <c r="K209" s="4">
        <v>9.9</v>
      </c>
      <c r="L209" s="8">
        <v>0</v>
      </c>
      <c r="M209" s="59">
        <f>AlimentosSMAE[[#This Row],[Fibra]]/AlimentosSMAE[[#This Row],[Peso neto]]</f>
        <v>0</v>
      </c>
      <c r="N209" s="62">
        <f>AlimentosSMAE[[#This Row],[Kcal]]/AlimentosSMAE[[#This Row],[Peso neto]]</f>
        <v>3.5882352941176472</v>
      </c>
    </row>
    <row r="210" spans="2:14" x14ac:dyDescent="0.25">
      <c r="B210" s="17" t="s">
        <v>1841</v>
      </c>
      <c r="C210" s="3" t="s">
        <v>14</v>
      </c>
      <c r="D210" s="4">
        <v>3</v>
      </c>
      <c r="E210" s="2" t="s">
        <v>52</v>
      </c>
      <c r="F210" s="4">
        <v>45</v>
      </c>
      <c r="G210" s="4">
        <v>45</v>
      </c>
      <c r="H210" s="4">
        <v>66</v>
      </c>
      <c r="I210" s="4">
        <v>1.7</v>
      </c>
      <c r="J210" s="4">
        <v>4.8</v>
      </c>
      <c r="K210" s="4">
        <v>4.0999999999999996</v>
      </c>
      <c r="L210" s="8">
        <v>0</v>
      </c>
      <c r="M210" s="59">
        <f>AlimentosSMAE[[#This Row],[Fibra]]/AlimentosSMAE[[#This Row],[Peso neto]]</f>
        <v>0</v>
      </c>
      <c r="N210" s="62">
        <f>AlimentosSMAE[[#This Row],[Kcal]]/AlimentosSMAE[[#This Row],[Peso neto]]</f>
        <v>1.4666666666666666</v>
      </c>
    </row>
    <row r="211" spans="2:14" x14ac:dyDescent="0.25">
      <c r="B211" s="17" t="s">
        <v>1842</v>
      </c>
      <c r="C211" s="3" t="s">
        <v>14</v>
      </c>
      <c r="D211" s="4">
        <v>3</v>
      </c>
      <c r="E211" s="2" t="s">
        <v>52</v>
      </c>
      <c r="F211" s="4">
        <v>45</v>
      </c>
      <c r="G211" s="4">
        <v>45</v>
      </c>
      <c r="H211" s="4">
        <v>66</v>
      </c>
      <c r="I211" s="4">
        <v>1.7</v>
      </c>
      <c r="J211" s="4">
        <v>4.8</v>
      </c>
      <c r="K211" s="4">
        <v>4.0999999999999996</v>
      </c>
      <c r="L211" s="8">
        <v>0</v>
      </c>
      <c r="M211" s="59">
        <f>AlimentosSMAE[[#This Row],[Fibra]]/AlimentosSMAE[[#This Row],[Peso neto]]</f>
        <v>0</v>
      </c>
      <c r="N211" s="62">
        <f>AlimentosSMAE[[#This Row],[Kcal]]/AlimentosSMAE[[#This Row],[Peso neto]]</f>
        <v>1.4666666666666666</v>
      </c>
    </row>
    <row r="212" spans="2:14" x14ac:dyDescent="0.25">
      <c r="B212" s="17" t="s">
        <v>1844</v>
      </c>
      <c r="C212" s="3" t="s">
        <v>14</v>
      </c>
      <c r="D212" s="4">
        <v>2</v>
      </c>
      <c r="E212" s="2" t="s">
        <v>15</v>
      </c>
      <c r="F212" s="4">
        <v>11</v>
      </c>
      <c r="G212" s="4">
        <v>11</v>
      </c>
      <c r="H212" s="4">
        <v>63</v>
      </c>
      <c r="I212" s="4">
        <v>2.6</v>
      </c>
      <c r="J212" s="4">
        <v>5.3</v>
      </c>
      <c r="K212" s="4">
        <v>2.2999999999999998</v>
      </c>
      <c r="L212" s="8">
        <v>0</v>
      </c>
      <c r="M212" s="59">
        <f>AlimentosSMAE[[#This Row],[Fibra]]/AlimentosSMAE[[#This Row],[Peso neto]]</f>
        <v>0</v>
      </c>
      <c r="N212" s="62">
        <f>AlimentosSMAE[[#This Row],[Kcal]]/AlimentosSMAE[[#This Row],[Peso neto]]</f>
        <v>5.7272727272727275</v>
      </c>
    </row>
    <row r="213" spans="2:14" x14ac:dyDescent="0.25">
      <c r="B213" s="17" t="s">
        <v>1846</v>
      </c>
      <c r="C213" s="3" t="s">
        <v>14</v>
      </c>
      <c r="D213" s="4">
        <v>2</v>
      </c>
      <c r="E213" s="2" t="s">
        <v>15</v>
      </c>
      <c r="F213" s="4">
        <v>11</v>
      </c>
      <c r="G213" s="4">
        <v>11</v>
      </c>
      <c r="H213" s="4">
        <v>63</v>
      </c>
      <c r="I213" s="4">
        <v>2.6</v>
      </c>
      <c r="J213" s="4">
        <v>5.3</v>
      </c>
      <c r="K213" s="4">
        <v>2.2999999999999998</v>
      </c>
      <c r="L213" s="8">
        <v>0</v>
      </c>
      <c r="M213" s="59">
        <f>AlimentosSMAE[[#This Row],[Fibra]]/AlimentosSMAE[[#This Row],[Peso neto]]</f>
        <v>0</v>
      </c>
      <c r="N213" s="62">
        <f>AlimentosSMAE[[#This Row],[Kcal]]/AlimentosSMAE[[#This Row],[Peso neto]]</f>
        <v>5.7272727272727275</v>
      </c>
    </row>
    <row r="214" spans="2:14" x14ac:dyDescent="0.25">
      <c r="B214" s="17" t="s">
        <v>1851</v>
      </c>
      <c r="C214" s="3" t="s">
        <v>14</v>
      </c>
      <c r="D214" s="4">
        <v>5</v>
      </c>
      <c r="E214" s="2" t="s">
        <v>52</v>
      </c>
      <c r="F214" s="4">
        <v>75</v>
      </c>
      <c r="G214" s="4">
        <v>75</v>
      </c>
      <c r="H214" s="4">
        <v>72</v>
      </c>
      <c r="I214" s="4">
        <v>2.2999999999999998</v>
      </c>
      <c r="J214" s="4">
        <v>4.4000000000000004</v>
      </c>
      <c r="K214" s="4">
        <v>6</v>
      </c>
      <c r="L214" s="8">
        <v>0</v>
      </c>
      <c r="M214" s="59">
        <f>AlimentosSMAE[[#This Row],[Fibra]]/AlimentosSMAE[[#This Row],[Peso neto]]</f>
        <v>0</v>
      </c>
      <c r="N214" s="62">
        <f>AlimentosSMAE[[#This Row],[Kcal]]/AlimentosSMAE[[#This Row],[Peso neto]]</f>
        <v>0.96</v>
      </c>
    </row>
    <row r="215" spans="2:14" x14ac:dyDescent="0.25">
      <c r="B215" s="17" t="s">
        <v>1852</v>
      </c>
      <c r="C215" s="3" t="s">
        <v>14</v>
      </c>
      <c r="D215" s="4">
        <v>2</v>
      </c>
      <c r="E215" s="2" t="s">
        <v>52</v>
      </c>
      <c r="F215" s="4">
        <v>34</v>
      </c>
      <c r="G215" s="4">
        <v>34</v>
      </c>
      <c r="H215" s="4">
        <v>67</v>
      </c>
      <c r="I215" s="4">
        <v>3.5</v>
      </c>
      <c r="J215" s="4">
        <v>5.0999999999999996</v>
      </c>
      <c r="K215" s="4">
        <v>1.8</v>
      </c>
      <c r="L215" s="8">
        <v>0</v>
      </c>
      <c r="M215" s="59">
        <f>AlimentosSMAE[[#This Row],[Fibra]]/AlimentosSMAE[[#This Row],[Peso neto]]</f>
        <v>0</v>
      </c>
      <c r="N215" s="62">
        <f>AlimentosSMAE[[#This Row],[Kcal]]/AlimentosSMAE[[#This Row],[Peso neto]]</f>
        <v>1.9705882352941178</v>
      </c>
    </row>
    <row r="216" spans="2:14" x14ac:dyDescent="0.25">
      <c r="B216" s="17" t="s">
        <v>1858</v>
      </c>
      <c r="C216" s="3" t="s">
        <v>14</v>
      </c>
      <c r="D216" s="4">
        <v>0.5</v>
      </c>
      <c r="E216" s="2" t="s">
        <v>52</v>
      </c>
      <c r="F216" s="4">
        <v>8</v>
      </c>
      <c r="G216" s="4">
        <v>8</v>
      </c>
      <c r="H216" s="4">
        <v>44</v>
      </c>
      <c r="I216" s="4">
        <v>0.9</v>
      </c>
      <c r="J216" s="4">
        <v>3.7</v>
      </c>
      <c r="K216" s="4">
        <v>2.6</v>
      </c>
      <c r="L216" s="8">
        <v>0</v>
      </c>
      <c r="M216" s="59">
        <f>AlimentosSMAE[[#This Row],[Fibra]]/AlimentosSMAE[[#This Row],[Peso neto]]</f>
        <v>0</v>
      </c>
      <c r="N216" s="62">
        <f>AlimentosSMAE[[#This Row],[Kcal]]/AlimentosSMAE[[#This Row],[Peso neto]]</f>
        <v>5.5</v>
      </c>
    </row>
    <row r="217" spans="2:14" x14ac:dyDescent="0.25">
      <c r="B217" s="17" t="s">
        <v>1860</v>
      </c>
      <c r="C217" s="3" t="s">
        <v>14</v>
      </c>
      <c r="D217" s="4">
        <v>4</v>
      </c>
      <c r="E217" s="2" t="s">
        <v>15</v>
      </c>
      <c r="F217" s="4">
        <v>24</v>
      </c>
      <c r="G217" s="4">
        <v>24</v>
      </c>
      <c r="H217" s="4">
        <v>66</v>
      </c>
      <c r="I217" s="4">
        <v>3.1</v>
      </c>
      <c r="J217" s="4">
        <v>5.5</v>
      </c>
      <c r="K217" s="4">
        <v>0.9</v>
      </c>
      <c r="L217" s="8">
        <v>0</v>
      </c>
      <c r="M217" s="59">
        <f>AlimentosSMAE[[#This Row],[Fibra]]/AlimentosSMAE[[#This Row],[Peso neto]]</f>
        <v>0</v>
      </c>
      <c r="N217" s="62">
        <f>AlimentosSMAE[[#This Row],[Kcal]]/AlimentosSMAE[[#This Row],[Peso neto]]</f>
        <v>2.75</v>
      </c>
    </row>
    <row r="218" spans="2:14" x14ac:dyDescent="0.25">
      <c r="B218" s="17" t="s">
        <v>1862</v>
      </c>
      <c r="C218" s="3" t="s">
        <v>14</v>
      </c>
      <c r="D218" s="4">
        <v>1</v>
      </c>
      <c r="E218" s="2" t="s">
        <v>15</v>
      </c>
      <c r="F218" s="4">
        <v>16</v>
      </c>
      <c r="G218" s="4">
        <v>16</v>
      </c>
      <c r="H218" s="4">
        <v>52</v>
      </c>
      <c r="I218" s="4">
        <v>0</v>
      </c>
      <c r="J218" s="4">
        <v>5.2</v>
      </c>
      <c r="K218" s="4">
        <v>2.1</v>
      </c>
      <c r="L218" s="8">
        <v>0</v>
      </c>
      <c r="M218" s="59">
        <f>AlimentosSMAE[[#This Row],[Fibra]]/AlimentosSMAE[[#This Row],[Peso neto]]</f>
        <v>0</v>
      </c>
      <c r="N218" s="62">
        <f>AlimentosSMAE[[#This Row],[Kcal]]/AlimentosSMAE[[#This Row],[Peso neto]]</f>
        <v>3.25</v>
      </c>
    </row>
    <row r="219" spans="2:14" x14ac:dyDescent="0.25">
      <c r="B219" s="17" t="s">
        <v>1863</v>
      </c>
      <c r="C219" s="3" t="s">
        <v>14</v>
      </c>
      <c r="D219" s="4">
        <v>4</v>
      </c>
      <c r="E219" s="2" t="s">
        <v>52</v>
      </c>
      <c r="F219" s="4">
        <v>62</v>
      </c>
      <c r="G219" s="4">
        <v>62</v>
      </c>
      <c r="H219" s="4">
        <v>48</v>
      </c>
      <c r="I219" s="4">
        <v>0</v>
      </c>
      <c r="J219" s="4">
        <v>2</v>
      </c>
      <c r="K219" s="4">
        <v>9.6999999999999993</v>
      </c>
      <c r="L219" s="8">
        <v>0</v>
      </c>
      <c r="M219" s="59">
        <f>AlimentosSMAE[[#This Row],[Fibra]]/AlimentosSMAE[[#This Row],[Peso neto]]</f>
        <v>0</v>
      </c>
      <c r="N219" s="62">
        <f>AlimentosSMAE[[#This Row],[Kcal]]/AlimentosSMAE[[#This Row],[Peso neto]]</f>
        <v>0.77419354838709675</v>
      </c>
    </row>
    <row r="220" spans="2:14" x14ac:dyDescent="0.25">
      <c r="B220" s="17" t="s">
        <v>1865</v>
      </c>
      <c r="C220" s="3" t="s">
        <v>14</v>
      </c>
      <c r="D220" s="4">
        <v>1.5</v>
      </c>
      <c r="E220" s="2" t="s">
        <v>52</v>
      </c>
      <c r="F220" s="4">
        <v>21</v>
      </c>
      <c r="G220" s="4">
        <v>21</v>
      </c>
      <c r="H220" s="4">
        <v>38</v>
      </c>
      <c r="I220" s="4">
        <v>0.6</v>
      </c>
      <c r="J220" s="4">
        <v>3.4</v>
      </c>
      <c r="K220" s="4">
        <v>1.1000000000000001</v>
      </c>
      <c r="L220" s="8">
        <v>0</v>
      </c>
      <c r="M220" s="59">
        <f>AlimentosSMAE[[#This Row],[Fibra]]/AlimentosSMAE[[#This Row],[Peso neto]]</f>
        <v>0</v>
      </c>
      <c r="N220" s="62">
        <f>AlimentosSMAE[[#This Row],[Kcal]]/AlimentosSMAE[[#This Row],[Peso neto]]</f>
        <v>1.8095238095238095</v>
      </c>
    </row>
    <row r="221" spans="2:14" x14ac:dyDescent="0.25">
      <c r="B221" s="17" t="s">
        <v>1873</v>
      </c>
      <c r="C221" s="3" t="s">
        <v>14</v>
      </c>
      <c r="D221" s="4">
        <v>1</v>
      </c>
      <c r="E221" s="2" t="s">
        <v>52</v>
      </c>
      <c r="F221" s="4">
        <v>10</v>
      </c>
      <c r="G221" s="4">
        <v>10</v>
      </c>
      <c r="H221" s="4">
        <v>62</v>
      </c>
      <c r="I221" s="4">
        <v>2.2999999999999998</v>
      </c>
      <c r="J221" s="4">
        <v>5</v>
      </c>
      <c r="K221" s="4">
        <v>2</v>
      </c>
      <c r="L221" s="8">
        <v>0</v>
      </c>
      <c r="M221" s="59">
        <f>AlimentosSMAE[[#This Row],[Fibra]]/AlimentosSMAE[[#This Row],[Peso neto]]</f>
        <v>0</v>
      </c>
      <c r="N221" s="62">
        <f>AlimentosSMAE[[#This Row],[Kcal]]/AlimentosSMAE[[#This Row],[Peso neto]]</f>
        <v>6.2</v>
      </c>
    </row>
    <row r="222" spans="2:14" x14ac:dyDescent="0.25">
      <c r="B222" s="17" t="s">
        <v>1876</v>
      </c>
      <c r="C222" s="3" t="s">
        <v>14</v>
      </c>
      <c r="D222" s="4">
        <v>1.5</v>
      </c>
      <c r="E222" s="2" t="s">
        <v>52</v>
      </c>
      <c r="F222" s="4">
        <v>15</v>
      </c>
      <c r="G222" s="4">
        <v>15</v>
      </c>
      <c r="H222" s="4">
        <v>61</v>
      </c>
      <c r="I222" s="4">
        <v>3.4</v>
      </c>
      <c r="J222" s="4">
        <v>5.0999999999999996</v>
      </c>
      <c r="K222" s="4">
        <v>1.6</v>
      </c>
      <c r="L222" s="8">
        <v>0</v>
      </c>
      <c r="M222" s="59">
        <f>AlimentosSMAE[[#This Row],[Fibra]]/AlimentosSMAE[[#This Row],[Peso neto]]</f>
        <v>0</v>
      </c>
      <c r="N222" s="62">
        <f>AlimentosSMAE[[#This Row],[Kcal]]/AlimentosSMAE[[#This Row],[Peso neto]]</f>
        <v>4.0666666666666664</v>
      </c>
    </row>
    <row r="223" spans="2:14" x14ac:dyDescent="0.25">
      <c r="B223" s="17" t="s">
        <v>1877</v>
      </c>
      <c r="C223" s="3" t="s">
        <v>14</v>
      </c>
      <c r="D223" s="4">
        <v>2</v>
      </c>
      <c r="E223" s="2" t="s">
        <v>52</v>
      </c>
      <c r="F223" s="4">
        <v>20</v>
      </c>
      <c r="G223" s="4">
        <v>20</v>
      </c>
      <c r="H223" s="4">
        <v>65</v>
      </c>
      <c r="I223" s="4">
        <v>5.3</v>
      </c>
      <c r="J223" s="4">
        <v>4.0999999999999996</v>
      </c>
      <c r="K223" s="4">
        <v>3</v>
      </c>
      <c r="L223" s="8">
        <v>0</v>
      </c>
      <c r="M223" s="59">
        <f>AlimentosSMAE[[#This Row],[Fibra]]/AlimentosSMAE[[#This Row],[Peso neto]]</f>
        <v>0</v>
      </c>
      <c r="N223" s="62">
        <f>AlimentosSMAE[[#This Row],[Kcal]]/AlimentosSMAE[[#This Row],[Peso neto]]</f>
        <v>3.25</v>
      </c>
    </row>
    <row r="224" spans="2:14" x14ac:dyDescent="0.25">
      <c r="B224" s="17" t="s">
        <v>1879</v>
      </c>
      <c r="C224" s="3" t="s">
        <v>14</v>
      </c>
      <c r="D224" s="4">
        <v>5</v>
      </c>
      <c r="E224" s="2" t="s">
        <v>15</v>
      </c>
      <c r="F224" s="4">
        <v>12</v>
      </c>
      <c r="G224" s="4">
        <v>12</v>
      </c>
      <c r="H224" s="4">
        <v>66</v>
      </c>
      <c r="I224" s="4">
        <v>3.3</v>
      </c>
      <c r="J224" s="4">
        <v>5.6</v>
      </c>
      <c r="K224" s="4">
        <v>1.8</v>
      </c>
      <c r="L224" s="8">
        <v>0</v>
      </c>
      <c r="M224" s="59">
        <f>AlimentosSMAE[[#This Row],[Fibra]]/AlimentosSMAE[[#This Row],[Peso neto]]</f>
        <v>0</v>
      </c>
      <c r="N224" s="62">
        <f>AlimentosSMAE[[#This Row],[Kcal]]/AlimentosSMAE[[#This Row],[Peso neto]]</f>
        <v>5.5</v>
      </c>
    </row>
    <row r="225" spans="2:14" x14ac:dyDescent="0.25">
      <c r="B225" s="17" t="s">
        <v>1882</v>
      </c>
      <c r="C225" s="3" t="s">
        <v>14</v>
      </c>
      <c r="D225" s="4">
        <v>4</v>
      </c>
      <c r="E225" s="2" t="s">
        <v>15</v>
      </c>
      <c r="F225" s="4">
        <v>12</v>
      </c>
      <c r="G225" s="4">
        <v>12</v>
      </c>
      <c r="H225" s="4">
        <v>69</v>
      </c>
      <c r="I225" s="4">
        <v>2.7</v>
      </c>
      <c r="J225" s="4">
        <v>6</v>
      </c>
      <c r="K225" s="4">
        <v>2.1</v>
      </c>
      <c r="L225" s="8">
        <v>0</v>
      </c>
      <c r="M225" s="59">
        <f>AlimentosSMAE[[#This Row],[Fibra]]/AlimentosSMAE[[#This Row],[Peso neto]]</f>
        <v>0</v>
      </c>
      <c r="N225" s="62">
        <f>AlimentosSMAE[[#This Row],[Kcal]]/AlimentosSMAE[[#This Row],[Peso neto]]</f>
        <v>5.75</v>
      </c>
    </row>
    <row r="226" spans="2:14" x14ac:dyDescent="0.25">
      <c r="B226" s="17" t="s">
        <v>1883</v>
      </c>
      <c r="C226" s="3" t="s">
        <v>14</v>
      </c>
      <c r="D226" s="4">
        <v>4</v>
      </c>
      <c r="E226" s="2" t="s">
        <v>15</v>
      </c>
      <c r="F226" s="4">
        <v>12</v>
      </c>
      <c r="G226" s="4">
        <v>12</v>
      </c>
      <c r="H226" s="4">
        <v>71</v>
      </c>
      <c r="I226" s="4">
        <v>2.4</v>
      </c>
      <c r="J226" s="4">
        <v>6</v>
      </c>
      <c r="K226" s="4">
        <v>2.9</v>
      </c>
      <c r="L226" s="8">
        <v>0</v>
      </c>
      <c r="M226" s="59">
        <f>AlimentosSMAE[[#This Row],[Fibra]]/AlimentosSMAE[[#This Row],[Peso neto]]</f>
        <v>0</v>
      </c>
      <c r="N226" s="62">
        <f>AlimentosSMAE[[#This Row],[Kcal]]/AlimentosSMAE[[#This Row],[Peso neto]]</f>
        <v>5.916666666666667</v>
      </c>
    </row>
    <row r="227" spans="2:14" x14ac:dyDescent="0.25">
      <c r="B227" s="17" t="s">
        <v>1938</v>
      </c>
      <c r="C227" s="3" t="s">
        <v>14</v>
      </c>
      <c r="D227" s="4">
        <v>1</v>
      </c>
      <c r="E227" s="2" t="s">
        <v>1026</v>
      </c>
      <c r="F227" s="4">
        <v>8</v>
      </c>
      <c r="G227" s="4">
        <v>8</v>
      </c>
      <c r="H227" s="4">
        <v>44</v>
      </c>
      <c r="I227" s="4">
        <v>0.7</v>
      </c>
      <c r="J227" s="4">
        <v>4.5999999999999996</v>
      </c>
      <c r="K227" s="4">
        <v>0</v>
      </c>
      <c r="L227" s="8">
        <v>0</v>
      </c>
      <c r="M227" s="59">
        <f>AlimentosSMAE[[#This Row],[Fibra]]/AlimentosSMAE[[#This Row],[Peso neto]]</f>
        <v>0</v>
      </c>
      <c r="N227" s="62">
        <f>AlimentosSMAE[[#This Row],[Kcal]]/AlimentosSMAE[[#This Row],[Peso neto]]</f>
        <v>5.5</v>
      </c>
    </row>
    <row r="228" spans="2:14" x14ac:dyDescent="0.25">
      <c r="B228" s="17" t="s">
        <v>1939</v>
      </c>
      <c r="C228" s="3" t="s">
        <v>14</v>
      </c>
      <c r="D228" s="4">
        <v>1</v>
      </c>
      <c r="E228" s="2" t="s">
        <v>1026</v>
      </c>
      <c r="F228" s="4">
        <v>8</v>
      </c>
      <c r="G228" s="4">
        <v>8</v>
      </c>
      <c r="H228" s="4">
        <v>44</v>
      </c>
      <c r="I228" s="4">
        <v>0.7</v>
      </c>
      <c r="J228" s="4">
        <v>4.5999999999999996</v>
      </c>
      <c r="K228" s="4">
        <v>0</v>
      </c>
      <c r="L228" s="8">
        <v>0</v>
      </c>
      <c r="M228" s="59">
        <f>AlimentosSMAE[[#This Row],[Fibra]]/AlimentosSMAE[[#This Row],[Peso neto]]</f>
        <v>0</v>
      </c>
      <c r="N228" s="62">
        <f>AlimentosSMAE[[#This Row],[Kcal]]/AlimentosSMAE[[#This Row],[Peso neto]]</f>
        <v>5.5</v>
      </c>
    </row>
    <row r="229" spans="2:14" x14ac:dyDescent="0.25">
      <c r="B229" s="17" t="s">
        <v>1940</v>
      </c>
      <c r="C229" s="3" t="s">
        <v>14</v>
      </c>
      <c r="D229" s="4">
        <v>8</v>
      </c>
      <c r="E229" s="2" t="s">
        <v>10</v>
      </c>
      <c r="F229" s="4">
        <v>8</v>
      </c>
      <c r="G229" s="4">
        <v>8</v>
      </c>
      <c r="H229" s="4">
        <v>44</v>
      </c>
      <c r="I229" s="4">
        <v>0.7</v>
      </c>
      <c r="J229" s="4">
        <v>4.5999999999999996</v>
      </c>
      <c r="K229" s="4">
        <v>0</v>
      </c>
      <c r="L229" s="8">
        <v>0</v>
      </c>
      <c r="M229" s="59">
        <f>AlimentosSMAE[[#This Row],[Fibra]]/AlimentosSMAE[[#This Row],[Peso neto]]</f>
        <v>0</v>
      </c>
      <c r="N229" s="62">
        <f>AlimentosSMAE[[#This Row],[Kcal]]/AlimentosSMAE[[#This Row],[Peso neto]]</f>
        <v>5.5</v>
      </c>
    </row>
    <row r="230" spans="2:14" x14ac:dyDescent="0.25">
      <c r="B230" s="17" t="s">
        <v>1941</v>
      </c>
      <c r="C230" s="3" t="s">
        <v>14</v>
      </c>
      <c r="D230" s="4">
        <v>1</v>
      </c>
      <c r="E230" s="2" t="s">
        <v>1942</v>
      </c>
      <c r="F230" s="4">
        <v>7</v>
      </c>
      <c r="G230" s="4">
        <v>7</v>
      </c>
      <c r="H230" s="4">
        <v>39</v>
      </c>
      <c r="I230" s="4">
        <v>0.6</v>
      </c>
      <c r="J230" s="4">
        <v>4</v>
      </c>
      <c r="K230" s="4">
        <v>0</v>
      </c>
      <c r="L230" s="8">
        <v>0</v>
      </c>
      <c r="M230" s="59">
        <f>AlimentosSMAE[[#This Row],[Fibra]]/AlimentosSMAE[[#This Row],[Peso neto]]</f>
        <v>0</v>
      </c>
      <c r="N230" s="62">
        <f>AlimentosSMAE[[#This Row],[Kcal]]/AlimentosSMAE[[#This Row],[Peso neto]]</f>
        <v>5.5714285714285712</v>
      </c>
    </row>
    <row r="231" spans="2:14" x14ac:dyDescent="0.25">
      <c r="B231" s="17" t="s">
        <v>1943</v>
      </c>
      <c r="C231" s="3" t="s">
        <v>14</v>
      </c>
      <c r="D231" s="4">
        <v>1</v>
      </c>
      <c r="E231" s="2" t="s">
        <v>52</v>
      </c>
      <c r="F231" s="4">
        <v>10</v>
      </c>
      <c r="G231" s="4">
        <v>10</v>
      </c>
      <c r="H231" s="4">
        <v>41</v>
      </c>
      <c r="I231" s="4">
        <v>1</v>
      </c>
      <c r="J231" s="4">
        <v>3.9</v>
      </c>
      <c r="K231" s="4">
        <v>0.1</v>
      </c>
      <c r="L231" s="8">
        <v>0</v>
      </c>
      <c r="M231" s="59">
        <f>AlimentosSMAE[[#This Row],[Fibra]]/AlimentosSMAE[[#This Row],[Peso neto]]</f>
        <v>0</v>
      </c>
      <c r="N231" s="62">
        <f>AlimentosSMAE[[#This Row],[Kcal]]/AlimentosSMAE[[#This Row],[Peso neto]]</f>
        <v>4.0999999999999996</v>
      </c>
    </row>
    <row r="232" spans="2:14" x14ac:dyDescent="0.25">
      <c r="B232" s="17" t="s">
        <v>1944</v>
      </c>
      <c r="C232" s="3" t="s">
        <v>14</v>
      </c>
      <c r="D232" s="4">
        <v>2</v>
      </c>
      <c r="E232" s="2" t="s">
        <v>476</v>
      </c>
      <c r="F232" s="4">
        <v>20</v>
      </c>
      <c r="G232" s="4">
        <v>20</v>
      </c>
      <c r="H232" s="4">
        <v>63</v>
      </c>
      <c r="I232" s="4">
        <v>2.2999999999999998</v>
      </c>
      <c r="J232" s="4">
        <v>6</v>
      </c>
      <c r="K232" s="4">
        <v>1.3</v>
      </c>
      <c r="L232" s="8">
        <v>0</v>
      </c>
      <c r="M232" s="59">
        <f>AlimentosSMAE[[#This Row],[Fibra]]/AlimentosSMAE[[#This Row],[Peso neto]]</f>
        <v>0</v>
      </c>
      <c r="N232" s="62">
        <f>AlimentosSMAE[[#This Row],[Kcal]]/AlimentosSMAE[[#This Row],[Peso neto]]</f>
        <v>3.15</v>
      </c>
    </row>
    <row r="233" spans="2:14" x14ac:dyDescent="0.25">
      <c r="B233" s="17" t="s">
        <v>1999</v>
      </c>
      <c r="C233" s="3" t="s">
        <v>14</v>
      </c>
      <c r="D233" s="4">
        <v>0.5</v>
      </c>
      <c r="E233" s="2" t="s">
        <v>52</v>
      </c>
      <c r="F233" s="4">
        <v>8</v>
      </c>
      <c r="G233" s="4">
        <v>8</v>
      </c>
      <c r="H233" s="4">
        <v>36</v>
      </c>
      <c r="I233" s="4">
        <v>0</v>
      </c>
      <c r="J233" s="4">
        <v>4</v>
      </c>
      <c r="K233" s="4">
        <v>0.2</v>
      </c>
      <c r="L233" s="8">
        <v>0</v>
      </c>
      <c r="M233" s="59">
        <f>AlimentosSMAE[[#This Row],[Fibra]]/AlimentosSMAE[[#This Row],[Peso neto]]</f>
        <v>0</v>
      </c>
      <c r="N233" s="62">
        <f>AlimentosSMAE[[#This Row],[Kcal]]/AlimentosSMAE[[#This Row],[Peso neto]]</f>
        <v>4.5</v>
      </c>
    </row>
    <row r="234" spans="2:14" x14ac:dyDescent="0.25">
      <c r="B234" s="17" t="s">
        <v>2000</v>
      </c>
      <c r="C234" s="3" t="s">
        <v>14</v>
      </c>
      <c r="D234" s="4">
        <v>5</v>
      </c>
      <c r="E234" s="2" t="s">
        <v>52</v>
      </c>
      <c r="F234" s="4">
        <v>80</v>
      </c>
      <c r="G234" s="4">
        <v>80</v>
      </c>
      <c r="H234" s="4">
        <v>38</v>
      </c>
      <c r="I234" s="4">
        <v>0</v>
      </c>
      <c r="J234" s="4">
        <v>0</v>
      </c>
      <c r="K234" s="4">
        <v>7.5</v>
      </c>
      <c r="L234" s="8">
        <v>0</v>
      </c>
      <c r="M234" s="59">
        <f>AlimentosSMAE[[#This Row],[Fibra]]/AlimentosSMAE[[#This Row],[Peso neto]]</f>
        <v>0</v>
      </c>
      <c r="N234" s="62">
        <f>AlimentosSMAE[[#This Row],[Kcal]]/AlimentosSMAE[[#This Row],[Peso neto]]</f>
        <v>0.47499999999999998</v>
      </c>
    </row>
    <row r="235" spans="2:14" x14ac:dyDescent="0.25">
      <c r="B235" s="17" t="s">
        <v>51</v>
      </c>
      <c r="C235" s="3" t="s">
        <v>18</v>
      </c>
      <c r="D235" s="4">
        <v>0.25</v>
      </c>
      <c r="E235" s="2" t="s">
        <v>52</v>
      </c>
      <c r="F235" s="4">
        <v>4</v>
      </c>
      <c r="G235" s="4">
        <v>4</v>
      </c>
      <c r="H235" s="4">
        <v>10</v>
      </c>
      <c r="I235" s="4">
        <v>0.5</v>
      </c>
      <c r="J235" s="4">
        <v>0.1</v>
      </c>
      <c r="K235" s="4">
        <v>2.1</v>
      </c>
      <c r="L235" s="8">
        <v>0</v>
      </c>
      <c r="M235" s="59">
        <f>AlimentosSMAE[[#This Row],[Fibra]]/AlimentosSMAE[[#This Row],[Peso neto]]</f>
        <v>0</v>
      </c>
      <c r="N235" s="62">
        <f>AlimentosSMAE[[#This Row],[Kcal]]/AlimentosSMAE[[#This Row],[Peso neto]]</f>
        <v>2.5</v>
      </c>
    </row>
    <row r="236" spans="2:14" x14ac:dyDescent="0.25">
      <c r="B236" s="17" t="s">
        <v>88</v>
      </c>
      <c r="C236" s="3" t="s">
        <v>18</v>
      </c>
      <c r="D236" s="4">
        <v>1</v>
      </c>
      <c r="E236" s="2" t="s">
        <v>50</v>
      </c>
      <c r="F236" s="4">
        <v>240</v>
      </c>
      <c r="G236" s="4">
        <v>240</v>
      </c>
      <c r="H236" s="4">
        <v>2</v>
      </c>
      <c r="I236" s="4">
        <v>0</v>
      </c>
      <c r="J236" s="4">
        <v>0</v>
      </c>
      <c r="K236" s="4">
        <v>0</v>
      </c>
      <c r="L236" s="8">
        <v>0</v>
      </c>
      <c r="M236" s="59">
        <f>AlimentosSMAE[[#This Row],[Fibra]]/AlimentosSMAE[[#This Row],[Peso neto]]</f>
        <v>0</v>
      </c>
      <c r="N236" s="62">
        <f>AlimentosSMAE[[#This Row],[Kcal]]/AlimentosSMAE[[#This Row],[Peso neto]]</f>
        <v>8.3333333333333332E-3</v>
      </c>
    </row>
    <row r="237" spans="2:14" x14ac:dyDescent="0.25">
      <c r="B237" s="17" t="s">
        <v>90</v>
      </c>
      <c r="C237" s="3" t="s">
        <v>18</v>
      </c>
      <c r="D237" s="4">
        <v>1</v>
      </c>
      <c r="E237" s="2" t="s">
        <v>91</v>
      </c>
      <c r="F237" s="4">
        <v>355</v>
      </c>
      <c r="G237" s="4">
        <v>355</v>
      </c>
      <c r="H237" s="4">
        <v>4</v>
      </c>
      <c r="I237" s="4">
        <v>0</v>
      </c>
      <c r="J237" s="4">
        <v>0</v>
      </c>
      <c r="K237" s="4">
        <v>0</v>
      </c>
      <c r="L237" s="8">
        <v>0</v>
      </c>
      <c r="M237" s="59">
        <f>AlimentosSMAE[[#This Row],[Fibra]]/AlimentosSMAE[[#This Row],[Peso neto]]</f>
        <v>0</v>
      </c>
      <c r="N237" s="62">
        <f>AlimentosSMAE[[#This Row],[Kcal]]/AlimentosSMAE[[#This Row],[Peso neto]]</f>
        <v>1.1267605633802818E-2</v>
      </c>
    </row>
    <row r="238" spans="2:14" x14ac:dyDescent="0.25">
      <c r="B238" s="17" t="s">
        <v>105</v>
      </c>
      <c r="C238" s="3" t="s">
        <v>18</v>
      </c>
      <c r="D238" s="4">
        <v>0.5</v>
      </c>
      <c r="E238" s="2" t="s">
        <v>15</v>
      </c>
      <c r="F238" s="4">
        <v>2</v>
      </c>
      <c r="G238" s="4">
        <v>2</v>
      </c>
      <c r="H238" s="4">
        <v>5</v>
      </c>
      <c r="I238" s="4">
        <v>0.3</v>
      </c>
      <c r="J238" s="4">
        <v>0</v>
      </c>
      <c r="K238" s="4">
        <v>1.1000000000000001</v>
      </c>
      <c r="L238" s="8">
        <v>0</v>
      </c>
      <c r="M238" s="59">
        <f>AlimentosSMAE[[#This Row],[Fibra]]/AlimentosSMAE[[#This Row],[Peso neto]]</f>
        <v>0</v>
      </c>
      <c r="N238" s="62">
        <f>AlimentosSMAE[[#This Row],[Kcal]]/AlimentosSMAE[[#This Row],[Peso neto]]</f>
        <v>2.5</v>
      </c>
    </row>
    <row r="239" spans="2:14" x14ac:dyDescent="0.25">
      <c r="B239" s="17" t="s">
        <v>108</v>
      </c>
      <c r="C239" s="3" t="s">
        <v>18</v>
      </c>
      <c r="D239" s="4">
        <v>1.5</v>
      </c>
      <c r="E239" s="2" t="s">
        <v>15</v>
      </c>
      <c r="F239" s="4">
        <v>2</v>
      </c>
      <c r="G239" s="4">
        <v>2</v>
      </c>
      <c r="H239" s="4">
        <v>5</v>
      </c>
      <c r="I239" s="4">
        <v>0.2</v>
      </c>
      <c r="J239" s="4">
        <v>0</v>
      </c>
      <c r="K239" s="4">
        <v>0.9</v>
      </c>
      <c r="L239" s="8">
        <v>0</v>
      </c>
      <c r="M239" s="59">
        <f>AlimentosSMAE[[#This Row],[Fibra]]/AlimentosSMAE[[#This Row],[Peso neto]]</f>
        <v>0</v>
      </c>
      <c r="N239" s="62">
        <f>AlimentosSMAE[[#This Row],[Kcal]]/AlimentosSMAE[[#This Row],[Peso neto]]</f>
        <v>2.5</v>
      </c>
    </row>
    <row r="240" spans="2:14" x14ac:dyDescent="0.25">
      <c r="B240" s="17" t="s">
        <v>109</v>
      </c>
      <c r="C240" s="3" t="s">
        <v>18</v>
      </c>
      <c r="D240" s="4">
        <v>1.5</v>
      </c>
      <c r="E240" s="2" t="s">
        <v>15</v>
      </c>
      <c r="F240" s="4">
        <v>2</v>
      </c>
      <c r="G240" s="4">
        <v>2</v>
      </c>
      <c r="H240" s="4">
        <v>5</v>
      </c>
      <c r="I240" s="4">
        <v>0.2</v>
      </c>
      <c r="J240" s="4">
        <v>0</v>
      </c>
      <c r="K240" s="4">
        <v>0.9</v>
      </c>
      <c r="L240" s="8">
        <v>0</v>
      </c>
      <c r="M240" s="59">
        <f>AlimentosSMAE[[#This Row],[Fibra]]/AlimentosSMAE[[#This Row],[Peso neto]]</f>
        <v>0</v>
      </c>
      <c r="N240" s="62">
        <f>AlimentosSMAE[[#This Row],[Kcal]]/AlimentosSMAE[[#This Row],[Peso neto]]</f>
        <v>2.5</v>
      </c>
    </row>
    <row r="241" spans="2:14" x14ac:dyDescent="0.25">
      <c r="B241" s="17" t="s">
        <v>113</v>
      </c>
      <c r="C241" s="3" t="s">
        <v>18</v>
      </c>
      <c r="D241" s="4">
        <v>2</v>
      </c>
      <c r="E241" s="2" t="s">
        <v>52</v>
      </c>
      <c r="F241" s="4">
        <v>17</v>
      </c>
      <c r="G241" s="4">
        <v>17</v>
      </c>
      <c r="H241" s="4">
        <v>4</v>
      </c>
      <c r="I241" s="4">
        <v>0.4</v>
      </c>
      <c r="J241" s="4">
        <v>0.1</v>
      </c>
      <c r="K241" s="4">
        <v>0.8</v>
      </c>
      <c r="L241" s="8">
        <v>0</v>
      </c>
      <c r="M241" s="59">
        <f>AlimentosSMAE[[#This Row],[Fibra]]/AlimentosSMAE[[#This Row],[Peso neto]]</f>
        <v>0</v>
      </c>
      <c r="N241" s="62">
        <f>AlimentosSMAE[[#This Row],[Kcal]]/AlimentosSMAE[[#This Row],[Peso neto]]</f>
        <v>0.23529411764705882</v>
      </c>
    </row>
    <row r="242" spans="2:14" x14ac:dyDescent="0.25">
      <c r="B242" s="17" t="s">
        <v>114</v>
      </c>
      <c r="C242" s="3" t="s">
        <v>18</v>
      </c>
      <c r="D242" s="4">
        <v>0.5</v>
      </c>
      <c r="E242" s="2" t="s">
        <v>15</v>
      </c>
      <c r="F242" s="4">
        <v>1</v>
      </c>
      <c r="G242" s="4">
        <v>1</v>
      </c>
      <c r="H242" s="4">
        <v>4</v>
      </c>
      <c r="I242" s="4">
        <v>0.2</v>
      </c>
      <c r="J242" s="4">
        <v>0.2</v>
      </c>
      <c r="K242" s="4">
        <v>0.5</v>
      </c>
      <c r="L242" s="8">
        <v>0</v>
      </c>
      <c r="M242" s="59">
        <f>AlimentosSMAE[[#This Row],[Fibra]]/AlimentosSMAE[[#This Row],[Peso neto]]</f>
        <v>0</v>
      </c>
      <c r="N242" s="62">
        <f>AlimentosSMAE[[#This Row],[Kcal]]/AlimentosSMAE[[#This Row],[Peso neto]]</f>
        <v>4</v>
      </c>
    </row>
    <row r="243" spans="2:14" x14ac:dyDescent="0.25">
      <c r="B243" s="17" t="s">
        <v>143</v>
      </c>
      <c r="C243" s="3" t="s">
        <v>18</v>
      </c>
      <c r="D243" s="4">
        <v>0.5</v>
      </c>
      <c r="E243" s="2" t="s">
        <v>15</v>
      </c>
      <c r="F243" s="4">
        <v>1</v>
      </c>
      <c r="G243" s="4">
        <v>1</v>
      </c>
      <c r="H243" s="4">
        <v>4</v>
      </c>
      <c r="I243" s="4">
        <v>0.2</v>
      </c>
      <c r="J243" s="4">
        <v>0.2</v>
      </c>
      <c r="K243" s="4">
        <v>0.5</v>
      </c>
      <c r="L243" s="8">
        <v>0</v>
      </c>
      <c r="M243" s="59">
        <f>AlimentosSMAE[[#This Row],[Fibra]]/AlimentosSMAE[[#This Row],[Peso neto]]</f>
        <v>0</v>
      </c>
      <c r="N243" s="62">
        <f>AlimentosSMAE[[#This Row],[Kcal]]/AlimentosSMAE[[#This Row],[Peso neto]]</f>
        <v>4</v>
      </c>
    </row>
    <row r="244" spans="2:14" x14ac:dyDescent="0.25">
      <c r="B244" s="17" t="s">
        <v>168</v>
      </c>
      <c r="C244" s="3" t="s">
        <v>18</v>
      </c>
      <c r="D244" s="4">
        <v>1</v>
      </c>
      <c r="E244" s="2" t="s">
        <v>50</v>
      </c>
      <c r="F244" s="4">
        <v>20</v>
      </c>
      <c r="G244" s="4">
        <v>12</v>
      </c>
      <c r="H244" s="4">
        <v>3</v>
      </c>
      <c r="I244" s="4">
        <v>0.3</v>
      </c>
      <c r="J244" s="4">
        <v>0.1</v>
      </c>
      <c r="K244" s="4">
        <v>0.4</v>
      </c>
      <c r="L244" s="8">
        <v>0</v>
      </c>
      <c r="M244" s="59">
        <f>AlimentosSMAE[[#This Row],[Fibra]]/AlimentosSMAE[[#This Row],[Peso neto]]</f>
        <v>0</v>
      </c>
      <c r="N244" s="62">
        <f>AlimentosSMAE[[#This Row],[Kcal]]/AlimentosSMAE[[#This Row],[Peso neto]]</f>
        <v>0.25</v>
      </c>
    </row>
    <row r="245" spans="2:14" x14ac:dyDescent="0.25">
      <c r="B245" s="17" t="s">
        <v>169</v>
      </c>
      <c r="C245" s="3" t="s">
        <v>18</v>
      </c>
      <c r="D245" s="4">
        <v>1</v>
      </c>
      <c r="E245" s="2" t="s">
        <v>170</v>
      </c>
      <c r="F245" s="4">
        <v>1</v>
      </c>
      <c r="G245" s="4">
        <v>1</v>
      </c>
      <c r="H245" s="4">
        <v>0</v>
      </c>
      <c r="I245" s="4">
        <v>0</v>
      </c>
      <c r="J245" s="4">
        <v>0</v>
      </c>
      <c r="K245" s="4">
        <v>0</v>
      </c>
      <c r="L245" s="8">
        <v>0</v>
      </c>
      <c r="M245" s="59">
        <f>AlimentosSMAE[[#This Row],[Fibra]]/AlimentosSMAE[[#This Row],[Peso neto]]</f>
        <v>0</v>
      </c>
      <c r="N245" s="62">
        <f>AlimentosSMAE[[#This Row],[Kcal]]/AlimentosSMAE[[#This Row],[Peso neto]]</f>
        <v>0</v>
      </c>
    </row>
    <row r="246" spans="2:14" x14ac:dyDescent="0.25">
      <c r="B246" s="17" t="s">
        <v>199</v>
      </c>
      <c r="C246" s="3" t="s">
        <v>18</v>
      </c>
      <c r="D246" s="4">
        <v>1</v>
      </c>
      <c r="E246" s="2" t="s">
        <v>15</v>
      </c>
      <c r="F246" s="4">
        <v>1</v>
      </c>
      <c r="G246" s="4">
        <v>1</v>
      </c>
      <c r="H246" s="4">
        <v>3</v>
      </c>
      <c r="I246" s="4">
        <v>0.1</v>
      </c>
      <c r="J246" s="4">
        <v>0.1</v>
      </c>
      <c r="K246" s="4">
        <v>0.7</v>
      </c>
      <c r="L246" s="8">
        <v>0</v>
      </c>
      <c r="M246" s="59">
        <f>AlimentosSMAE[[#This Row],[Fibra]]/AlimentosSMAE[[#This Row],[Peso neto]]</f>
        <v>0</v>
      </c>
      <c r="N246" s="62">
        <f>AlimentosSMAE[[#This Row],[Kcal]]/AlimentosSMAE[[#This Row],[Peso neto]]</f>
        <v>3</v>
      </c>
    </row>
    <row r="247" spans="2:14" x14ac:dyDescent="0.25">
      <c r="B247" s="17" t="s">
        <v>308</v>
      </c>
      <c r="C247" s="3" t="s">
        <v>18</v>
      </c>
      <c r="D247" s="4">
        <v>1</v>
      </c>
      <c r="E247" s="2" t="s">
        <v>50</v>
      </c>
      <c r="F247" s="4">
        <v>240</v>
      </c>
      <c r="G247" s="4">
        <v>240</v>
      </c>
      <c r="H247" s="4">
        <v>5</v>
      </c>
      <c r="I247" s="4">
        <v>0.3</v>
      </c>
      <c r="J247" s="4">
        <v>0</v>
      </c>
      <c r="K247" s="4">
        <v>0.9</v>
      </c>
      <c r="L247" s="8">
        <v>0</v>
      </c>
      <c r="M247" s="59">
        <f>AlimentosSMAE[[#This Row],[Fibra]]/AlimentosSMAE[[#This Row],[Peso neto]]</f>
        <v>0</v>
      </c>
      <c r="N247" s="62">
        <f>AlimentosSMAE[[#This Row],[Kcal]]/AlimentosSMAE[[#This Row],[Peso neto]]</f>
        <v>2.0833333333333332E-2</v>
      </c>
    </row>
    <row r="248" spans="2:14" x14ac:dyDescent="0.25">
      <c r="B248" s="17" t="s">
        <v>311</v>
      </c>
      <c r="C248" s="3" t="s">
        <v>18</v>
      </c>
      <c r="D248" s="4">
        <v>1</v>
      </c>
      <c r="E248" s="2" t="s">
        <v>50</v>
      </c>
      <c r="F248" s="4">
        <v>240</v>
      </c>
      <c r="G248" s="4">
        <v>240</v>
      </c>
      <c r="H248" s="4">
        <v>5</v>
      </c>
      <c r="I248" s="4">
        <v>0.3</v>
      </c>
      <c r="J248" s="4">
        <v>0</v>
      </c>
      <c r="K248" s="4">
        <v>8.1999999999999993</v>
      </c>
      <c r="L248" s="8">
        <v>0</v>
      </c>
      <c r="M248" s="59">
        <f>AlimentosSMAE[[#This Row],[Fibra]]/AlimentosSMAE[[#This Row],[Peso neto]]</f>
        <v>0</v>
      </c>
      <c r="N248" s="62">
        <f>AlimentosSMAE[[#This Row],[Kcal]]/AlimentosSMAE[[#This Row],[Peso neto]]</f>
        <v>2.0833333333333332E-2</v>
      </c>
    </row>
    <row r="249" spans="2:14" x14ac:dyDescent="0.25">
      <c r="B249" s="17" t="s">
        <v>312</v>
      </c>
      <c r="C249" s="3" t="s">
        <v>18</v>
      </c>
      <c r="D249" s="4">
        <v>7</v>
      </c>
      <c r="E249" s="2" t="s">
        <v>52</v>
      </c>
      <c r="F249" s="4">
        <v>56</v>
      </c>
      <c r="G249" s="4">
        <v>56</v>
      </c>
      <c r="H249" s="4">
        <v>4</v>
      </c>
      <c r="I249" s="4">
        <v>11.2</v>
      </c>
      <c r="J249" s="4">
        <v>0</v>
      </c>
      <c r="K249" s="4">
        <v>0</v>
      </c>
      <c r="L249" s="8">
        <v>0</v>
      </c>
      <c r="M249" s="59">
        <f>AlimentosSMAE[[#This Row],[Fibra]]/AlimentosSMAE[[#This Row],[Peso neto]]</f>
        <v>0</v>
      </c>
      <c r="N249" s="62">
        <f>AlimentosSMAE[[#This Row],[Kcal]]/AlimentosSMAE[[#This Row],[Peso neto]]</f>
        <v>7.1428571428571425E-2</v>
      </c>
    </row>
    <row r="250" spans="2:14" x14ac:dyDescent="0.25">
      <c r="B250" s="17" t="s">
        <v>313</v>
      </c>
      <c r="C250" s="3" t="s">
        <v>18</v>
      </c>
      <c r="D250" s="4">
        <v>1</v>
      </c>
      <c r="E250" s="2" t="s">
        <v>15</v>
      </c>
      <c r="F250" s="4">
        <v>2</v>
      </c>
      <c r="G250" s="4">
        <v>2</v>
      </c>
      <c r="H250" s="4">
        <v>4</v>
      </c>
      <c r="I250" s="4">
        <v>0.2</v>
      </c>
      <c r="J250" s="4">
        <v>0</v>
      </c>
      <c r="K250" s="4">
        <v>0.7</v>
      </c>
      <c r="L250" s="8">
        <v>0</v>
      </c>
      <c r="M250" s="59">
        <f>AlimentosSMAE[[#This Row],[Fibra]]/AlimentosSMAE[[#This Row],[Peso neto]]</f>
        <v>0</v>
      </c>
      <c r="N250" s="62">
        <f>AlimentosSMAE[[#This Row],[Kcal]]/AlimentosSMAE[[#This Row],[Peso neto]]</f>
        <v>2</v>
      </c>
    </row>
    <row r="251" spans="2:14" x14ac:dyDescent="0.25">
      <c r="B251" s="17" t="s">
        <v>314</v>
      </c>
      <c r="C251" s="3" t="s">
        <v>18</v>
      </c>
      <c r="D251" s="4">
        <v>1</v>
      </c>
      <c r="E251" s="2" t="s">
        <v>50</v>
      </c>
      <c r="F251" s="4">
        <v>240</v>
      </c>
      <c r="G251" s="4">
        <v>240</v>
      </c>
      <c r="H251" s="4">
        <v>5</v>
      </c>
      <c r="I251" s="4">
        <v>0.3</v>
      </c>
      <c r="J251" s="4">
        <v>0</v>
      </c>
      <c r="K251" s="4">
        <v>0.9</v>
      </c>
      <c r="L251" s="8">
        <v>0</v>
      </c>
      <c r="M251" s="59">
        <f>AlimentosSMAE[[#This Row],[Fibra]]/AlimentosSMAE[[#This Row],[Peso neto]]</f>
        <v>0</v>
      </c>
      <c r="N251" s="62">
        <f>AlimentosSMAE[[#This Row],[Kcal]]/AlimentosSMAE[[#This Row],[Peso neto]]</f>
        <v>2.0833333333333332E-2</v>
      </c>
    </row>
    <row r="252" spans="2:14" x14ac:dyDescent="0.25">
      <c r="B252" s="17" t="s">
        <v>315</v>
      </c>
      <c r="C252" s="3" t="s">
        <v>18</v>
      </c>
      <c r="D252" s="4">
        <v>1</v>
      </c>
      <c r="E252" s="2" t="s">
        <v>50</v>
      </c>
      <c r="F252" s="4">
        <v>240</v>
      </c>
      <c r="G252" s="4">
        <v>240</v>
      </c>
      <c r="H252" s="4">
        <v>5</v>
      </c>
      <c r="I252" s="4">
        <v>0.3</v>
      </c>
      <c r="J252" s="4">
        <v>0</v>
      </c>
      <c r="K252" s="4">
        <v>0.9</v>
      </c>
      <c r="L252" s="8">
        <v>0</v>
      </c>
      <c r="M252" s="59">
        <f>AlimentosSMAE[[#This Row],[Fibra]]/AlimentosSMAE[[#This Row],[Peso neto]]</f>
        <v>0</v>
      </c>
      <c r="N252" s="62">
        <f>AlimentosSMAE[[#This Row],[Kcal]]/AlimentosSMAE[[#This Row],[Peso neto]]</f>
        <v>2.0833333333333332E-2</v>
      </c>
    </row>
    <row r="253" spans="2:14" x14ac:dyDescent="0.25">
      <c r="B253" s="17" t="s">
        <v>316</v>
      </c>
      <c r="C253" s="3" t="s">
        <v>18</v>
      </c>
      <c r="D253" s="4">
        <v>0.5</v>
      </c>
      <c r="E253" s="2" t="s">
        <v>52</v>
      </c>
      <c r="F253" s="4">
        <v>1</v>
      </c>
      <c r="G253" s="4">
        <v>1</v>
      </c>
      <c r="H253" s="4">
        <v>4</v>
      </c>
      <c r="I253" s="4">
        <v>0.1</v>
      </c>
      <c r="J253" s="4">
        <v>0</v>
      </c>
      <c r="K253" s="4">
        <v>0.9</v>
      </c>
      <c r="L253" s="8">
        <v>0</v>
      </c>
      <c r="M253" s="59">
        <f>AlimentosSMAE[[#This Row],[Fibra]]/AlimentosSMAE[[#This Row],[Peso neto]]</f>
        <v>0</v>
      </c>
      <c r="N253" s="62">
        <f>AlimentosSMAE[[#This Row],[Kcal]]/AlimentosSMAE[[#This Row],[Peso neto]]</f>
        <v>4</v>
      </c>
    </row>
    <row r="254" spans="2:14" x14ac:dyDescent="0.25">
      <c r="B254" s="17" t="s">
        <v>317</v>
      </c>
      <c r="C254" s="3" t="s">
        <v>18</v>
      </c>
      <c r="D254" s="4">
        <v>2</v>
      </c>
      <c r="E254" s="2" t="s">
        <v>15</v>
      </c>
      <c r="F254" s="4">
        <v>4</v>
      </c>
      <c r="G254" s="4">
        <v>4</v>
      </c>
      <c r="H254" s="4">
        <v>8</v>
      </c>
      <c r="I254" s="4">
        <v>0.4</v>
      </c>
      <c r="J254" s="4">
        <v>0</v>
      </c>
      <c r="K254" s="4">
        <v>1.4</v>
      </c>
      <c r="L254" s="8">
        <v>0</v>
      </c>
      <c r="M254" s="59">
        <f>AlimentosSMAE[[#This Row],[Fibra]]/AlimentosSMAE[[#This Row],[Peso neto]]</f>
        <v>0</v>
      </c>
      <c r="N254" s="62">
        <f>AlimentosSMAE[[#This Row],[Kcal]]/AlimentosSMAE[[#This Row],[Peso neto]]</f>
        <v>2</v>
      </c>
    </row>
    <row r="255" spans="2:14" x14ac:dyDescent="0.25">
      <c r="B255" s="17" t="s">
        <v>318</v>
      </c>
      <c r="C255" s="3" t="s">
        <v>18</v>
      </c>
      <c r="D255" s="4" t="s">
        <v>319</v>
      </c>
      <c r="E255" s="2" t="s">
        <v>50</v>
      </c>
      <c r="F255" s="4">
        <v>440</v>
      </c>
      <c r="G255" s="4">
        <v>440</v>
      </c>
      <c r="H255" s="4">
        <v>10</v>
      </c>
      <c r="I255" s="4">
        <v>0.5</v>
      </c>
      <c r="J255" s="4">
        <v>0</v>
      </c>
      <c r="K255" s="4">
        <v>1.7</v>
      </c>
      <c r="L255" s="8">
        <v>0</v>
      </c>
      <c r="M255" s="59">
        <f>AlimentosSMAE[[#This Row],[Fibra]]/AlimentosSMAE[[#This Row],[Peso neto]]</f>
        <v>0</v>
      </c>
      <c r="N255" s="62">
        <f>AlimentosSMAE[[#This Row],[Kcal]]/AlimentosSMAE[[#This Row],[Peso neto]]</f>
        <v>2.2727272727272728E-2</v>
      </c>
    </row>
    <row r="256" spans="2:14" x14ac:dyDescent="0.25">
      <c r="B256" s="17" t="s">
        <v>320</v>
      </c>
      <c r="C256" s="3" t="s">
        <v>18</v>
      </c>
      <c r="D256" s="4">
        <v>1</v>
      </c>
      <c r="E256" s="2" t="s">
        <v>15</v>
      </c>
      <c r="F256" s="4">
        <v>2</v>
      </c>
      <c r="G256" s="4">
        <v>2</v>
      </c>
      <c r="H256" s="4">
        <v>4</v>
      </c>
      <c r="I256" s="4">
        <v>0.2</v>
      </c>
      <c r="J256" s="4">
        <v>0</v>
      </c>
      <c r="K256" s="4">
        <v>0.7</v>
      </c>
      <c r="L256" s="8">
        <v>0</v>
      </c>
      <c r="M256" s="59">
        <f>AlimentosSMAE[[#This Row],[Fibra]]/AlimentosSMAE[[#This Row],[Peso neto]]</f>
        <v>0</v>
      </c>
      <c r="N256" s="62">
        <f>AlimentosSMAE[[#This Row],[Kcal]]/AlimentosSMAE[[#This Row],[Peso neto]]</f>
        <v>2</v>
      </c>
    </row>
    <row r="257" spans="2:14" x14ac:dyDescent="0.25">
      <c r="B257" s="17" t="s">
        <v>321</v>
      </c>
      <c r="C257" s="3" t="s">
        <v>18</v>
      </c>
      <c r="D257" s="4">
        <v>1</v>
      </c>
      <c r="E257" s="2" t="s">
        <v>15</v>
      </c>
      <c r="F257" s="4">
        <v>2</v>
      </c>
      <c r="G257" s="4">
        <v>2</v>
      </c>
      <c r="H257" s="4">
        <v>4</v>
      </c>
      <c r="I257" s="4">
        <v>0.2</v>
      </c>
      <c r="J257" s="4">
        <v>0</v>
      </c>
      <c r="K257" s="4">
        <v>0.8</v>
      </c>
      <c r="L257" s="8">
        <v>0</v>
      </c>
      <c r="M257" s="59">
        <f>AlimentosSMAE[[#This Row],[Fibra]]/AlimentosSMAE[[#This Row],[Peso neto]]</f>
        <v>0</v>
      </c>
      <c r="N257" s="62">
        <f>AlimentosSMAE[[#This Row],[Kcal]]/AlimentosSMAE[[#This Row],[Peso neto]]</f>
        <v>2</v>
      </c>
    </row>
    <row r="258" spans="2:14" x14ac:dyDescent="0.25">
      <c r="B258" s="17" t="s">
        <v>322</v>
      </c>
      <c r="C258" s="3" t="s">
        <v>18</v>
      </c>
      <c r="D258" s="4">
        <v>1</v>
      </c>
      <c r="E258" s="2" t="s">
        <v>50</v>
      </c>
      <c r="F258" s="4">
        <v>240</v>
      </c>
      <c r="G258" s="4">
        <v>240</v>
      </c>
      <c r="H258" s="4">
        <v>5</v>
      </c>
      <c r="I258" s="4">
        <v>0.3</v>
      </c>
      <c r="J258" s="4">
        <v>0</v>
      </c>
      <c r="K258" s="4">
        <v>0.9</v>
      </c>
      <c r="L258" s="8">
        <v>0</v>
      </c>
      <c r="M258" s="59">
        <f>AlimentosSMAE[[#This Row],[Fibra]]/AlimentosSMAE[[#This Row],[Peso neto]]</f>
        <v>0</v>
      </c>
      <c r="N258" s="62">
        <f>AlimentosSMAE[[#This Row],[Kcal]]/AlimentosSMAE[[#This Row],[Peso neto]]</f>
        <v>2.0833333333333332E-2</v>
      </c>
    </row>
    <row r="259" spans="2:14" x14ac:dyDescent="0.25">
      <c r="B259" s="17" t="s">
        <v>323</v>
      </c>
      <c r="C259" s="3" t="s">
        <v>18</v>
      </c>
      <c r="D259" s="4">
        <v>1</v>
      </c>
      <c r="E259" s="2" t="s">
        <v>52</v>
      </c>
      <c r="F259" s="4">
        <v>4</v>
      </c>
      <c r="G259" s="4">
        <v>4</v>
      </c>
      <c r="H259" s="4">
        <v>1</v>
      </c>
      <c r="I259" s="4">
        <v>0.8</v>
      </c>
      <c r="J259" s="4">
        <v>0</v>
      </c>
      <c r="K259" s="4">
        <v>0</v>
      </c>
      <c r="L259" s="8">
        <v>0</v>
      </c>
      <c r="M259" s="59">
        <f>AlimentosSMAE[[#This Row],[Fibra]]/AlimentosSMAE[[#This Row],[Peso neto]]</f>
        <v>0</v>
      </c>
      <c r="N259" s="62">
        <f>AlimentosSMAE[[#This Row],[Kcal]]/AlimentosSMAE[[#This Row],[Peso neto]]</f>
        <v>0.25</v>
      </c>
    </row>
    <row r="260" spans="2:14" x14ac:dyDescent="0.25">
      <c r="B260" s="17" t="s">
        <v>324</v>
      </c>
      <c r="C260" s="3" t="s">
        <v>18</v>
      </c>
      <c r="D260" s="4">
        <v>1</v>
      </c>
      <c r="E260" s="2" t="s">
        <v>50</v>
      </c>
      <c r="F260" s="4">
        <v>240</v>
      </c>
      <c r="G260" s="4">
        <v>240</v>
      </c>
      <c r="H260" s="4">
        <v>3</v>
      </c>
      <c r="I260" s="4">
        <v>0</v>
      </c>
      <c r="J260" s="4">
        <v>0</v>
      </c>
      <c r="K260" s="4">
        <v>0.5</v>
      </c>
      <c r="L260" s="8">
        <v>0</v>
      </c>
      <c r="M260" s="59">
        <f>AlimentosSMAE[[#This Row],[Fibra]]/AlimentosSMAE[[#This Row],[Peso neto]]</f>
        <v>0</v>
      </c>
      <c r="N260" s="62">
        <f>AlimentosSMAE[[#This Row],[Kcal]]/AlimentosSMAE[[#This Row],[Peso neto]]</f>
        <v>1.2500000000000001E-2</v>
      </c>
    </row>
    <row r="261" spans="2:14" x14ac:dyDescent="0.25">
      <c r="B261" s="17" t="s">
        <v>325</v>
      </c>
      <c r="C261" s="3" t="s">
        <v>18</v>
      </c>
      <c r="D261" s="4">
        <v>1</v>
      </c>
      <c r="E261" s="2" t="s">
        <v>50</v>
      </c>
      <c r="F261" s="4">
        <v>240</v>
      </c>
      <c r="G261" s="4">
        <v>240</v>
      </c>
      <c r="H261" s="4">
        <v>5</v>
      </c>
      <c r="I261" s="4">
        <v>0.3</v>
      </c>
      <c r="J261" s="4">
        <v>0</v>
      </c>
      <c r="K261" s="4">
        <v>0.9</v>
      </c>
      <c r="L261" s="8">
        <v>0</v>
      </c>
      <c r="M261" s="59">
        <f>AlimentosSMAE[[#This Row],[Fibra]]/AlimentosSMAE[[#This Row],[Peso neto]]</f>
        <v>0</v>
      </c>
      <c r="N261" s="62">
        <f>AlimentosSMAE[[#This Row],[Kcal]]/AlimentosSMAE[[#This Row],[Peso neto]]</f>
        <v>2.0833333333333332E-2</v>
      </c>
    </row>
    <row r="262" spans="2:14" x14ac:dyDescent="0.25">
      <c r="B262" s="17" t="s">
        <v>335</v>
      </c>
      <c r="C262" s="3" t="s">
        <v>18</v>
      </c>
      <c r="D262" s="4">
        <v>0.5</v>
      </c>
      <c r="E262" s="2" t="s">
        <v>50</v>
      </c>
      <c r="F262" s="4">
        <v>120</v>
      </c>
      <c r="G262" s="4">
        <v>120</v>
      </c>
      <c r="H262" s="4">
        <v>9</v>
      </c>
      <c r="I262" s="4">
        <v>1.4</v>
      </c>
      <c r="J262" s="4">
        <v>0.3</v>
      </c>
      <c r="K262" s="4">
        <v>0.1</v>
      </c>
      <c r="L262" s="8">
        <v>0</v>
      </c>
      <c r="M262" s="59">
        <f>AlimentosSMAE[[#This Row],[Fibra]]/AlimentosSMAE[[#This Row],[Peso neto]]</f>
        <v>0</v>
      </c>
      <c r="N262" s="62">
        <f>AlimentosSMAE[[#This Row],[Kcal]]/AlimentosSMAE[[#This Row],[Peso neto]]</f>
        <v>7.4999999999999997E-2</v>
      </c>
    </row>
    <row r="263" spans="2:14" x14ac:dyDescent="0.25">
      <c r="B263" s="17" t="s">
        <v>336</v>
      </c>
      <c r="C263" s="3" t="s">
        <v>18</v>
      </c>
      <c r="D263" s="4">
        <v>0.5</v>
      </c>
      <c r="E263" s="2" t="s">
        <v>50</v>
      </c>
      <c r="F263" s="4">
        <v>120</v>
      </c>
      <c r="G263" s="4">
        <v>120</v>
      </c>
      <c r="H263" s="4">
        <v>9</v>
      </c>
      <c r="I263" s="4">
        <v>1.4</v>
      </c>
      <c r="J263" s="4">
        <v>0.3</v>
      </c>
      <c r="K263" s="4">
        <v>0.1</v>
      </c>
      <c r="L263" s="8">
        <v>0</v>
      </c>
      <c r="M263" s="59">
        <f>AlimentosSMAE[[#This Row],[Fibra]]/AlimentosSMAE[[#This Row],[Peso neto]]</f>
        <v>0</v>
      </c>
      <c r="N263" s="62">
        <f>AlimentosSMAE[[#This Row],[Kcal]]/AlimentosSMAE[[#This Row],[Peso neto]]</f>
        <v>7.4999999999999997E-2</v>
      </c>
    </row>
    <row r="264" spans="2:14" x14ac:dyDescent="0.25">
      <c r="B264" s="17" t="s">
        <v>337</v>
      </c>
      <c r="C264" s="3" t="s">
        <v>18</v>
      </c>
      <c r="D264" s="4">
        <v>0.25</v>
      </c>
      <c r="E264" s="2" t="s">
        <v>50</v>
      </c>
      <c r="F264" s="4">
        <v>62</v>
      </c>
      <c r="G264" s="4">
        <v>62</v>
      </c>
      <c r="H264" s="4">
        <v>8</v>
      </c>
      <c r="I264" s="4">
        <v>1.5</v>
      </c>
      <c r="J264" s="4">
        <v>0</v>
      </c>
      <c r="K264" s="4">
        <v>0.5</v>
      </c>
      <c r="L264" s="8">
        <v>0</v>
      </c>
      <c r="M264" s="59">
        <f>AlimentosSMAE[[#This Row],[Fibra]]/AlimentosSMAE[[#This Row],[Peso neto]]</f>
        <v>0</v>
      </c>
      <c r="N264" s="62">
        <f>AlimentosSMAE[[#This Row],[Kcal]]/AlimentosSMAE[[#This Row],[Peso neto]]</f>
        <v>0.12903225806451613</v>
      </c>
    </row>
    <row r="265" spans="2:14" x14ac:dyDescent="0.25">
      <c r="B265" s="17" t="s">
        <v>338</v>
      </c>
      <c r="C265" s="3" t="s">
        <v>18</v>
      </c>
      <c r="D265" s="4">
        <v>0.5</v>
      </c>
      <c r="E265" s="2" t="s">
        <v>50</v>
      </c>
      <c r="F265" s="4">
        <v>120</v>
      </c>
      <c r="G265" s="4">
        <v>120</v>
      </c>
      <c r="H265" s="4">
        <v>9</v>
      </c>
      <c r="I265" s="4">
        <v>1.4</v>
      </c>
      <c r="J265" s="4">
        <v>0.3</v>
      </c>
      <c r="K265" s="4">
        <v>0.1</v>
      </c>
      <c r="L265" s="8">
        <v>0</v>
      </c>
      <c r="M265" s="59">
        <f>AlimentosSMAE[[#This Row],[Fibra]]/AlimentosSMAE[[#This Row],[Peso neto]]</f>
        <v>0</v>
      </c>
      <c r="N265" s="62">
        <f>AlimentosSMAE[[#This Row],[Kcal]]/AlimentosSMAE[[#This Row],[Peso neto]]</f>
        <v>7.4999999999999997E-2</v>
      </c>
    </row>
    <row r="266" spans="2:14" x14ac:dyDescent="0.25">
      <c r="B266" s="17" t="s">
        <v>339</v>
      </c>
      <c r="C266" s="3" t="s">
        <v>18</v>
      </c>
      <c r="D266" s="4">
        <v>0.5</v>
      </c>
      <c r="E266" s="2" t="s">
        <v>50</v>
      </c>
      <c r="F266" s="4">
        <v>120</v>
      </c>
      <c r="G266" s="4">
        <v>120</v>
      </c>
      <c r="H266" s="4">
        <v>9</v>
      </c>
      <c r="I266" s="4">
        <v>1.3</v>
      </c>
      <c r="J266" s="4">
        <v>0.4</v>
      </c>
      <c r="K266" s="4">
        <v>0.4</v>
      </c>
      <c r="L266" s="8">
        <v>0</v>
      </c>
      <c r="M266" s="59">
        <f>AlimentosSMAE[[#This Row],[Fibra]]/AlimentosSMAE[[#This Row],[Peso neto]]</f>
        <v>0</v>
      </c>
      <c r="N266" s="62">
        <f>AlimentosSMAE[[#This Row],[Kcal]]/AlimentosSMAE[[#This Row],[Peso neto]]</f>
        <v>7.4999999999999997E-2</v>
      </c>
    </row>
    <row r="267" spans="2:14" x14ac:dyDescent="0.25">
      <c r="B267" s="17" t="s">
        <v>340</v>
      </c>
      <c r="C267" s="3" t="s">
        <v>18</v>
      </c>
      <c r="D267" s="4">
        <v>0.2</v>
      </c>
      <c r="E267" s="2" t="s">
        <v>50</v>
      </c>
      <c r="F267" s="4">
        <v>50</v>
      </c>
      <c r="G267" s="4">
        <v>50</v>
      </c>
      <c r="H267" s="4">
        <v>12</v>
      </c>
      <c r="I267" s="4">
        <v>0.8</v>
      </c>
      <c r="J267" s="4">
        <v>0.8</v>
      </c>
      <c r="K267" s="4">
        <v>0.8</v>
      </c>
      <c r="L267" s="8">
        <v>0</v>
      </c>
      <c r="M267" s="59">
        <f>AlimentosSMAE[[#This Row],[Fibra]]/AlimentosSMAE[[#This Row],[Peso neto]]</f>
        <v>0</v>
      </c>
      <c r="N267" s="62">
        <f>AlimentosSMAE[[#This Row],[Kcal]]/AlimentosSMAE[[#This Row],[Peso neto]]</f>
        <v>0.24</v>
      </c>
    </row>
    <row r="268" spans="2:14" x14ac:dyDescent="0.25">
      <c r="B268" s="17" t="s">
        <v>341</v>
      </c>
      <c r="C268" s="3" t="s">
        <v>18</v>
      </c>
      <c r="D268" s="4">
        <v>0.2</v>
      </c>
      <c r="E268" s="2" t="s">
        <v>50</v>
      </c>
      <c r="F268" s="4">
        <v>50</v>
      </c>
      <c r="G268" s="4">
        <v>50</v>
      </c>
      <c r="H268" s="4">
        <v>12</v>
      </c>
      <c r="I268" s="4">
        <v>0.8</v>
      </c>
      <c r="J268" s="4">
        <v>0.8</v>
      </c>
      <c r="K268" s="4">
        <v>0.8</v>
      </c>
      <c r="L268" s="8">
        <v>0</v>
      </c>
      <c r="M268" s="59">
        <f>AlimentosSMAE[[#This Row],[Fibra]]/AlimentosSMAE[[#This Row],[Peso neto]]</f>
        <v>0</v>
      </c>
      <c r="N268" s="62">
        <f>AlimentosSMAE[[#This Row],[Kcal]]/AlimentosSMAE[[#This Row],[Peso neto]]</f>
        <v>0.24</v>
      </c>
    </row>
    <row r="269" spans="2:14" x14ac:dyDescent="0.25">
      <c r="B269" s="17" t="s">
        <v>342</v>
      </c>
      <c r="C269" s="3" t="s">
        <v>18</v>
      </c>
      <c r="D269" s="4">
        <v>0.5</v>
      </c>
      <c r="E269" s="2" t="s">
        <v>50</v>
      </c>
      <c r="F269" s="4">
        <v>120</v>
      </c>
      <c r="G269" s="4">
        <v>120</v>
      </c>
      <c r="H269" s="4">
        <v>9</v>
      </c>
      <c r="I269" s="4">
        <v>1.4</v>
      </c>
      <c r="J269" s="4">
        <v>0.3</v>
      </c>
      <c r="K269" s="4">
        <v>0.1</v>
      </c>
      <c r="L269" s="8">
        <v>0</v>
      </c>
      <c r="M269" s="59">
        <f>AlimentosSMAE[[#This Row],[Fibra]]/AlimentosSMAE[[#This Row],[Peso neto]]</f>
        <v>0</v>
      </c>
      <c r="N269" s="62">
        <f>AlimentosSMAE[[#This Row],[Kcal]]/AlimentosSMAE[[#This Row],[Peso neto]]</f>
        <v>7.4999999999999997E-2</v>
      </c>
    </row>
    <row r="270" spans="2:14" x14ac:dyDescent="0.25">
      <c r="B270" s="17" t="s">
        <v>343</v>
      </c>
      <c r="C270" s="3" t="s">
        <v>18</v>
      </c>
      <c r="D270" s="4">
        <v>0.33333333300000001</v>
      </c>
      <c r="E270" s="2" t="s">
        <v>50</v>
      </c>
      <c r="F270" s="4">
        <v>82</v>
      </c>
      <c r="G270" s="4">
        <v>82</v>
      </c>
      <c r="H270" s="4">
        <v>10</v>
      </c>
      <c r="I270" s="4">
        <v>2</v>
      </c>
      <c r="J270" s="4">
        <v>0</v>
      </c>
      <c r="K270" s="4">
        <v>0.7</v>
      </c>
      <c r="L270" s="8">
        <v>0</v>
      </c>
      <c r="M270" s="59">
        <f>AlimentosSMAE[[#This Row],[Fibra]]/AlimentosSMAE[[#This Row],[Peso neto]]</f>
        <v>0</v>
      </c>
      <c r="N270" s="62">
        <f>AlimentosSMAE[[#This Row],[Kcal]]/AlimentosSMAE[[#This Row],[Peso neto]]</f>
        <v>0.12195121951219512</v>
      </c>
    </row>
    <row r="271" spans="2:14" x14ac:dyDescent="0.25">
      <c r="B271" s="17" t="s">
        <v>363</v>
      </c>
      <c r="C271" s="3" t="s">
        <v>18</v>
      </c>
      <c r="D271" s="4">
        <v>1</v>
      </c>
      <c r="E271" s="2" t="s">
        <v>15</v>
      </c>
      <c r="F271" s="4">
        <v>2</v>
      </c>
      <c r="G271" s="4">
        <v>2</v>
      </c>
      <c r="H271" s="4">
        <v>5</v>
      </c>
      <c r="I271" s="4">
        <v>0.1</v>
      </c>
      <c r="J271" s="4">
        <v>0.1</v>
      </c>
      <c r="K271" s="4">
        <v>1.6</v>
      </c>
      <c r="L271" s="8">
        <v>0</v>
      </c>
      <c r="M271" s="59">
        <f>AlimentosSMAE[[#This Row],[Fibra]]/AlimentosSMAE[[#This Row],[Peso neto]]</f>
        <v>0</v>
      </c>
      <c r="N271" s="62">
        <f>AlimentosSMAE[[#This Row],[Kcal]]/AlimentosSMAE[[#This Row],[Peso neto]]</f>
        <v>2.5</v>
      </c>
    </row>
    <row r="272" spans="2:14" x14ac:dyDescent="0.25">
      <c r="B272" s="17" t="s">
        <v>364</v>
      </c>
      <c r="C272" s="3" t="s">
        <v>18</v>
      </c>
      <c r="D272" s="4">
        <v>1</v>
      </c>
      <c r="E272" s="2" t="s">
        <v>15</v>
      </c>
      <c r="F272" s="4">
        <v>2</v>
      </c>
      <c r="G272" s="4">
        <v>2</v>
      </c>
      <c r="H272" s="4">
        <v>5</v>
      </c>
      <c r="I272" s="4">
        <v>0.1</v>
      </c>
      <c r="J272" s="4">
        <v>0.1</v>
      </c>
      <c r="K272" s="4">
        <v>1.6</v>
      </c>
      <c r="L272" s="8">
        <v>0</v>
      </c>
      <c r="M272" s="59">
        <f>AlimentosSMAE[[#This Row],[Fibra]]/AlimentosSMAE[[#This Row],[Peso neto]]</f>
        <v>0</v>
      </c>
      <c r="N272" s="62">
        <f>AlimentosSMAE[[#This Row],[Kcal]]/AlimentosSMAE[[#This Row],[Peso neto]]</f>
        <v>2.5</v>
      </c>
    </row>
    <row r="273" spans="2:14" x14ac:dyDescent="0.25">
      <c r="B273" s="17" t="s">
        <v>365</v>
      </c>
      <c r="C273" s="3" t="s">
        <v>18</v>
      </c>
      <c r="D273" s="4">
        <v>0.2</v>
      </c>
      <c r="E273" s="2" t="s">
        <v>366</v>
      </c>
      <c r="F273" s="4">
        <v>2</v>
      </c>
      <c r="G273" s="4">
        <v>2</v>
      </c>
      <c r="H273" s="4">
        <v>5</v>
      </c>
      <c r="I273" s="4">
        <v>0.1</v>
      </c>
      <c r="J273" s="4">
        <v>0.1</v>
      </c>
      <c r="K273" s="4">
        <v>1.6</v>
      </c>
      <c r="L273" s="8">
        <v>0</v>
      </c>
      <c r="M273" s="59">
        <f>AlimentosSMAE[[#This Row],[Fibra]]/AlimentosSMAE[[#This Row],[Peso neto]]</f>
        <v>0</v>
      </c>
      <c r="N273" s="62">
        <f>AlimentosSMAE[[#This Row],[Kcal]]/AlimentosSMAE[[#This Row],[Peso neto]]</f>
        <v>2.5</v>
      </c>
    </row>
    <row r="274" spans="2:14" x14ac:dyDescent="0.25">
      <c r="B274" s="17" t="s">
        <v>367</v>
      </c>
      <c r="C274" s="3" t="s">
        <v>18</v>
      </c>
      <c r="D274" s="4">
        <v>1</v>
      </c>
      <c r="E274" s="2" t="s">
        <v>15</v>
      </c>
      <c r="F274" s="4">
        <v>2</v>
      </c>
      <c r="G274" s="4">
        <v>2</v>
      </c>
      <c r="H274" s="4">
        <v>5</v>
      </c>
      <c r="I274" s="4">
        <v>0.1</v>
      </c>
      <c r="J274" s="4">
        <v>0.1</v>
      </c>
      <c r="K274" s="4">
        <v>1.6</v>
      </c>
      <c r="L274" s="8">
        <v>0</v>
      </c>
      <c r="M274" s="59">
        <f>AlimentosSMAE[[#This Row],[Fibra]]/AlimentosSMAE[[#This Row],[Peso neto]]</f>
        <v>0</v>
      </c>
      <c r="N274" s="62">
        <f>AlimentosSMAE[[#This Row],[Kcal]]/AlimentosSMAE[[#This Row],[Peso neto]]</f>
        <v>2.5</v>
      </c>
    </row>
    <row r="275" spans="2:14" x14ac:dyDescent="0.25">
      <c r="B275" s="17" t="s">
        <v>381</v>
      </c>
      <c r="C275" s="3" t="s">
        <v>18</v>
      </c>
      <c r="D275" s="4">
        <v>1</v>
      </c>
      <c r="E275" s="2" t="s">
        <v>15</v>
      </c>
      <c r="F275" s="4">
        <v>2</v>
      </c>
      <c r="G275" s="4">
        <v>2</v>
      </c>
      <c r="H275" s="4">
        <v>6</v>
      </c>
      <c r="I275" s="4">
        <v>0.2</v>
      </c>
      <c r="J275" s="4">
        <v>0.1</v>
      </c>
      <c r="K275" s="4">
        <v>1.4</v>
      </c>
      <c r="L275" s="8">
        <v>0</v>
      </c>
      <c r="M275" s="59">
        <f>AlimentosSMAE[[#This Row],[Fibra]]/AlimentosSMAE[[#This Row],[Peso neto]]</f>
        <v>0</v>
      </c>
      <c r="N275" s="62">
        <f>AlimentosSMAE[[#This Row],[Kcal]]/AlimentosSMAE[[#This Row],[Peso neto]]</f>
        <v>3</v>
      </c>
    </row>
    <row r="276" spans="2:14" x14ac:dyDescent="0.25">
      <c r="B276" s="17" t="s">
        <v>382</v>
      </c>
      <c r="C276" s="3" t="s">
        <v>18</v>
      </c>
      <c r="D276" s="4">
        <v>1</v>
      </c>
      <c r="E276" s="2" t="s">
        <v>15</v>
      </c>
      <c r="F276" s="4">
        <v>2</v>
      </c>
      <c r="G276" s="4">
        <v>2</v>
      </c>
      <c r="H276" s="4">
        <v>6</v>
      </c>
      <c r="I276" s="4">
        <v>0.2</v>
      </c>
      <c r="J276" s="4">
        <v>0.1</v>
      </c>
      <c r="K276" s="4">
        <v>1.4</v>
      </c>
      <c r="L276" s="8">
        <v>0</v>
      </c>
      <c r="M276" s="59">
        <f>AlimentosSMAE[[#This Row],[Fibra]]/AlimentosSMAE[[#This Row],[Peso neto]]</f>
        <v>0</v>
      </c>
      <c r="N276" s="62">
        <f>AlimentosSMAE[[#This Row],[Kcal]]/AlimentosSMAE[[#This Row],[Peso neto]]</f>
        <v>3</v>
      </c>
    </row>
    <row r="277" spans="2:14" x14ac:dyDescent="0.25">
      <c r="B277" s="17" t="s">
        <v>415</v>
      </c>
      <c r="C277" s="3" t="s">
        <v>18</v>
      </c>
      <c r="D277" s="4">
        <v>5</v>
      </c>
      <c r="E277" s="2" t="s">
        <v>15</v>
      </c>
      <c r="F277" s="4">
        <v>10</v>
      </c>
      <c r="G277" s="4">
        <v>10</v>
      </c>
      <c r="H277" s="4">
        <v>5</v>
      </c>
      <c r="I277" s="4">
        <v>0.2</v>
      </c>
      <c r="J277" s="4">
        <v>0</v>
      </c>
      <c r="K277" s="4">
        <v>1.7</v>
      </c>
      <c r="L277" s="8">
        <v>0</v>
      </c>
      <c r="M277" s="59">
        <f>AlimentosSMAE[[#This Row],[Fibra]]/AlimentosSMAE[[#This Row],[Peso neto]]</f>
        <v>0</v>
      </c>
      <c r="N277" s="62">
        <f>AlimentosSMAE[[#This Row],[Kcal]]/AlimentosSMAE[[#This Row],[Peso neto]]</f>
        <v>0.5</v>
      </c>
    </row>
    <row r="278" spans="2:14" x14ac:dyDescent="0.25">
      <c r="B278" s="17" t="s">
        <v>416</v>
      </c>
      <c r="C278" s="3" t="s">
        <v>18</v>
      </c>
      <c r="D278" s="4">
        <v>2</v>
      </c>
      <c r="E278" s="2" t="s">
        <v>15</v>
      </c>
      <c r="F278" s="4">
        <v>4</v>
      </c>
      <c r="G278" s="4">
        <v>4</v>
      </c>
      <c r="H278" s="4">
        <v>4</v>
      </c>
      <c r="I278" s="4">
        <v>0.1</v>
      </c>
      <c r="J278" s="4">
        <v>0</v>
      </c>
      <c r="K278" s="4">
        <v>1</v>
      </c>
      <c r="L278" s="8">
        <v>0</v>
      </c>
      <c r="M278" s="59">
        <f>AlimentosSMAE[[#This Row],[Fibra]]/AlimentosSMAE[[#This Row],[Peso neto]]</f>
        <v>0</v>
      </c>
      <c r="N278" s="62">
        <f>AlimentosSMAE[[#This Row],[Kcal]]/AlimentosSMAE[[#This Row],[Peso neto]]</f>
        <v>1</v>
      </c>
    </row>
    <row r="279" spans="2:14" x14ac:dyDescent="0.25">
      <c r="B279" s="17" t="s">
        <v>430</v>
      </c>
      <c r="C279" s="3" t="s">
        <v>18</v>
      </c>
      <c r="D279" s="4">
        <v>1</v>
      </c>
      <c r="E279" s="2" t="s">
        <v>15</v>
      </c>
      <c r="F279" s="4">
        <v>1</v>
      </c>
      <c r="G279" s="4">
        <v>1</v>
      </c>
      <c r="H279" s="4">
        <v>4</v>
      </c>
      <c r="I279" s="4">
        <v>0</v>
      </c>
      <c r="J279" s="4">
        <v>0</v>
      </c>
      <c r="K279" s="4">
        <v>0.8</v>
      </c>
      <c r="L279" s="8">
        <v>0</v>
      </c>
      <c r="M279" s="59">
        <f>AlimentosSMAE[[#This Row],[Fibra]]/AlimentosSMAE[[#This Row],[Peso neto]]</f>
        <v>0</v>
      </c>
      <c r="N279" s="62">
        <f>AlimentosSMAE[[#This Row],[Kcal]]/AlimentosSMAE[[#This Row],[Peso neto]]</f>
        <v>4</v>
      </c>
    </row>
    <row r="280" spans="2:14" x14ac:dyDescent="0.25">
      <c r="B280" s="17" t="s">
        <v>431</v>
      </c>
      <c r="C280" s="3" t="s">
        <v>18</v>
      </c>
      <c r="D280" s="4">
        <v>0.5</v>
      </c>
      <c r="E280" s="2" t="s">
        <v>15</v>
      </c>
      <c r="F280" s="4">
        <v>1</v>
      </c>
      <c r="G280" s="4">
        <v>1</v>
      </c>
      <c r="H280" s="4">
        <v>4</v>
      </c>
      <c r="I280" s="4">
        <v>0.1</v>
      </c>
      <c r="J280" s="4">
        <v>0</v>
      </c>
      <c r="K280" s="4">
        <v>0.8</v>
      </c>
      <c r="L280" s="8">
        <v>0</v>
      </c>
      <c r="M280" s="59">
        <f>AlimentosSMAE[[#This Row],[Fibra]]/AlimentosSMAE[[#This Row],[Peso neto]]</f>
        <v>0</v>
      </c>
      <c r="N280" s="62">
        <f>AlimentosSMAE[[#This Row],[Kcal]]/AlimentosSMAE[[#This Row],[Peso neto]]</f>
        <v>4</v>
      </c>
    </row>
    <row r="281" spans="2:14" x14ac:dyDescent="0.25">
      <c r="B281" s="17" t="s">
        <v>432</v>
      </c>
      <c r="C281" s="3" t="s">
        <v>18</v>
      </c>
      <c r="D281" s="4">
        <v>15</v>
      </c>
      <c r="E281" s="2" t="s">
        <v>15</v>
      </c>
      <c r="F281" s="4">
        <v>15</v>
      </c>
      <c r="G281" s="4">
        <v>15</v>
      </c>
      <c r="H281" s="4">
        <v>5</v>
      </c>
      <c r="I281" s="4">
        <v>0.5</v>
      </c>
      <c r="J281" s="4">
        <v>0</v>
      </c>
      <c r="K281" s="4">
        <v>0.5</v>
      </c>
      <c r="L281" s="8">
        <v>0</v>
      </c>
      <c r="M281" s="59">
        <f>AlimentosSMAE[[#This Row],[Fibra]]/AlimentosSMAE[[#This Row],[Peso neto]]</f>
        <v>0</v>
      </c>
      <c r="N281" s="62">
        <f>AlimentosSMAE[[#This Row],[Kcal]]/AlimentosSMAE[[#This Row],[Peso neto]]</f>
        <v>0.33333333333333331</v>
      </c>
    </row>
    <row r="282" spans="2:14" x14ac:dyDescent="0.25">
      <c r="B282" s="17" t="s">
        <v>433</v>
      </c>
      <c r="C282" s="3" t="s">
        <v>18</v>
      </c>
      <c r="D282" s="4">
        <v>30</v>
      </c>
      <c r="E282" s="2" t="s">
        <v>15</v>
      </c>
      <c r="F282" s="4">
        <v>12</v>
      </c>
      <c r="G282" s="4">
        <v>12</v>
      </c>
      <c r="H282" s="4">
        <v>0</v>
      </c>
      <c r="I282" s="4">
        <v>0</v>
      </c>
      <c r="J282" s="4">
        <v>0</v>
      </c>
      <c r="K282" s="4">
        <v>0</v>
      </c>
      <c r="L282" s="8">
        <v>0</v>
      </c>
      <c r="M282" s="59">
        <f>AlimentosSMAE[[#This Row],[Fibra]]/AlimentosSMAE[[#This Row],[Peso neto]]</f>
        <v>0</v>
      </c>
      <c r="N282" s="62">
        <f>AlimentosSMAE[[#This Row],[Kcal]]/AlimentosSMAE[[#This Row],[Peso neto]]</f>
        <v>0</v>
      </c>
    </row>
    <row r="283" spans="2:14" x14ac:dyDescent="0.25">
      <c r="B283" s="17" t="s">
        <v>434</v>
      </c>
      <c r="C283" s="3" t="s">
        <v>18</v>
      </c>
      <c r="D283" s="4">
        <v>15</v>
      </c>
      <c r="E283" s="2" t="s">
        <v>15</v>
      </c>
      <c r="F283" s="4">
        <v>15</v>
      </c>
      <c r="G283" s="4">
        <v>15</v>
      </c>
      <c r="H283" s="4">
        <v>5</v>
      </c>
      <c r="I283" s="4">
        <v>0.5</v>
      </c>
      <c r="J283" s="4">
        <v>0</v>
      </c>
      <c r="K283" s="4">
        <v>0.5</v>
      </c>
      <c r="L283" s="8">
        <v>0</v>
      </c>
      <c r="M283" s="59">
        <f>AlimentosSMAE[[#This Row],[Fibra]]/AlimentosSMAE[[#This Row],[Peso neto]]</f>
        <v>0</v>
      </c>
      <c r="N283" s="62">
        <f>AlimentosSMAE[[#This Row],[Kcal]]/AlimentosSMAE[[#This Row],[Peso neto]]</f>
        <v>0.33333333333333331</v>
      </c>
    </row>
    <row r="284" spans="2:14" x14ac:dyDescent="0.25">
      <c r="B284" s="17" t="s">
        <v>435</v>
      </c>
      <c r="C284" s="3" t="s">
        <v>18</v>
      </c>
      <c r="D284" s="4">
        <v>10</v>
      </c>
      <c r="E284" s="2" t="s">
        <v>52</v>
      </c>
      <c r="F284" s="4">
        <v>2</v>
      </c>
      <c r="G284" s="4">
        <v>2</v>
      </c>
      <c r="H284" s="4">
        <v>5</v>
      </c>
      <c r="I284" s="4">
        <v>0.5</v>
      </c>
      <c r="J284" s="4">
        <v>0</v>
      </c>
      <c r="K284" s="4">
        <v>1.3</v>
      </c>
      <c r="L284" s="8">
        <v>0</v>
      </c>
      <c r="M284" s="59">
        <f>AlimentosSMAE[[#This Row],[Fibra]]/AlimentosSMAE[[#This Row],[Peso neto]]</f>
        <v>0</v>
      </c>
      <c r="N284" s="62">
        <f>AlimentosSMAE[[#This Row],[Kcal]]/AlimentosSMAE[[#This Row],[Peso neto]]</f>
        <v>2.5</v>
      </c>
    </row>
    <row r="285" spans="2:14" x14ac:dyDescent="0.25">
      <c r="B285" s="17" t="s">
        <v>491</v>
      </c>
      <c r="C285" s="3" t="s">
        <v>18</v>
      </c>
      <c r="D285" s="4">
        <v>3</v>
      </c>
      <c r="E285" s="2" t="s">
        <v>10</v>
      </c>
      <c r="F285" s="4">
        <v>3</v>
      </c>
      <c r="G285" s="4">
        <v>3</v>
      </c>
      <c r="H285" s="4">
        <v>8</v>
      </c>
      <c r="I285" s="4">
        <v>0.3</v>
      </c>
      <c r="J285" s="4">
        <v>0.2</v>
      </c>
      <c r="K285" s="4">
        <v>1.6</v>
      </c>
      <c r="L285" s="8">
        <v>0</v>
      </c>
      <c r="M285" s="59">
        <f>AlimentosSMAE[[#This Row],[Fibra]]/AlimentosSMAE[[#This Row],[Peso neto]]</f>
        <v>0</v>
      </c>
      <c r="N285" s="62">
        <f>AlimentosSMAE[[#This Row],[Kcal]]/AlimentosSMAE[[#This Row],[Peso neto]]</f>
        <v>2.6666666666666665</v>
      </c>
    </row>
    <row r="286" spans="2:14" x14ac:dyDescent="0.25">
      <c r="B286" s="17" t="s">
        <v>492</v>
      </c>
      <c r="C286" s="3" t="s">
        <v>18</v>
      </c>
      <c r="D286" s="4">
        <v>3</v>
      </c>
      <c r="E286" s="2" t="s">
        <v>45</v>
      </c>
      <c r="F286" s="4">
        <v>2</v>
      </c>
      <c r="G286" s="4">
        <v>1</v>
      </c>
      <c r="H286" s="4">
        <v>4</v>
      </c>
      <c r="I286" s="4">
        <v>0.2</v>
      </c>
      <c r="J286" s="4">
        <v>0.1</v>
      </c>
      <c r="K286" s="4">
        <v>0.8</v>
      </c>
      <c r="L286" s="8">
        <v>0</v>
      </c>
      <c r="M286" s="59">
        <f>AlimentosSMAE[[#This Row],[Fibra]]/AlimentosSMAE[[#This Row],[Peso neto]]</f>
        <v>0</v>
      </c>
      <c r="N286" s="62">
        <f>AlimentosSMAE[[#This Row],[Kcal]]/AlimentosSMAE[[#This Row],[Peso neto]]</f>
        <v>4</v>
      </c>
    </row>
    <row r="287" spans="2:14" x14ac:dyDescent="0.25">
      <c r="B287" s="17" t="s">
        <v>493</v>
      </c>
      <c r="C287" s="3" t="s">
        <v>18</v>
      </c>
      <c r="D287" s="4">
        <v>3</v>
      </c>
      <c r="E287" s="2" t="s">
        <v>45</v>
      </c>
      <c r="F287" s="4">
        <v>2</v>
      </c>
      <c r="G287" s="4">
        <v>1</v>
      </c>
      <c r="H287" s="4">
        <v>4</v>
      </c>
      <c r="I287" s="4">
        <v>0.2</v>
      </c>
      <c r="J287" s="4">
        <v>0.1</v>
      </c>
      <c r="K287" s="4">
        <v>0.8</v>
      </c>
      <c r="L287" s="8">
        <v>0</v>
      </c>
      <c r="M287" s="59">
        <f>AlimentosSMAE[[#This Row],[Fibra]]/AlimentosSMAE[[#This Row],[Peso neto]]</f>
        <v>0</v>
      </c>
      <c r="N287" s="62">
        <f>AlimentosSMAE[[#This Row],[Kcal]]/AlimentosSMAE[[#This Row],[Peso neto]]</f>
        <v>4</v>
      </c>
    </row>
    <row r="288" spans="2:14" x14ac:dyDescent="0.25">
      <c r="B288" s="17" t="s">
        <v>494</v>
      </c>
      <c r="C288" s="3" t="s">
        <v>18</v>
      </c>
      <c r="D288" s="4">
        <v>0.5</v>
      </c>
      <c r="E288" s="2" t="s">
        <v>15</v>
      </c>
      <c r="F288" s="4">
        <v>2</v>
      </c>
      <c r="G288" s="4">
        <v>2</v>
      </c>
      <c r="H288" s="4">
        <v>5</v>
      </c>
      <c r="I288" s="4">
        <v>0.2</v>
      </c>
      <c r="J288" s="4">
        <v>0.3</v>
      </c>
      <c r="K288" s="4">
        <v>0.8</v>
      </c>
      <c r="L288" s="8">
        <v>0</v>
      </c>
      <c r="M288" s="59">
        <f>AlimentosSMAE[[#This Row],[Fibra]]/AlimentosSMAE[[#This Row],[Peso neto]]</f>
        <v>0</v>
      </c>
      <c r="N288" s="62">
        <f>AlimentosSMAE[[#This Row],[Kcal]]/AlimentosSMAE[[#This Row],[Peso neto]]</f>
        <v>2.5</v>
      </c>
    </row>
    <row r="289" spans="2:14" x14ac:dyDescent="0.25">
      <c r="B289" s="17" t="s">
        <v>495</v>
      </c>
      <c r="C289" s="3" t="s">
        <v>18</v>
      </c>
      <c r="D289" s="4">
        <v>1</v>
      </c>
      <c r="E289" s="2" t="s">
        <v>45</v>
      </c>
      <c r="F289" s="4">
        <v>3</v>
      </c>
      <c r="G289" s="4">
        <v>3</v>
      </c>
      <c r="H289" s="4">
        <v>10</v>
      </c>
      <c r="I289" s="4">
        <v>0</v>
      </c>
      <c r="J289" s="4">
        <v>0</v>
      </c>
      <c r="K289" s="4">
        <v>2</v>
      </c>
      <c r="L289" s="8">
        <v>0</v>
      </c>
      <c r="M289" s="59">
        <f>AlimentosSMAE[[#This Row],[Fibra]]/AlimentosSMAE[[#This Row],[Peso neto]]</f>
        <v>0</v>
      </c>
      <c r="N289" s="62">
        <f>AlimentosSMAE[[#This Row],[Kcal]]/AlimentosSMAE[[#This Row],[Peso neto]]</f>
        <v>3.3333333333333335</v>
      </c>
    </row>
    <row r="290" spans="2:14" x14ac:dyDescent="0.25">
      <c r="B290" s="17" t="s">
        <v>530</v>
      </c>
      <c r="C290" s="3" t="s">
        <v>18</v>
      </c>
      <c r="D290" s="4">
        <v>2</v>
      </c>
      <c r="E290" s="2" t="s">
        <v>10</v>
      </c>
      <c r="F290" s="4">
        <v>2</v>
      </c>
      <c r="G290" s="4">
        <v>2</v>
      </c>
      <c r="H290" s="4">
        <v>10</v>
      </c>
      <c r="I290" s="4">
        <v>0.2</v>
      </c>
      <c r="J290" s="4">
        <v>1.1000000000000001</v>
      </c>
      <c r="K290" s="4">
        <v>0.6</v>
      </c>
      <c r="L290" s="8">
        <v>0</v>
      </c>
      <c r="M290" s="59">
        <f>AlimentosSMAE[[#This Row],[Fibra]]/AlimentosSMAE[[#This Row],[Peso neto]]</f>
        <v>0</v>
      </c>
      <c r="N290" s="62">
        <f>AlimentosSMAE[[#This Row],[Kcal]]/AlimentosSMAE[[#This Row],[Peso neto]]</f>
        <v>5</v>
      </c>
    </row>
    <row r="291" spans="2:14" x14ac:dyDescent="0.25">
      <c r="B291" s="17" t="s">
        <v>548</v>
      </c>
      <c r="C291" s="3" t="s">
        <v>18</v>
      </c>
      <c r="D291" s="4">
        <v>1</v>
      </c>
      <c r="E291" s="2" t="s">
        <v>15</v>
      </c>
      <c r="F291" s="4">
        <v>2</v>
      </c>
      <c r="G291" s="4">
        <v>2</v>
      </c>
      <c r="H291" s="4">
        <v>6</v>
      </c>
      <c r="I291" s="4">
        <v>0.1</v>
      </c>
      <c r="J291" s="4">
        <v>0.4</v>
      </c>
      <c r="K291" s="4">
        <v>1.2</v>
      </c>
      <c r="L291" s="8">
        <v>0</v>
      </c>
      <c r="M291" s="59">
        <f>AlimentosSMAE[[#This Row],[Fibra]]/AlimentosSMAE[[#This Row],[Peso neto]]</f>
        <v>0</v>
      </c>
      <c r="N291" s="62">
        <f>AlimentosSMAE[[#This Row],[Kcal]]/AlimentosSMAE[[#This Row],[Peso neto]]</f>
        <v>3</v>
      </c>
    </row>
    <row r="292" spans="2:14" x14ac:dyDescent="0.25">
      <c r="B292" s="17" t="s">
        <v>549</v>
      </c>
      <c r="C292" s="3" t="s">
        <v>18</v>
      </c>
      <c r="D292" s="4">
        <v>1</v>
      </c>
      <c r="E292" s="2" t="s">
        <v>15</v>
      </c>
      <c r="F292" s="4">
        <v>2</v>
      </c>
      <c r="G292" s="4">
        <v>2</v>
      </c>
      <c r="H292" s="4">
        <v>6</v>
      </c>
      <c r="I292" s="4">
        <v>0.1</v>
      </c>
      <c r="J292" s="4">
        <v>0.4</v>
      </c>
      <c r="K292" s="4">
        <v>1.2</v>
      </c>
      <c r="L292" s="8">
        <v>0</v>
      </c>
      <c r="M292" s="59">
        <f>AlimentosSMAE[[#This Row],[Fibra]]/AlimentosSMAE[[#This Row],[Peso neto]]</f>
        <v>0</v>
      </c>
      <c r="N292" s="62">
        <f>AlimentosSMAE[[#This Row],[Kcal]]/AlimentosSMAE[[#This Row],[Peso neto]]</f>
        <v>3</v>
      </c>
    </row>
    <row r="293" spans="2:14" x14ac:dyDescent="0.25">
      <c r="B293" s="17" t="s">
        <v>550</v>
      </c>
      <c r="C293" s="3" t="s">
        <v>18</v>
      </c>
      <c r="D293" s="4">
        <v>1</v>
      </c>
      <c r="E293" s="2" t="s">
        <v>15</v>
      </c>
      <c r="F293" s="4">
        <v>2</v>
      </c>
      <c r="G293" s="4">
        <v>2</v>
      </c>
      <c r="H293" s="4">
        <v>6</v>
      </c>
      <c r="I293" s="4">
        <v>0.1</v>
      </c>
      <c r="J293" s="4">
        <v>0.4</v>
      </c>
      <c r="K293" s="4">
        <v>1.2</v>
      </c>
      <c r="L293" s="8">
        <v>0</v>
      </c>
      <c r="M293" s="59">
        <f>AlimentosSMAE[[#This Row],[Fibra]]/AlimentosSMAE[[#This Row],[Peso neto]]</f>
        <v>0</v>
      </c>
      <c r="N293" s="62">
        <f>AlimentosSMAE[[#This Row],[Kcal]]/AlimentosSMAE[[#This Row],[Peso neto]]</f>
        <v>3</v>
      </c>
    </row>
    <row r="294" spans="2:14" x14ac:dyDescent="0.25">
      <c r="B294" s="17" t="s">
        <v>551</v>
      </c>
      <c r="C294" s="3" t="s">
        <v>18</v>
      </c>
      <c r="D294" s="4">
        <v>2</v>
      </c>
      <c r="E294" s="2" t="s">
        <v>10</v>
      </c>
      <c r="F294" s="4">
        <v>2</v>
      </c>
      <c r="G294" s="4">
        <v>2</v>
      </c>
      <c r="H294" s="4">
        <v>6</v>
      </c>
      <c r="I294" s="4">
        <v>0.1</v>
      </c>
      <c r="J294" s="4">
        <v>0.4</v>
      </c>
      <c r="K294" s="4">
        <v>1.2</v>
      </c>
      <c r="L294" s="8">
        <v>0</v>
      </c>
      <c r="M294" s="59">
        <f>AlimentosSMAE[[#This Row],[Fibra]]/AlimentosSMAE[[#This Row],[Peso neto]]</f>
        <v>0</v>
      </c>
      <c r="N294" s="62">
        <f>AlimentosSMAE[[#This Row],[Kcal]]/AlimentosSMAE[[#This Row],[Peso neto]]</f>
        <v>3</v>
      </c>
    </row>
    <row r="295" spans="2:14" x14ac:dyDescent="0.25">
      <c r="B295" s="17" t="s">
        <v>552</v>
      </c>
      <c r="C295" s="3" t="s">
        <v>18</v>
      </c>
      <c r="D295" s="4">
        <v>1</v>
      </c>
      <c r="E295" s="2" t="s">
        <v>15</v>
      </c>
      <c r="F295" s="4">
        <v>2</v>
      </c>
      <c r="G295" s="4">
        <v>2</v>
      </c>
      <c r="H295" s="4">
        <v>6</v>
      </c>
      <c r="I295" s="4">
        <v>0.1</v>
      </c>
      <c r="J295" s="4">
        <v>0.4</v>
      </c>
      <c r="K295" s="4">
        <v>1.2</v>
      </c>
      <c r="L295" s="8">
        <v>0</v>
      </c>
      <c r="M295" s="59">
        <f>AlimentosSMAE[[#This Row],[Fibra]]/AlimentosSMAE[[#This Row],[Peso neto]]</f>
        <v>0</v>
      </c>
      <c r="N295" s="62">
        <f>AlimentosSMAE[[#This Row],[Kcal]]/AlimentosSMAE[[#This Row],[Peso neto]]</f>
        <v>3</v>
      </c>
    </row>
    <row r="296" spans="2:14" x14ac:dyDescent="0.25">
      <c r="B296" s="17" t="s">
        <v>553</v>
      </c>
      <c r="C296" s="3" t="s">
        <v>18</v>
      </c>
      <c r="D296" s="4">
        <v>3</v>
      </c>
      <c r="E296" s="2" t="s">
        <v>170</v>
      </c>
      <c r="F296" s="4">
        <v>4</v>
      </c>
      <c r="G296" s="4">
        <v>4</v>
      </c>
      <c r="H296" s="4">
        <v>8</v>
      </c>
      <c r="I296" s="4">
        <v>0</v>
      </c>
      <c r="J296" s="4">
        <v>0</v>
      </c>
      <c r="K296" s="4">
        <v>2</v>
      </c>
      <c r="L296" s="8">
        <v>0</v>
      </c>
      <c r="M296" s="59">
        <f>AlimentosSMAE[[#This Row],[Fibra]]/AlimentosSMAE[[#This Row],[Peso neto]]</f>
        <v>0</v>
      </c>
      <c r="N296" s="62">
        <f>AlimentosSMAE[[#This Row],[Kcal]]/AlimentosSMAE[[#This Row],[Peso neto]]</f>
        <v>2</v>
      </c>
    </row>
    <row r="297" spans="2:14" x14ac:dyDescent="0.25">
      <c r="B297" s="17" t="s">
        <v>554</v>
      </c>
      <c r="C297" s="3" t="s">
        <v>18</v>
      </c>
      <c r="D297" s="4">
        <v>1</v>
      </c>
      <c r="E297" s="2" t="s">
        <v>91</v>
      </c>
      <c r="F297" s="4">
        <v>240</v>
      </c>
      <c r="G297" s="4">
        <v>240</v>
      </c>
      <c r="H297" s="4">
        <v>1</v>
      </c>
      <c r="I297" s="4">
        <v>0</v>
      </c>
      <c r="J297" s="4">
        <v>0</v>
      </c>
      <c r="K297" s="4">
        <v>0.1</v>
      </c>
      <c r="L297" s="8">
        <v>0</v>
      </c>
      <c r="M297" s="59">
        <f>AlimentosSMAE[[#This Row],[Fibra]]/AlimentosSMAE[[#This Row],[Peso neto]]</f>
        <v>0</v>
      </c>
      <c r="N297" s="62">
        <f>AlimentosSMAE[[#This Row],[Kcal]]/AlimentosSMAE[[#This Row],[Peso neto]]</f>
        <v>4.1666666666666666E-3</v>
      </c>
    </row>
    <row r="298" spans="2:14" x14ac:dyDescent="0.25">
      <c r="B298" s="17" t="s">
        <v>555</v>
      </c>
      <c r="C298" s="3" t="s">
        <v>18</v>
      </c>
      <c r="D298" s="4">
        <v>1</v>
      </c>
      <c r="E298" s="2" t="s">
        <v>91</v>
      </c>
      <c r="F298" s="4">
        <v>240</v>
      </c>
      <c r="G298" s="4">
        <v>240</v>
      </c>
      <c r="H298" s="4">
        <v>1</v>
      </c>
      <c r="I298" s="4">
        <v>0</v>
      </c>
      <c r="J298" s="4">
        <v>0</v>
      </c>
      <c r="K298" s="4">
        <v>0.1</v>
      </c>
      <c r="L298" s="8">
        <v>0</v>
      </c>
      <c r="M298" s="59">
        <f>AlimentosSMAE[[#This Row],[Fibra]]/AlimentosSMAE[[#This Row],[Peso neto]]</f>
        <v>0</v>
      </c>
      <c r="N298" s="62">
        <f>AlimentosSMAE[[#This Row],[Kcal]]/AlimentosSMAE[[#This Row],[Peso neto]]</f>
        <v>4.1666666666666666E-3</v>
      </c>
    </row>
    <row r="299" spans="2:14" x14ac:dyDescent="0.25">
      <c r="B299" s="17" t="s">
        <v>557</v>
      </c>
      <c r="C299" s="3" t="s">
        <v>18</v>
      </c>
      <c r="D299" s="4">
        <v>1</v>
      </c>
      <c r="E299" s="2" t="s">
        <v>91</v>
      </c>
      <c r="F299" s="4">
        <v>240</v>
      </c>
      <c r="G299" s="4">
        <v>240</v>
      </c>
      <c r="H299" s="4">
        <v>1</v>
      </c>
      <c r="I299" s="4">
        <v>0</v>
      </c>
      <c r="J299" s="4">
        <v>0</v>
      </c>
      <c r="K299" s="4">
        <v>0.1</v>
      </c>
      <c r="L299" s="8">
        <v>0</v>
      </c>
      <c r="M299" s="59">
        <f>AlimentosSMAE[[#This Row],[Fibra]]/AlimentosSMAE[[#This Row],[Peso neto]]</f>
        <v>0</v>
      </c>
      <c r="N299" s="62">
        <f>AlimentosSMAE[[#This Row],[Kcal]]/AlimentosSMAE[[#This Row],[Peso neto]]</f>
        <v>4.1666666666666666E-3</v>
      </c>
    </row>
    <row r="300" spans="2:14" x14ac:dyDescent="0.25">
      <c r="B300" s="17" t="s">
        <v>558</v>
      </c>
      <c r="C300" s="3" t="s">
        <v>18</v>
      </c>
      <c r="D300" s="4">
        <v>1</v>
      </c>
      <c r="E300" s="2" t="s">
        <v>91</v>
      </c>
      <c r="F300" s="4">
        <v>240</v>
      </c>
      <c r="G300" s="4">
        <v>240</v>
      </c>
      <c r="H300" s="4">
        <v>1</v>
      </c>
      <c r="I300" s="4">
        <v>0</v>
      </c>
      <c r="J300" s="4">
        <v>0</v>
      </c>
      <c r="K300" s="4">
        <v>0</v>
      </c>
      <c r="L300" s="8">
        <v>0</v>
      </c>
      <c r="M300" s="59">
        <f>AlimentosSMAE[[#This Row],[Fibra]]/AlimentosSMAE[[#This Row],[Peso neto]]</f>
        <v>0</v>
      </c>
      <c r="N300" s="62">
        <f>AlimentosSMAE[[#This Row],[Kcal]]/AlimentosSMAE[[#This Row],[Peso neto]]</f>
        <v>4.1666666666666666E-3</v>
      </c>
    </row>
    <row r="301" spans="2:14" x14ac:dyDescent="0.25">
      <c r="B301" s="17" t="s">
        <v>571</v>
      </c>
      <c r="C301" s="3" t="s">
        <v>18</v>
      </c>
      <c r="D301" s="4">
        <v>0.25</v>
      </c>
      <c r="E301" s="2" t="s">
        <v>52</v>
      </c>
      <c r="F301" s="4">
        <v>3</v>
      </c>
      <c r="G301" s="4">
        <v>3</v>
      </c>
      <c r="H301" s="4">
        <v>9</v>
      </c>
      <c r="I301" s="4">
        <v>0.7</v>
      </c>
      <c r="J301" s="4">
        <v>0.1</v>
      </c>
      <c r="K301" s="4">
        <v>1.6</v>
      </c>
      <c r="L301" s="8">
        <v>0</v>
      </c>
      <c r="M301" s="59">
        <f>AlimentosSMAE[[#This Row],[Fibra]]/AlimentosSMAE[[#This Row],[Peso neto]]</f>
        <v>0</v>
      </c>
      <c r="N301" s="62">
        <f>AlimentosSMAE[[#This Row],[Kcal]]/AlimentosSMAE[[#This Row],[Peso neto]]</f>
        <v>3</v>
      </c>
    </row>
    <row r="302" spans="2:14" x14ac:dyDescent="0.25">
      <c r="B302" s="17" t="s">
        <v>572</v>
      </c>
      <c r="C302" s="3" t="s">
        <v>18</v>
      </c>
      <c r="D302" s="4">
        <v>0.2</v>
      </c>
      <c r="E302" s="2" t="s">
        <v>52</v>
      </c>
      <c r="F302" s="4">
        <v>2</v>
      </c>
      <c r="G302" s="4">
        <v>2</v>
      </c>
      <c r="H302" s="4">
        <v>7</v>
      </c>
      <c r="I302" s="4">
        <v>0.4</v>
      </c>
      <c r="J302" s="4">
        <v>0.2</v>
      </c>
      <c r="K302" s="4">
        <v>0.9</v>
      </c>
      <c r="L302" s="8">
        <v>0</v>
      </c>
      <c r="M302" s="59">
        <f>AlimentosSMAE[[#This Row],[Fibra]]/AlimentosSMAE[[#This Row],[Peso neto]]</f>
        <v>0</v>
      </c>
      <c r="N302" s="62">
        <f>AlimentosSMAE[[#This Row],[Kcal]]/AlimentosSMAE[[#This Row],[Peso neto]]</f>
        <v>3.5</v>
      </c>
    </row>
    <row r="303" spans="2:14" x14ac:dyDescent="0.25">
      <c r="B303" s="17" t="s">
        <v>573</v>
      </c>
      <c r="C303" s="3" t="s">
        <v>18</v>
      </c>
      <c r="D303" s="4">
        <v>0.2</v>
      </c>
      <c r="E303" s="2" t="s">
        <v>52</v>
      </c>
      <c r="F303" s="4">
        <v>2</v>
      </c>
      <c r="G303" s="4">
        <v>2</v>
      </c>
      <c r="H303" s="4">
        <v>7</v>
      </c>
      <c r="I303" s="4">
        <v>0.4</v>
      </c>
      <c r="J303" s="4">
        <v>0.2</v>
      </c>
      <c r="K303" s="4">
        <v>0.9</v>
      </c>
      <c r="L303" s="8">
        <v>0</v>
      </c>
      <c r="M303" s="59">
        <f>AlimentosSMAE[[#This Row],[Fibra]]/AlimentosSMAE[[#This Row],[Peso neto]]</f>
        <v>0</v>
      </c>
      <c r="N303" s="62">
        <f>AlimentosSMAE[[#This Row],[Kcal]]/AlimentosSMAE[[#This Row],[Peso neto]]</f>
        <v>3.5</v>
      </c>
    </row>
    <row r="304" spans="2:14" x14ac:dyDescent="0.25">
      <c r="B304" s="17" t="s">
        <v>579</v>
      </c>
      <c r="C304" s="3" t="s">
        <v>18</v>
      </c>
      <c r="D304" s="4">
        <v>1</v>
      </c>
      <c r="E304" s="2" t="s">
        <v>15</v>
      </c>
      <c r="F304" s="4">
        <v>2</v>
      </c>
      <c r="G304" s="4">
        <v>2</v>
      </c>
      <c r="H304" s="4">
        <v>7</v>
      </c>
      <c r="I304" s="4">
        <v>0.4</v>
      </c>
      <c r="J304" s="4">
        <v>0.4</v>
      </c>
      <c r="K304" s="4">
        <v>0.9</v>
      </c>
      <c r="L304" s="8">
        <v>0</v>
      </c>
      <c r="M304" s="59">
        <f>AlimentosSMAE[[#This Row],[Fibra]]/AlimentosSMAE[[#This Row],[Peso neto]]</f>
        <v>0</v>
      </c>
      <c r="N304" s="62">
        <f>AlimentosSMAE[[#This Row],[Kcal]]/AlimentosSMAE[[#This Row],[Peso neto]]</f>
        <v>3.5</v>
      </c>
    </row>
    <row r="305" spans="2:14" x14ac:dyDescent="0.25">
      <c r="B305" s="17" t="s">
        <v>580</v>
      </c>
      <c r="C305" s="3" t="s">
        <v>18</v>
      </c>
      <c r="D305" s="4">
        <v>1</v>
      </c>
      <c r="E305" s="2" t="s">
        <v>15</v>
      </c>
      <c r="F305" s="4">
        <v>2</v>
      </c>
      <c r="G305" s="4">
        <v>2</v>
      </c>
      <c r="H305" s="4">
        <v>7</v>
      </c>
      <c r="I305" s="4">
        <v>0.4</v>
      </c>
      <c r="J305" s="4">
        <v>0.4</v>
      </c>
      <c r="K305" s="4">
        <v>0.9</v>
      </c>
      <c r="L305" s="8">
        <v>0</v>
      </c>
      <c r="M305" s="59">
        <f>AlimentosSMAE[[#This Row],[Fibra]]/AlimentosSMAE[[#This Row],[Peso neto]]</f>
        <v>0</v>
      </c>
      <c r="N305" s="62">
        <f>AlimentosSMAE[[#This Row],[Kcal]]/AlimentosSMAE[[#This Row],[Peso neto]]</f>
        <v>3.5</v>
      </c>
    </row>
    <row r="306" spans="2:14" x14ac:dyDescent="0.25">
      <c r="B306" s="17" t="s">
        <v>581</v>
      </c>
      <c r="C306" s="3" t="s">
        <v>18</v>
      </c>
      <c r="D306" s="4">
        <v>0.5</v>
      </c>
      <c r="E306" s="2" t="s">
        <v>15</v>
      </c>
      <c r="F306" s="4">
        <v>1</v>
      </c>
      <c r="G306" s="4">
        <v>1</v>
      </c>
      <c r="H306" s="4">
        <v>6</v>
      </c>
      <c r="I306" s="4">
        <v>0.2</v>
      </c>
      <c r="J306" s="4">
        <v>0.2</v>
      </c>
      <c r="K306" s="4">
        <v>0.4</v>
      </c>
      <c r="L306" s="8">
        <v>0</v>
      </c>
      <c r="M306" s="59">
        <f>AlimentosSMAE[[#This Row],[Fibra]]/AlimentosSMAE[[#This Row],[Peso neto]]</f>
        <v>0</v>
      </c>
      <c r="N306" s="62">
        <f>AlimentosSMAE[[#This Row],[Kcal]]/AlimentosSMAE[[#This Row],[Peso neto]]</f>
        <v>6</v>
      </c>
    </row>
    <row r="307" spans="2:14" x14ac:dyDescent="0.25">
      <c r="B307" s="17" t="s">
        <v>582</v>
      </c>
      <c r="C307" s="3" t="s">
        <v>18</v>
      </c>
      <c r="D307" s="4">
        <v>3</v>
      </c>
      <c r="E307" s="2" t="s">
        <v>10</v>
      </c>
      <c r="F307" s="4">
        <v>3</v>
      </c>
      <c r="G307" s="4">
        <v>3</v>
      </c>
      <c r="H307" s="4">
        <v>6</v>
      </c>
      <c r="I307" s="4">
        <v>0.4</v>
      </c>
      <c r="J307" s="4">
        <v>0.1</v>
      </c>
      <c r="K307" s="4">
        <v>0.7</v>
      </c>
      <c r="L307" s="8">
        <v>0</v>
      </c>
      <c r="M307" s="59">
        <f>AlimentosSMAE[[#This Row],[Fibra]]/AlimentosSMAE[[#This Row],[Peso neto]]</f>
        <v>0</v>
      </c>
      <c r="N307" s="62">
        <f>AlimentosSMAE[[#This Row],[Kcal]]/AlimentosSMAE[[#This Row],[Peso neto]]</f>
        <v>2</v>
      </c>
    </row>
    <row r="308" spans="2:14" x14ac:dyDescent="0.25">
      <c r="B308" s="17" t="s">
        <v>587</v>
      </c>
      <c r="C308" s="3" t="s">
        <v>18</v>
      </c>
      <c r="D308" s="4">
        <v>0.5</v>
      </c>
      <c r="E308" s="2" t="s">
        <v>50</v>
      </c>
      <c r="F308" s="4">
        <v>120</v>
      </c>
      <c r="G308" s="4">
        <v>120</v>
      </c>
      <c r="H308" s="4">
        <v>9</v>
      </c>
      <c r="I308" s="4">
        <v>1.4</v>
      </c>
      <c r="J308" s="4">
        <v>0.3</v>
      </c>
      <c r="K308" s="4">
        <v>0.1</v>
      </c>
      <c r="L308" s="8">
        <v>0</v>
      </c>
      <c r="M308" s="59">
        <f>AlimentosSMAE[[#This Row],[Fibra]]/AlimentosSMAE[[#This Row],[Peso neto]]</f>
        <v>0</v>
      </c>
      <c r="N308" s="62">
        <f>AlimentosSMAE[[#This Row],[Kcal]]/AlimentosSMAE[[#This Row],[Peso neto]]</f>
        <v>7.4999999999999997E-2</v>
      </c>
    </row>
    <row r="309" spans="2:14" x14ac:dyDescent="0.25">
      <c r="B309" s="17" t="s">
        <v>588</v>
      </c>
      <c r="C309" s="3" t="s">
        <v>18</v>
      </c>
      <c r="D309" s="4">
        <v>1</v>
      </c>
      <c r="E309" s="2" t="s">
        <v>52</v>
      </c>
      <c r="F309" s="4">
        <v>12</v>
      </c>
      <c r="G309" s="4">
        <v>12</v>
      </c>
      <c r="H309" s="4">
        <v>2</v>
      </c>
      <c r="I309" s="4">
        <v>0</v>
      </c>
      <c r="J309" s="4">
        <v>0.2</v>
      </c>
      <c r="K309" s="4">
        <v>0.4</v>
      </c>
      <c r="L309" s="8">
        <v>0</v>
      </c>
      <c r="M309" s="59">
        <f>AlimentosSMAE[[#This Row],[Fibra]]/AlimentosSMAE[[#This Row],[Peso neto]]</f>
        <v>0</v>
      </c>
      <c r="N309" s="62">
        <f>AlimentosSMAE[[#This Row],[Kcal]]/AlimentosSMAE[[#This Row],[Peso neto]]</f>
        <v>0.16666666666666666</v>
      </c>
    </row>
    <row r="310" spans="2:14" x14ac:dyDescent="0.25">
      <c r="B310" s="17" t="s">
        <v>589</v>
      </c>
      <c r="C310" s="3" t="s">
        <v>18</v>
      </c>
      <c r="D310" s="4">
        <v>0.25</v>
      </c>
      <c r="E310" s="2" t="s">
        <v>50</v>
      </c>
      <c r="F310" s="4">
        <v>60</v>
      </c>
      <c r="G310" s="4">
        <v>60</v>
      </c>
      <c r="H310" s="4">
        <v>10</v>
      </c>
      <c r="I310" s="4">
        <v>1.2</v>
      </c>
      <c r="J310" s="4">
        <v>0.3</v>
      </c>
      <c r="K310" s="4">
        <v>0.2</v>
      </c>
      <c r="L310" s="8">
        <v>0</v>
      </c>
      <c r="M310" s="59">
        <f>AlimentosSMAE[[#This Row],[Fibra]]/AlimentosSMAE[[#This Row],[Peso neto]]</f>
        <v>0</v>
      </c>
      <c r="N310" s="62">
        <f>AlimentosSMAE[[#This Row],[Kcal]]/AlimentosSMAE[[#This Row],[Peso neto]]</f>
        <v>0.16666666666666666</v>
      </c>
    </row>
    <row r="311" spans="2:14" x14ac:dyDescent="0.25">
      <c r="B311" s="17" t="s">
        <v>590</v>
      </c>
      <c r="C311" s="3" t="s">
        <v>18</v>
      </c>
      <c r="D311" s="4">
        <v>0.33333333300000001</v>
      </c>
      <c r="E311" s="2" t="s">
        <v>52</v>
      </c>
      <c r="F311" s="4">
        <v>4</v>
      </c>
      <c r="G311" s="4">
        <v>4</v>
      </c>
      <c r="H311" s="4">
        <v>8</v>
      </c>
      <c r="I311" s="4">
        <v>0.6</v>
      </c>
      <c r="J311" s="4">
        <v>0.2</v>
      </c>
      <c r="K311" s="4">
        <v>1</v>
      </c>
      <c r="L311" s="8">
        <v>0</v>
      </c>
      <c r="M311" s="59">
        <f>AlimentosSMAE[[#This Row],[Fibra]]/AlimentosSMAE[[#This Row],[Peso neto]]</f>
        <v>0</v>
      </c>
      <c r="N311" s="62">
        <f>AlimentosSMAE[[#This Row],[Kcal]]/AlimentosSMAE[[#This Row],[Peso neto]]</f>
        <v>2</v>
      </c>
    </row>
    <row r="312" spans="2:14" x14ac:dyDescent="0.25">
      <c r="B312" s="17" t="s">
        <v>591</v>
      </c>
      <c r="C312" s="3" t="s">
        <v>18</v>
      </c>
      <c r="D312" s="4">
        <v>20</v>
      </c>
      <c r="E312" s="2" t="s">
        <v>10</v>
      </c>
      <c r="F312" s="4">
        <v>20</v>
      </c>
      <c r="G312" s="4">
        <v>20</v>
      </c>
      <c r="H312" s="4">
        <v>6</v>
      </c>
      <c r="I312" s="4">
        <v>0</v>
      </c>
      <c r="J312" s="4">
        <v>0.4</v>
      </c>
      <c r="K312" s="4">
        <v>0.2</v>
      </c>
      <c r="L312" s="8">
        <v>0</v>
      </c>
      <c r="M312" s="59">
        <f>AlimentosSMAE[[#This Row],[Fibra]]/AlimentosSMAE[[#This Row],[Peso neto]]</f>
        <v>0</v>
      </c>
      <c r="N312" s="62">
        <f>AlimentosSMAE[[#This Row],[Kcal]]/AlimentosSMAE[[#This Row],[Peso neto]]</f>
        <v>0.3</v>
      </c>
    </row>
    <row r="313" spans="2:14" x14ac:dyDescent="0.25">
      <c r="B313" s="17" t="s">
        <v>592</v>
      </c>
      <c r="C313" s="3" t="s">
        <v>18</v>
      </c>
      <c r="D313" s="4">
        <v>0.25</v>
      </c>
      <c r="E313" s="2" t="s">
        <v>50</v>
      </c>
      <c r="F313" s="4">
        <v>60</v>
      </c>
      <c r="G313" s="4">
        <v>60</v>
      </c>
      <c r="H313" s="4">
        <v>10</v>
      </c>
      <c r="I313" s="4">
        <v>1.2</v>
      </c>
      <c r="J313" s="4">
        <v>0.3</v>
      </c>
      <c r="K313" s="4">
        <v>0.2</v>
      </c>
      <c r="L313" s="8">
        <v>0</v>
      </c>
      <c r="M313" s="59">
        <f>AlimentosSMAE[[#This Row],[Fibra]]/AlimentosSMAE[[#This Row],[Peso neto]]</f>
        <v>0</v>
      </c>
      <c r="N313" s="62">
        <f>AlimentosSMAE[[#This Row],[Kcal]]/AlimentosSMAE[[#This Row],[Peso neto]]</f>
        <v>0.16666666666666666</v>
      </c>
    </row>
    <row r="314" spans="2:14" x14ac:dyDescent="0.25">
      <c r="B314" s="17" t="s">
        <v>593</v>
      </c>
      <c r="C314" s="3" t="s">
        <v>18</v>
      </c>
      <c r="D314" s="4">
        <v>5</v>
      </c>
      <c r="E314" s="2" t="s">
        <v>52</v>
      </c>
      <c r="F314" s="4">
        <v>60</v>
      </c>
      <c r="G314" s="4">
        <v>60</v>
      </c>
      <c r="H314" s="4">
        <v>5</v>
      </c>
      <c r="I314" s="4">
        <v>0.3</v>
      </c>
      <c r="J314" s="4">
        <v>0</v>
      </c>
      <c r="K314" s="4">
        <v>0.8</v>
      </c>
      <c r="L314" s="8">
        <v>0</v>
      </c>
      <c r="M314" s="59">
        <f>AlimentosSMAE[[#This Row],[Fibra]]/AlimentosSMAE[[#This Row],[Peso neto]]</f>
        <v>0</v>
      </c>
      <c r="N314" s="62">
        <f>AlimentosSMAE[[#This Row],[Kcal]]/AlimentosSMAE[[#This Row],[Peso neto]]</f>
        <v>8.3333333333333329E-2</v>
      </c>
    </row>
    <row r="315" spans="2:14" x14ac:dyDescent="0.25">
      <c r="B315" s="17" t="s">
        <v>594</v>
      </c>
      <c r="C315" s="3" t="s">
        <v>18</v>
      </c>
      <c r="D315" s="4">
        <v>1</v>
      </c>
      <c r="E315" s="2" t="s">
        <v>52</v>
      </c>
      <c r="F315" s="4">
        <v>12</v>
      </c>
      <c r="G315" s="4">
        <v>12</v>
      </c>
      <c r="H315" s="4">
        <v>2</v>
      </c>
      <c r="I315" s="4">
        <v>0</v>
      </c>
      <c r="J315" s="4">
        <v>0.4</v>
      </c>
      <c r="K315" s="4">
        <v>0.4</v>
      </c>
      <c r="L315" s="8">
        <v>0</v>
      </c>
      <c r="M315" s="59">
        <f>AlimentosSMAE[[#This Row],[Fibra]]/AlimentosSMAE[[#This Row],[Peso neto]]</f>
        <v>0</v>
      </c>
      <c r="N315" s="62">
        <f>AlimentosSMAE[[#This Row],[Kcal]]/AlimentosSMAE[[#This Row],[Peso neto]]</f>
        <v>0.16666666666666666</v>
      </c>
    </row>
    <row r="316" spans="2:14" x14ac:dyDescent="0.25">
      <c r="B316" s="17" t="s">
        <v>595</v>
      </c>
      <c r="C316" s="3" t="s">
        <v>18</v>
      </c>
      <c r="D316" s="4">
        <v>0.33333333300000001</v>
      </c>
      <c r="E316" s="2" t="s">
        <v>45</v>
      </c>
      <c r="F316" s="4">
        <v>2</v>
      </c>
      <c r="G316" s="4">
        <v>2</v>
      </c>
      <c r="H316" s="4">
        <v>4</v>
      </c>
      <c r="I316" s="4">
        <v>0.3</v>
      </c>
      <c r="J316" s="4">
        <v>0.1</v>
      </c>
      <c r="K316" s="4">
        <v>0.5</v>
      </c>
      <c r="L316" s="8">
        <v>0</v>
      </c>
      <c r="M316" s="59">
        <f>AlimentosSMAE[[#This Row],[Fibra]]/AlimentosSMAE[[#This Row],[Peso neto]]</f>
        <v>0</v>
      </c>
      <c r="N316" s="62">
        <f>AlimentosSMAE[[#This Row],[Kcal]]/AlimentosSMAE[[#This Row],[Peso neto]]</f>
        <v>2</v>
      </c>
    </row>
    <row r="317" spans="2:14" x14ac:dyDescent="0.25">
      <c r="B317" s="17" t="s">
        <v>596</v>
      </c>
      <c r="C317" s="3" t="s">
        <v>18</v>
      </c>
      <c r="D317" s="4">
        <v>0.33333333300000001</v>
      </c>
      <c r="E317" s="2" t="s">
        <v>52</v>
      </c>
      <c r="F317" s="4">
        <v>4</v>
      </c>
      <c r="G317" s="4">
        <v>4</v>
      </c>
      <c r="H317" s="4">
        <v>8</v>
      </c>
      <c r="I317" s="4">
        <v>0.6</v>
      </c>
      <c r="J317" s="4">
        <v>0.2</v>
      </c>
      <c r="K317" s="4">
        <v>1</v>
      </c>
      <c r="L317" s="8">
        <v>0</v>
      </c>
      <c r="M317" s="59">
        <f>AlimentosSMAE[[#This Row],[Fibra]]/AlimentosSMAE[[#This Row],[Peso neto]]</f>
        <v>0</v>
      </c>
      <c r="N317" s="62">
        <f>AlimentosSMAE[[#This Row],[Kcal]]/AlimentosSMAE[[#This Row],[Peso neto]]</f>
        <v>2</v>
      </c>
    </row>
    <row r="318" spans="2:14" x14ac:dyDescent="0.25">
      <c r="B318" s="17" t="s">
        <v>597</v>
      </c>
      <c r="C318" s="3" t="s">
        <v>18</v>
      </c>
      <c r="D318" s="4">
        <v>0.25</v>
      </c>
      <c r="E318" s="2" t="s">
        <v>50</v>
      </c>
      <c r="F318" s="4">
        <v>60</v>
      </c>
      <c r="G318" s="4">
        <v>60</v>
      </c>
      <c r="H318" s="4">
        <v>8</v>
      </c>
      <c r="I318" s="4">
        <v>1.3</v>
      </c>
      <c r="J318" s="4">
        <v>0.2</v>
      </c>
      <c r="K318" s="4">
        <v>0</v>
      </c>
      <c r="L318" s="8">
        <v>0</v>
      </c>
      <c r="M318" s="59">
        <f>AlimentosSMAE[[#This Row],[Fibra]]/AlimentosSMAE[[#This Row],[Peso neto]]</f>
        <v>0</v>
      </c>
      <c r="N318" s="62">
        <f>AlimentosSMAE[[#This Row],[Kcal]]/AlimentosSMAE[[#This Row],[Peso neto]]</f>
        <v>0.13333333333333333</v>
      </c>
    </row>
    <row r="319" spans="2:14" x14ac:dyDescent="0.25">
      <c r="B319" s="17" t="s">
        <v>598</v>
      </c>
      <c r="C319" s="3" t="s">
        <v>18</v>
      </c>
      <c r="D319" s="4">
        <v>0.33333333300000001</v>
      </c>
      <c r="E319" s="2" t="s">
        <v>45</v>
      </c>
      <c r="F319" s="4">
        <v>2</v>
      </c>
      <c r="G319" s="4">
        <v>2</v>
      </c>
      <c r="H319" s="4">
        <v>5</v>
      </c>
      <c r="I319" s="4">
        <v>0.3</v>
      </c>
      <c r="J319" s="4">
        <v>0.2</v>
      </c>
      <c r="K319" s="4">
        <v>0.5</v>
      </c>
      <c r="L319" s="8">
        <v>0</v>
      </c>
      <c r="M319" s="59">
        <f>AlimentosSMAE[[#This Row],[Fibra]]/AlimentosSMAE[[#This Row],[Peso neto]]</f>
        <v>0</v>
      </c>
      <c r="N319" s="62">
        <f>AlimentosSMAE[[#This Row],[Kcal]]/AlimentosSMAE[[#This Row],[Peso neto]]</f>
        <v>2.5</v>
      </c>
    </row>
    <row r="320" spans="2:14" x14ac:dyDescent="0.25">
      <c r="B320" s="17" t="s">
        <v>599</v>
      </c>
      <c r="C320" s="3" t="s">
        <v>18</v>
      </c>
      <c r="D320" s="4">
        <v>0.25</v>
      </c>
      <c r="E320" s="2" t="s">
        <v>50</v>
      </c>
      <c r="F320" s="4">
        <v>60</v>
      </c>
      <c r="G320" s="4">
        <v>60</v>
      </c>
      <c r="H320" s="4">
        <v>8</v>
      </c>
      <c r="I320" s="4">
        <v>1.3</v>
      </c>
      <c r="J320" s="4">
        <v>0.2</v>
      </c>
      <c r="K320" s="4">
        <v>0</v>
      </c>
      <c r="L320" s="8">
        <v>0</v>
      </c>
      <c r="M320" s="59">
        <f>AlimentosSMAE[[#This Row],[Fibra]]/AlimentosSMAE[[#This Row],[Peso neto]]</f>
        <v>0</v>
      </c>
      <c r="N320" s="62">
        <f>AlimentosSMAE[[#This Row],[Kcal]]/AlimentosSMAE[[#This Row],[Peso neto]]</f>
        <v>0.13333333333333333</v>
      </c>
    </row>
    <row r="321" spans="2:14" x14ac:dyDescent="0.25">
      <c r="B321" s="17" t="s">
        <v>600</v>
      </c>
      <c r="C321" s="3" t="s">
        <v>18</v>
      </c>
      <c r="D321" s="4">
        <v>0.33333333300000001</v>
      </c>
      <c r="E321" s="2" t="s">
        <v>52</v>
      </c>
      <c r="F321" s="4">
        <v>4</v>
      </c>
      <c r="G321" s="4">
        <v>4</v>
      </c>
      <c r="H321" s="4">
        <v>8</v>
      </c>
      <c r="I321" s="4">
        <v>0.6</v>
      </c>
      <c r="J321" s="4">
        <v>0.2</v>
      </c>
      <c r="K321" s="4">
        <v>1</v>
      </c>
      <c r="L321" s="8">
        <v>0</v>
      </c>
      <c r="M321" s="59">
        <f>AlimentosSMAE[[#This Row],[Fibra]]/AlimentosSMAE[[#This Row],[Peso neto]]</f>
        <v>0</v>
      </c>
      <c r="N321" s="62">
        <f>AlimentosSMAE[[#This Row],[Kcal]]/AlimentosSMAE[[#This Row],[Peso neto]]</f>
        <v>2</v>
      </c>
    </row>
    <row r="322" spans="2:14" x14ac:dyDescent="0.25">
      <c r="B322" s="17" t="s">
        <v>601</v>
      </c>
      <c r="C322" s="3" t="s">
        <v>18</v>
      </c>
      <c r="D322" s="4">
        <v>2</v>
      </c>
      <c r="E322" s="2" t="s">
        <v>10</v>
      </c>
      <c r="F322" s="4">
        <v>2</v>
      </c>
      <c r="G322" s="4">
        <v>2</v>
      </c>
      <c r="H322" s="4">
        <v>6</v>
      </c>
      <c r="I322" s="4">
        <v>0.3</v>
      </c>
      <c r="J322" s="4">
        <v>0</v>
      </c>
      <c r="K322" s="4">
        <v>1.5</v>
      </c>
      <c r="L322" s="8">
        <v>0</v>
      </c>
      <c r="M322" s="59">
        <f>AlimentosSMAE[[#This Row],[Fibra]]/AlimentosSMAE[[#This Row],[Peso neto]]</f>
        <v>0</v>
      </c>
      <c r="N322" s="62">
        <f>AlimentosSMAE[[#This Row],[Kcal]]/AlimentosSMAE[[#This Row],[Peso neto]]</f>
        <v>3</v>
      </c>
    </row>
    <row r="323" spans="2:14" x14ac:dyDescent="0.25">
      <c r="B323" s="17" t="s">
        <v>650</v>
      </c>
      <c r="C323" s="3" t="s">
        <v>18</v>
      </c>
      <c r="D323" s="4">
        <v>1</v>
      </c>
      <c r="E323" s="2" t="s">
        <v>15</v>
      </c>
      <c r="F323" s="4">
        <v>3</v>
      </c>
      <c r="G323" s="4">
        <v>3</v>
      </c>
      <c r="H323" s="4">
        <v>8</v>
      </c>
      <c r="I323" s="4">
        <v>0</v>
      </c>
      <c r="J323" s="4">
        <v>0</v>
      </c>
      <c r="K323" s="4">
        <v>1.8</v>
      </c>
      <c r="L323" s="8">
        <v>0</v>
      </c>
      <c r="M323" s="59">
        <f>AlimentosSMAE[[#This Row],[Fibra]]/AlimentosSMAE[[#This Row],[Peso neto]]</f>
        <v>0</v>
      </c>
      <c r="N323" s="62">
        <f>AlimentosSMAE[[#This Row],[Kcal]]/AlimentosSMAE[[#This Row],[Peso neto]]</f>
        <v>2.6666666666666665</v>
      </c>
    </row>
    <row r="324" spans="2:14" x14ac:dyDescent="0.25">
      <c r="B324" s="17" t="s">
        <v>665</v>
      </c>
      <c r="C324" s="3" t="s">
        <v>18</v>
      </c>
      <c r="D324" s="4">
        <v>0.25</v>
      </c>
      <c r="E324" s="2" t="s">
        <v>45</v>
      </c>
      <c r="F324" s="4">
        <v>6</v>
      </c>
      <c r="G324" s="4">
        <v>6</v>
      </c>
      <c r="H324" s="4">
        <v>12</v>
      </c>
      <c r="I324" s="4">
        <v>0.8</v>
      </c>
      <c r="J324" s="4">
        <v>0.2</v>
      </c>
      <c r="K324" s="4">
        <v>1.4</v>
      </c>
      <c r="L324" s="8">
        <v>0</v>
      </c>
      <c r="M324" s="59">
        <f>AlimentosSMAE[[#This Row],[Fibra]]/AlimentosSMAE[[#This Row],[Peso neto]]</f>
        <v>0</v>
      </c>
      <c r="N324" s="62">
        <f>AlimentosSMAE[[#This Row],[Kcal]]/AlimentosSMAE[[#This Row],[Peso neto]]</f>
        <v>2</v>
      </c>
    </row>
    <row r="325" spans="2:14" x14ac:dyDescent="0.25">
      <c r="B325" s="17" t="s">
        <v>678</v>
      </c>
      <c r="C325" s="3" t="s">
        <v>18</v>
      </c>
      <c r="D325" s="4">
        <v>1</v>
      </c>
      <c r="E325" s="2" t="s">
        <v>15</v>
      </c>
      <c r="F325" s="4">
        <v>2</v>
      </c>
      <c r="G325" s="4">
        <v>2</v>
      </c>
      <c r="H325" s="4">
        <v>7</v>
      </c>
      <c r="I325" s="4">
        <v>0.3</v>
      </c>
      <c r="J325" s="4">
        <v>0.3</v>
      </c>
      <c r="K325" s="4">
        <v>1.2</v>
      </c>
      <c r="L325" s="8">
        <v>0</v>
      </c>
      <c r="M325" s="59">
        <f>AlimentosSMAE[[#This Row],[Fibra]]/AlimentosSMAE[[#This Row],[Peso neto]]</f>
        <v>0</v>
      </c>
      <c r="N325" s="62">
        <f>AlimentosSMAE[[#This Row],[Kcal]]/AlimentosSMAE[[#This Row],[Peso neto]]</f>
        <v>3.5</v>
      </c>
    </row>
    <row r="326" spans="2:14" x14ac:dyDescent="0.25">
      <c r="B326" s="17" t="s">
        <v>679</v>
      </c>
      <c r="C326" s="3" t="s">
        <v>18</v>
      </c>
      <c r="D326" s="4">
        <v>1</v>
      </c>
      <c r="E326" s="2" t="s">
        <v>15</v>
      </c>
      <c r="F326" s="4">
        <v>2</v>
      </c>
      <c r="G326" s="4">
        <v>2</v>
      </c>
      <c r="H326" s="4">
        <v>7</v>
      </c>
      <c r="I326" s="4">
        <v>0.3</v>
      </c>
      <c r="J326" s="4">
        <v>0.3</v>
      </c>
      <c r="K326" s="4">
        <v>1.2</v>
      </c>
      <c r="L326" s="8">
        <v>0</v>
      </c>
      <c r="M326" s="59">
        <f>AlimentosSMAE[[#This Row],[Fibra]]/AlimentosSMAE[[#This Row],[Peso neto]]</f>
        <v>0</v>
      </c>
      <c r="N326" s="62">
        <f>AlimentosSMAE[[#This Row],[Kcal]]/AlimentosSMAE[[#This Row],[Peso neto]]</f>
        <v>3.5</v>
      </c>
    </row>
    <row r="327" spans="2:14" x14ac:dyDescent="0.25">
      <c r="B327" s="17" t="s">
        <v>680</v>
      </c>
      <c r="C327" s="3" t="s">
        <v>18</v>
      </c>
      <c r="D327" s="4">
        <v>1</v>
      </c>
      <c r="E327" s="2" t="s">
        <v>15</v>
      </c>
      <c r="F327" s="4">
        <v>2</v>
      </c>
      <c r="G327" s="4">
        <v>2</v>
      </c>
      <c r="H327" s="4">
        <v>4</v>
      </c>
      <c r="I327" s="4">
        <v>0.2</v>
      </c>
      <c r="J327" s="4">
        <v>0</v>
      </c>
      <c r="K327" s="4">
        <v>0.7</v>
      </c>
      <c r="L327" s="8">
        <v>0</v>
      </c>
      <c r="M327" s="59">
        <f>AlimentosSMAE[[#This Row],[Fibra]]/AlimentosSMAE[[#This Row],[Peso neto]]</f>
        <v>0</v>
      </c>
      <c r="N327" s="62">
        <f>AlimentosSMAE[[#This Row],[Kcal]]/AlimentosSMAE[[#This Row],[Peso neto]]</f>
        <v>2</v>
      </c>
    </row>
    <row r="328" spans="2:14" x14ac:dyDescent="0.25">
      <c r="B328" s="17" t="s">
        <v>683</v>
      </c>
      <c r="C328" s="3" t="s">
        <v>18</v>
      </c>
      <c r="D328" s="4">
        <v>1</v>
      </c>
      <c r="E328" s="2" t="s">
        <v>50</v>
      </c>
      <c r="F328" s="4">
        <v>240</v>
      </c>
      <c r="G328" s="4">
        <v>240</v>
      </c>
      <c r="H328" s="4">
        <v>1</v>
      </c>
      <c r="I328" s="4">
        <v>0</v>
      </c>
      <c r="J328" s="4">
        <v>0</v>
      </c>
      <c r="K328" s="4">
        <v>0.1</v>
      </c>
      <c r="L328" s="8">
        <v>0</v>
      </c>
      <c r="M328" s="59">
        <f>AlimentosSMAE[[#This Row],[Fibra]]/AlimentosSMAE[[#This Row],[Peso neto]]</f>
        <v>0</v>
      </c>
      <c r="N328" s="62">
        <f>AlimentosSMAE[[#This Row],[Kcal]]/AlimentosSMAE[[#This Row],[Peso neto]]</f>
        <v>4.1666666666666666E-3</v>
      </c>
    </row>
    <row r="329" spans="2:14" x14ac:dyDescent="0.25">
      <c r="B329" s="17" t="s">
        <v>684</v>
      </c>
      <c r="C329" s="3" t="s">
        <v>18</v>
      </c>
      <c r="D329" s="4">
        <v>1</v>
      </c>
      <c r="E329" s="2" t="s">
        <v>50</v>
      </c>
      <c r="F329" s="4">
        <v>240</v>
      </c>
      <c r="G329" s="4">
        <v>240</v>
      </c>
      <c r="H329" s="4">
        <v>3</v>
      </c>
      <c r="I329" s="4">
        <v>0.1</v>
      </c>
      <c r="J329" s="4">
        <v>0</v>
      </c>
      <c r="K329" s="4">
        <v>0</v>
      </c>
      <c r="L329" s="8">
        <v>0</v>
      </c>
      <c r="M329" s="59">
        <f>AlimentosSMAE[[#This Row],[Fibra]]/AlimentosSMAE[[#This Row],[Peso neto]]</f>
        <v>0</v>
      </c>
      <c r="N329" s="62">
        <f>AlimentosSMAE[[#This Row],[Kcal]]/AlimentosSMAE[[#This Row],[Peso neto]]</f>
        <v>1.2500000000000001E-2</v>
      </c>
    </row>
    <row r="330" spans="2:14" x14ac:dyDescent="0.25">
      <c r="B330" s="17" t="s">
        <v>718</v>
      </c>
      <c r="C330" s="3" t="s">
        <v>18</v>
      </c>
      <c r="D330" s="4">
        <v>5</v>
      </c>
      <c r="E330" s="2" t="s">
        <v>15</v>
      </c>
      <c r="F330" s="4">
        <v>8</v>
      </c>
      <c r="G330" s="4">
        <v>8</v>
      </c>
      <c r="H330" s="4">
        <v>3</v>
      </c>
      <c r="I330" s="4">
        <v>0.3</v>
      </c>
      <c r="J330" s="4">
        <v>0.1</v>
      </c>
      <c r="K330" s="4">
        <v>0.5</v>
      </c>
      <c r="L330" s="8">
        <v>0</v>
      </c>
      <c r="M330" s="59">
        <f>AlimentosSMAE[[#This Row],[Fibra]]/AlimentosSMAE[[#This Row],[Peso neto]]</f>
        <v>0</v>
      </c>
      <c r="N330" s="62">
        <f>AlimentosSMAE[[#This Row],[Kcal]]/AlimentosSMAE[[#This Row],[Peso neto]]</f>
        <v>0.375</v>
      </c>
    </row>
    <row r="331" spans="2:14" x14ac:dyDescent="0.25">
      <c r="B331" s="17" t="s">
        <v>719</v>
      </c>
      <c r="C331" s="3" t="s">
        <v>18</v>
      </c>
      <c r="D331" s="4">
        <v>1</v>
      </c>
      <c r="E331" s="2" t="s">
        <v>15</v>
      </c>
      <c r="F331" s="4">
        <v>1</v>
      </c>
      <c r="G331" s="4">
        <v>1</v>
      </c>
      <c r="H331" s="4">
        <v>3</v>
      </c>
      <c r="I331" s="4">
        <v>0.2</v>
      </c>
      <c r="J331" s="4">
        <v>0</v>
      </c>
      <c r="K331" s="4">
        <v>0.6</v>
      </c>
      <c r="L331" s="8">
        <v>0</v>
      </c>
      <c r="M331" s="59">
        <f>AlimentosSMAE[[#This Row],[Fibra]]/AlimentosSMAE[[#This Row],[Peso neto]]</f>
        <v>0</v>
      </c>
      <c r="N331" s="62">
        <f>AlimentosSMAE[[#This Row],[Kcal]]/AlimentosSMAE[[#This Row],[Peso neto]]</f>
        <v>3</v>
      </c>
    </row>
    <row r="332" spans="2:14" x14ac:dyDescent="0.25">
      <c r="B332" s="17" t="s">
        <v>720</v>
      </c>
      <c r="C332" s="3" t="s">
        <v>18</v>
      </c>
      <c r="D332" s="4">
        <v>1</v>
      </c>
      <c r="E332" s="2" t="s">
        <v>15</v>
      </c>
      <c r="F332" s="4">
        <v>2</v>
      </c>
      <c r="G332" s="4">
        <v>2</v>
      </c>
      <c r="H332" s="4">
        <v>6</v>
      </c>
      <c r="I332" s="4">
        <v>0.3</v>
      </c>
      <c r="J332" s="4">
        <v>0.3</v>
      </c>
      <c r="K332" s="4">
        <v>1.1000000000000001</v>
      </c>
      <c r="L332" s="8">
        <v>0</v>
      </c>
      <c r="M332" s="59">
        <f>AlimentosSMAE[[#This Row],[Fibra]]/AlimentosSMAE[[#This Row],[Peso neto]]</f>
        <v>0</v>
      </c>
      <c r="N332" s="62">
        <f>AlimentosSMAE[[#This Row],[Kcal]]/AlimentosSMAE[[#This Row],[Peso neto]]</f>
        <v>3</v>
      </c>
    </row>
    <row r="333" spans="2:14" x14ac:dyDescent="0.25">
      <c r="B333" s="17" t="s">
        <v>735</v>
      </c>
      <c r="C333" s="3" t="s">
        <v>18</v>
      </c>
      <c r="D333" s="4">
        <v>1</v>
      </c>
      <c r="E333" s="2" t="s">
        <v>15</v>
      </c>
      <c r="F333" s="4">
        <v>2</v>
      </c>
      <c r="G333" s="4">
        <v>2</v>
      </c>
      <c r="H333" s="4">
        <v>6</v>
      </c>
      <c r="I333" s="4">
        <v>0.2</v>
      </c>
      <c r="J333" s="4">
        <v>0.2</v>
      </c>
      <c r="K333" s="4">
        <v>1.3</v>
      </c>
      <c r="L333" s="8">
        <v>0</v>
      </c>
      <c r="M333" s="59">
        <f>AlimentosSMAE[[#This Row],[Fibra]]/AlimentosSMAE[[#This Row],[Peso neto]]</f>
        <v>0</v>
      </c>
      <c r="N333" s="62">
        <f>AlimentosSMAE[[#This Row],[Kcal]]/AlimentosSMAE[[#This Row],[Peso neto]]</f>
        <v>3</v>
      </c>
    </row>
    <row r="334" spans="2:14" x14ac:dyDescent="0.25">
      <c r="B334" s="17" t="s">
        <v>738</v>
      </c>
      <c r="C334" s="3" t="s">
        <v>18</v>
      </c>
      <c r="D334" s="4">
        <v>1</v>
      </c>
      <c r="E334" s="2" t="s">
        <v>15</v>
      </c>
      <c r="F334" s="4">
        <v>2</v>
      </c>
      <c r="G334" s="4">
        <v>2</v>
      </c>
      <c r="H334" s="4">
        <v>6</v>
      </c>
      <c r="I334" s="4">
        <v>0.5</v>
      </c>
      <c r="J334" s="4">
        <v>0.1</v>
      </c>
      <c r="K334" s="4">
        <v>1</v>
      </c>
      <c r="L334" s="8">
        <v>0</v>
      </c>
      <c r="M334" s="59">
        <f>AlimentosSMAE[[#This Row],[Fibra]]/AlimentosSMAE[[#This Row],[Peso neto]]</f>
        <v>0</v>
      </c>
      <c r="N334" s="62">
        <f>AlimentosSMAE[[#This Row],[Kcal]]/AlimentosSMAE[[#This Row],[Peso neto]]</f>
        <v>3</v>
      </c>
    </row>
    <row r="335" spans="2:14" x14ac:dyDescent="0.25">
      <c r="B335" s="17" t="s">
        <v>739</v>
      </c>
      <c r="C335" s="3" t="s">
        <v>18</v>
      </c>
      <c r="D335" s="4">
        <v>1</v>
      </c>
      <c r="E335" s="2" t="s">
        <v>15</v>
      </c>
      <c r="F335" s="4">
        <v>2</v>
      </c>
      <c r="G335" s="4">
        <v>2</v>
      </c>
      <c r="H335" s="4">
        <v>6</v>
      </c>
      <c r="I335" s="4">
        <v>0.5</v>
      </c>
      <c r="J335" s="4">
        <v>0.1</v>
      </c>
      <c r="K335" s="4">
        <v>1</v>
      </c>
      <c r="L335" s="8">
        <v>0</v>
      </c>
      <c r="M335" s="59">
        <f>AlimentosSMAE[[#This Row],[Fibra]]/AlimentosSMAE[[#This Row],[Peso neto]]</f>
        <v>0</v>
      </c>
      <c r="N335" s="62">
        <f>AlimentosSMAE[[#This Row],[Kcal]]/AlimentosSMAE[[#This Row],[Peso neto]]</f>
        <v>3</v>
      </c>
    </row>
    <row r="336" spans="2:14" x14ac:dyDescent="0.25">
      <c r="B336" s="17" t="s">
        <v>740</v>
      </c>
      <c r="C336" s="3" t="s">
        <v>18</v>
      </c>
      <c r="D336" s="4">
        <v>1</v>
      </c>
      <c r="E336" s="2" t="s">
        <v>15</v>
      </c>
      <c r="F336" s="4">
        <v>2</v>
      </c>
      <c r="G336" s="4">
        <v>2</v>
      </c>
      <c r="H336" s="4">
        <v>6</v>
      </c>
      <c r="I336" s="4">
        <v>0.5</v>
      </c>
      <c r="J336" s="4">
        <v>0.1</v>
      </c>
      <c r="K336" s="4">
        <v>1</v>
      </c>
      <c r="L336" s="8">
        <v>0</v>
      </c>
      <c r="M336" s="59">
        <f>AlimentosSMAE[[#This Row],[Fibra]]/AlimentosSMAE[[#This Row],[Peso neto]]</f>
        <v>0</v>
      </c>
      <c r="N336" s="62">
        <f>AlimentosSMAE[[#This Row],[Kcal]]/AlimentosSMAE[[#This Row],[Peso neto]]</f>
        <v>3</v>
      </c>
    </row>
    <row r="337" spans="2:14" x14ac:dyDescent="0.25">
      <c r="B337" s="17" t="s">
        <v>741</v>
      </c>
      <c r="C337" s="3" t="s">
        <v>18</v>
      </c>
      <c r="D337" s="4">
        <v>1</v>
      </c>
      <c r="E337" s="2" t="s">
        <v>15</v>
      </c>
      <c r="F337" s="4">
        <v>5</v>
      </c>
      <c r="G337" s="4">
        <v>5</v>
      </c>
      <c r="H337" s="4">
        <v>8</v>
      </c>
      <c r="I337" s="4">
        <v>0</v>
      </c>
      <c r="J337" s="4">
        <v>0</v>
      </c>
      <c r="K337" s="4">
        <v>0.4</v>
      </c>
      <c r="L337" s="8">
        <v>0</v>
      </c>
      <c r="M337" s="59">
        <f>AlimentosSMAE[[#This Row],[Fibra]]/AlimentosSMAE[[#This Row],[Peso neto]]</f>
        <v>0</v>
      </c>
      <c r="N337" s="62">
        <f>AlimentosSMAE[[#This Row],[Kcal]]/AlimentosSMAE[[#This Row],[Peso neto]]</f>
        <v>1.6</v>
      </c>
    </row>
    <row r="338" spans="2:14" x14ac:dyDescent="0.25">
      <c r="B338" s="17" t="s">
        <v>783</v>
      </c>
      <c r="C338" s="3" t="s">
        <v>18</v>
      </c>
      <c r="D338" s="4">
        <v>1</v>
      </c>
      <c r="E338" s="2" t="s">
        <v>50</v>
      </c>
      <c r="F338" s="4">
        <v>37</v>
      </c>
      <c r="G338" s="4">
        <v>37</v>
      </c>
      <c r="H338" s="4">
        <v>1</v>
      </c>
      <c r="I338" s="4">
        <v>0</v>
      </c>
      <c r="J338" s="4">
        <v>0</v>
      </c>
      <c r="K338" s="4">
        <v>0.2</v>
      </c>
      <c r="L338" s="8">
        <v>0</v>
      </c>
      <c r="M338" s="59">
        <f>AlimentosSMAE[[#This Row],[Fibra]]/AlimentosSMAE[[#This Row],[Peso neto]]</f>
        <v>0</v>
      </c>
      <c r="N338" s="62">
        <f>AlimentosSMAE[[#This Row],[Kcal]]/AlimentosSMAE[[#This Row],[Peso neto]]</f>
        <v>2.7027027027027029E-2</v>
      </c>
    </row>
    <row r="339" spans="2:14" x14ac:dyDescent="0.25">
      <c r="B339" s="17" t="s">
        <v>854</v>
      </c>
      <c r="C339" s="3" t="s">
        <v>18</v>
      </c>
      <c r="D339" s="4">
        <v>0.25</v>
      </c>
      <c r="E339" s="2" t="s">
        <v>50</v>
      </c>
      <c r="F339" s="4">
        <v>60</v>
      </c>
      <c r="G339" s="4">
        <v>60</v>
      </c>
      <c r="H339" s="4">
        <v>4</v>
      </c>
      <c r="I339" s="4">
        <v>0.6</v>
      </c>
      <c r="J339" s="4">
        <v>0</v>
      </c>
      <c r="K339" s="4">
        <v>0.4</v>
      </c>
      <c r="L339" s="8">
        <v>0</v>
      </c>
      <c r="M339" s="59">
        <f>AlimentosSMAE[[#This Row],[Fibra]]/AlimentosSMAE[[#This Row],[Peso neto]]</f>
        <v>0</v>
      </c>
      <c r="N339" s="62">
        <f>AlimentosSMAE[[#This Row],[Kcal]]/AlimentosSMAE[[#This Row],[Peso neto]]</f>
        <v>6.6666666666666666E-2</v>
      </c>
    </row>
    <row r="340" spans="2:14" x14ac:dyDescent="0.25">
      <c r="B340" s="17" t="s">
        <v>859</v>
      </c>
      <c r="C340" s="3" t="s">
        <v>18</v>
      </c>
      <c r="D340" s="4">
        <v>1</v>
      </c>
      <c r="E340" s="2" t="s">
        <v>50</v>
      </c>
      <c r="F340" s="4">
        <v>121</v>
      </c>
      <c r="G340" s="4">
        <v>121</v>
      </c>
      <c r="H340" s="4">
        <v>10</v>
      </c>
      <c r="I340" s="4">
        <v>1</v>
      </c>
      <c r="J340" s="4">
        <v>0</v>
      </c>
      <c r="K340" s="4">
        <v>0</v>
      </c>
      <c r="L340" s="8">
        <v>0</v>
      </c>
      <c r="M340" s="59">
        <f>AlimentosSMAE[[#This Row],[Fibra]]/AlimentosSMAE[[#This Row],[Peso neto]]</f>
        <v>0</v>
      </c>
      <c r="N340" s="62">
        <f>AlimentosSMAE[[#This Row],[Kcal]]/AlimentosSMAE[[#This Row],[Peso neto]]</f>
        <v>8.2644628099173556E-2</v>
      </c>
    </row>
    <row r="341" spans="2:14" x14ac:dyDescent="0.25">
      <c r="B341" s="17" t="s">
        <v>860</v>
      </c>
      <c r="C341" s="3" t="s">
        <v>18</v>
      </c>
      <c r="D341" s="4">
        <v>3</v>
      </c>
      <c r="E341" s="2" t="s">
        <v>15</v>
      </c>
      <c r="F341" s="4">
        <v>6</v>
      </c>
      <c r="G341" s="4">
        <v>6</v>
      </c>
      <c r="H341" s="4">
        <v>4</v>
      </c>
      <c r="I341" s="4">
        <v>0.1</v>
      </c>
      <c r="J341" s="4">
        <v>0.1</v>
      </c>
      <c r="K341" s="4">
        <v>0.9</v>
      </c>
      <c r="L341" s="8">
        <v>0</v>
      </c>
      <c r="M341" s="59">
        <f>AlimentosSMAE[[#This Row],[Fibra]]/AlimentosSMAE[[#This Row],[Peso neto]]</f>
        <v>0</v>
      </c>
      <c r="N341" s="62">
        <f>AlimentosSMAE[[#This Row],[Kcal]]/AlimentosSMAE[[#This Row],[Peso neto]]</f>
        <v>0.66666666666666663</v>
      </c>
    </row>
    <row r="342" spans="2:14" x14ac:dyDescent="0.25">
      <c r="B342" s="17" t="s">
        <v>861</v>
      </c>
      <c r="C342" s="3" t="s">
        <v>18</v>
      </c>
      <c r="D342" s="4">
        <v>0.5</v>
      </c>
      <c r="E342" s="2" t="s">
        <v>52</v>
      </c>
      <c r="F342" s="4">
        <v>3</v>
      </c>
      <c r="G342" s="4">
        <v>3</v>
      </c>
      <c r="H342" s="4">
        <v>9</v>
      </c>
      <c r="I342" s="4">
        <v>0.2</v>
      </c>
      <c r="J342" s="4">
        <v>0.2</v>
      </c>
      <c r="K342" s="4">
        <v>1.9</v>
      </c>
      <c r="L342" s="8">
        <v>0</v>
      </c>
      <c r="M342" s="59">
        <f>AlimentosSMAE[[#This Row],[Fibra]]/AlimentosSMAE[[#This Row],[Peso neto]]</f>
        <v>0</v>
      </c>
      <c r="N342" s="62">
        <f>AlimentosSMAE[[#This Row],[Kcal]]/AlimentosSMAE[[#This Row],[Peso neto]]</f>
        <v>3</v>
      </c>
    </row>
    <row r="343" spans="2:14" x14ac:dyDescent="0.25">
      <c r="B343" s="17" t="s">
        <v>862</v>
      </c>
      <c r="C343" s="3" t="s">
        <v>18</v>
      </c>
      <c r="D343" s="4">
        <v>1</v>
      </c>
      <c r="E343" s="2" t="s">
        <v>52</v>
      </c>
      <c r="F343" s="4">
        <v>10</v>
      </c>
      <c r="G343" s="4">
        <v>10</v>
      </c>
      <c r="H343" s="4">
        <v>7</v>
      </c>
      <c r="I343" s="4">
        <v>0.2</v>
      </c>
      <c r="J343" s="4">
        <v>0.1</v>
      </c>
      <c r="K343" s="4">
        <v>1.5</v>
      </c>
      <c r="L343" s="8">
        <v>0</v>
      </c>
      <c r="M343" s="59">
        <f>AlimentosSMAE[[#This Row],[Fibra]]/AlimentosSMAE[[#This Row],[Peso neto]]</f>
        <v>0</v>
      </c>
      <c r="N343" s="62">
        <f>AlimentosSMAE[[#This Row],[Kcal]]/AlimentosSMAE[[#This Row],[Peso neto]]</f>
        <v>0.7</v>
      </c>
    </row>
    <row r="344" spans="2:14" x14ac:dyDescent="0.25">
      <c r="B344" s="17" t="s">
        <v>880</v>
      </c>
      <c r="C344" s="3" t="s">
        <v>18</v>
      </c>
      <c r="D344" s="4">
        <v>0.25</v>
      </c>
      <c r="E344" s="2" t="s">
        <v>170</v>
      </c>
      <c r="F344" s="4">
        <v>3</v>
      </c>
      <c r="G344" s="4">
        <v>3</v>
      </c>
      <c r="H344" s="4">
        <v>9</v>
      </c>
      <c r="I344" s="4">
        <v>1.5</v>
      </c>
      <c r="J344" s="4">
        <v>0</v>
      </c>
      <c r="K344" s="4">
        <v>0.8</v>
      </c>
      <c r="L344" s="8">
        <v>0</v>
      </c>
      <c r="M344" s="59">
        <f>AlimentosSMAE[[#This Row],[Fibra]]/AlimentosSMAE[[#This Row],[Peso neto]]</f>
        <v>0</v>
      </c>
      <c r="N344" s="62">
        <f>AlimentosSMAE[[#This Row],[Kcal]]/AlimentosSMAE[[#This Row],[Peso neto]]</f>
        <v>3</v>
      </c>
    </row>
    <row r="345" spans="2:14" x14ac:dyDescent="0.25">
      <c r="B345" s="17" t="s">
        <v>941</v>
      </c>
      <c r="C345" s="3" t="s">
        <v>18</v>
      </c>
      <c r="D345" s="4">
        <v>10</v>
      </c>
      <c r="E345" s="2" t="s">
        <v>10</v>
      </c>
      <c r="F345" s="4">
        <v>10</v>
      </c>
      <c r="G345" s="4">
        <v>10</v>
      </c>
      <c r="H345" s="4">
        <v>4</v>
      </c>
      <c r="I345" s="4">
        <v>0.2</v>
      </c>
      <c r="J345" s="4">
        <v>0.2</v>
      </c>
      <c r="K345" s="4">
        <v>0.7</v>
      </c>
      <c r="L345" s="8">
        <v>0</v>
      </c>
      <c r="M345" s="59">
        <f>AlimentosSMAE[[#This Row],[Fibra]]/AlimentosSMAE[[#This Row],[Peso neto]]</f>
        <v>0</v>
      </c>
      <c r="N345" s="62">
        <f>AlimentosSMAE[[#This Row],[Kcal]]/AlimentosSMAE[[#This Row],[Peso neto]]</f>
        <v>0.4</v>
      </c>
    </row>
    <row r="346" spans="2:14" x14ac:dyDescent="0.25">
      <c r="B346" s="17" t="s">
        <v>942</v>
      </c>
      <c r="C346" s="3" t="s">
        <v>18</v>
      </c>
      <c r="D346" s="4">
        <v>1</v>
      </c>
      <c r="E346" s="2" t="s">
        <v>15</v>
      </c>
      <c r="F346" s="4">
        <v>2</v>
      </c>
      <c r="G346" s="4">
        <v>2</v>
      </c>
      <c r="H346" s="4">
        <v>5</v>
      </c>
      <c r="I346" s="4">
        <v>0.1</v>
      </c>
      <c r="J346" s="4">
        <v>0.2</v>
      </c>
      <c r="K346" s="4">
        <v>1.4</v>
      </c>
      <c r="L346" s="8">
        <v>0</v>
      </c>
      <c r="M346" s="59">
        <f>AlimentosSMAE[[#This Row],[Fibra]]/AlimentosSMAE[[#This Row],[Peso neto]]</f>
        <v>0</v>
      </c>
      <c r="N346" s="62">
        <f>AlimentosSMAE[[#This Row],[Kcal]]/AlimentosSMAE[[#This Row],[Peso neto]]</f>
        <v>2.5</v>
      </c>
    </row>
    <row r="347" spans="2:14" x14ac:dyDescent="0.25">
      <c r="B347" s="17" t="s">
        <v>943</v>
      </c>
      <c r="C347" s="3" t="s">
        <v>18</v>
      </c>
      <c r="D347" s="4">
        <v>1</v>
      </c>
      <c r="E347" s="2" t="s">
        <v>15</v>
      </c>
      <c r="F347" s="4">
        <v>2</v>
      </c>
      <c r="G347" s="4">
        <v>2</v>
      </c>
      <c r="H347" s="4">
        <v>5</v>
      </c>
      <c r="I347" s="4">
        <v>0.1</v>
      </c>
      <c r="J347" s="4">
        <v>0.2</v>
      </c>
      <c r="K347" s="4">
        <v>1.4</v>
      </c>
      <c r="L347" s="8">
        <v>0</v>
      </c>
      <c r="M347" s="59">
        <f>AlimentosSMAE[[#This Row],[Fibra]]/AlimentosSMAE[[#This Row],[Peso neto]]</f>
        <v>0</v>
      </c>
      <c r="N347" s="62">
        <f>AlimentosSMAE[[#This Row],[Kcal]]/AlimentosSMAE[[#This Row],[Peso neto]]</f>
        <v>2.5</v>
      </c>
    </row>
    <row r="348" spans="2:14" x14ac:dyDescent="0.25">
      <c r="B348" s="17" t="s">
        <v>944</v>
      </c>
      <c r="C348" s="3" t="s">
        <v>18</v>
      </c>
      <c r="D348" s="4">
        <v>1</v>
      </c>
      <c r="E348" s="2" t="s">
        <v>15</v>
      </c>
      <c r="F348" s="4">
        <v>2</v>
      </c>
      <c r="G348" s="4">
        <v>2</v>
      </c>
      <c r="H348" s="4">
        <v>5</v>
      </c>
      <c r="I348" s="4">
        <v>0.1</v>
      </c>
      <c r="J348" s="4">
        <v>0.2</v>
      </c>
      <c r="K348" s="4">
        <v>1.4</v>
      </c>
      <c r="L348" s="8">
        <v>0</v>
      </c>
      <c r="M348" s="59">
        <f>AlimentosSMAE[[#This Row],[Fibra]]/AlimentosSMAE[[#This Row],[Peso neto]]</f>
        <v>0</v>
      </c>
      <c r="N348" s="62">
        <f>AlimentosSMAE[[#This Row],[Kcal]]/AlimentosSMAE[[#This Row],[Peso neto]]</f>
        <v>2.5</v>
      </c>
    </row>
    <row r="349" spans="2:14" x14ac:dyDescent="0.25">
      <c r="B349" s="17" t="s">
        <v>958</v>
      </c>
      <c r="C349" s="3" t="s">
        <v>18</v>
      </c>
      <c r="D349" s="4">
        <v>10</v>
      </c>
      <c r="E349" s="2" t="s">
        <v>10</v>
      </c>
      <c r="F349" s="4">
        <v>10</v>
      </c>
      <c r="G349" s="4">
        <v>10</v>
      </c>
      <c r="H349" s="4">
        <v>3</v>
      </c>
      <c r="I349" s="4">
        <v>0.1</v>
      </c>
      <c r="J349" s="4">
        <v>0</v>
      </c>
      <c r="K349" s="4">
        <v>0.7</v>
      </c>
      <c r="L349" s="8">
        <v>0</v>
      </c>
      <c r="M349" s="59">
        <f>AlimentosSMAE[[#This Row],[Fibra]]/AlimentosSMAE[[#This Row],[Peso neto]]</f>
        <v>0</v>
      </c>
      <c r="N349" s="62">
        <f>AlimentosSMAE[[#This Row],[Kcal]]/AlimentosSMAE[[#This Row],[Peso neto]]</f>
        <v>0.3</v>
      </c>
    </row>
    <row r="350" spans="2:14" x14ac:dyDescent="0.25">
      <c r="B350" s="17" t="s">
        <v>959</v>
      </c>
      <c r="C350" s="3" t="s">
        <v>18</v>
      </c>
      <c r="D350" s="4">
        <v>1</v>
      </c>
      <c r="E350" s="2" t="s">
        <v>45</v>
      </c>
      <c r="F350" s="4">
        <v>3</v>
      </c>
      <c r="G350" s="4">
        <v>3</v>
      </c>
      <c r="H350" s="4">
        <v>1</v>
      </c>
      <c r="I350" s="4">
        <v>0.1</v>
      </c>
      <c r="J350" s="4">
        <v>0</v>
      </c>
      <c r="K350" s="4">
        <v>0.1</v>
      </c>
      <c r="L350" s="8">
        <v>0</v>
      </c>
      <c r="M350" s="59">
        <f>AlimentosSMAE[[#This Row],[Fibra]]/AlimentosSMAE[[#This Row],[Peso neto]]</f>
        <v>0</v>
      </c>
      <c r="N350" s="62">
        <f>AlimentosSMAE[[#This Row],[Kcal]]/AlimentosSMAE[[#This Row],[Peso neto]]</f>
        <v>0.33333333333333331</v>
      </c>
    </row>
    <row r="351" spans="2:14" x14ac:dyDescent="0.25">
      <c r="B351" s="17" t="s">
        <v>962</v>
      </c>
      <c r="C351" s="3" t="s">
        <v>18</v>
      </c>
      <c r="D351" s="4">
        <v>1</v>
      </c>
      <c r="E351" s="2" t="s">
        <v>45</v>
      </c>
      <c r="F351" s="4">
        <v>1</v>
      </c>
      <c r="G351" s="4">
        <v>1</v>
      </c>
      <c r="H351" s="4">
        <v>3</v>
      </c>
      <c r="I351" s="4">
        <v>0.1</v>
      </c>
      <c r="J351" s="4">
        <v>0.1</v>
      </c>
      <c r="K351" s="4">
        <v>0.7</v>
      </c>
      <c r="L351" s="8">
        <v>0</v>
      </c>
      <c r="M351" s="59">
        <f>AlimentosSMAE[[#This Row],[Fibra]]/AlimentosSMAE[[#This Row],[Peso neto]]</f>
        <v>0</v>
      </c>
      <c r="N351" s="62">
        <f>AlimentosSMAE[[#This Row],[Kcal]]/AlimentosSMAE[[#This Row],[Peso neto]]</f>
        <v>3</v>
      </c>
    </row>
    <row r="352" spans="2:14" x14ac:dyDescent="0.25">
      <c r="B352" s="17" t="s">
        <v>1024</v>
      </c>
      <c r="C352" s="3" t="s">
        <v>18</v>
      </c>
      <c r="D352" s="4">
        <v>1</v>
      </c>
      <c r="E352" s="2" t="s">
        <v>50</v>
      </c>
      <c r="F352" s="4">
        <v>37</v>
      </c>
      <c r="G352" s="4">
        <v>1</v>
      </c>
      <c r="H352" s="4">
        <v>1</v>
      </c>
      <c r="I352" s="4">
        <v>0</v>
      </c>
      <c r="J352" s="4">
        <v>0</v>
      </c>
      <c r="K352" s="4">
        <v>0.2</v>
      </c>
      <c r="L352" s="8">
        <v>0</v>
      </c>
      <c r="M352" s="59">
        <f>AlimentosSMAE[[#This Row],[Fibra]]/AlimentosSMAE[[#This Row],[Peso neto]]</f>
        <v>0</v>
      </c>
      <c r="N352" s="62">
        <f>AlimentosSMAE[[#This Row],[Kcal]]/AlimentosSMAE[[#This Row],[Peso neto]]</f>
        <v>1</v>
      </c>
    </row>
    <row r="353" spans="2:14" x14ac:dyDescent="0.25">
      <c r="B353" s="17" t="s">
        <v>1040</v>
      </c>
      <c r="C353" s="3" t="s">
        <v>18</v>
      </c>
      <c r="D353" s="4">
        <v>3</v>
      </c>
      <c r="E353" s="2" t="s">
        <v>15</v>
      </c>
      <c r="F353" s="4">
        <v>6</v>
      </c>
      <c r="G353" s="4">
        <v>6</v>
      </c>
      <c r="H353" s="4">
        <v>4</v>
      </c>
      <c r="I353" s="4">
        <v>0.1</v>
      </c>
      <c r="J353" s="4">
        <v>0.1</v>
      </c>
      <c r="K353" s="4">
        <v>0.9</v>
      </c>
      <c r="L353" s="8">
        <v>0</v>
      </c>
      <c r="M353" s="59">
        <f>AlimentosSMAE[[#This Row],[Fibra]]/AlimentosSMAE[[#This Row],[Peso neto]]</f>
        <v>0</v>
      </c>
      <c r="N353" s="62">
        <f>AlimentosSMAE[[#This Row],[Kcal]]/AlimentosSMAE[[#This Row],[Peso neto]]</f>
        <v>0.66666666666666663</v>
      </c>
    </row>
    <row r="354" spans="2:14" x14ac:dyDescent="0.25">
      <c r="B354" s="17" t="s">
        <v>1041</v>
      </c>
      <c r="C354" s="3" t="s">
        <v>18</v>
      </c>
      <c r="D354" s="4">
        <v>1</v>
      </c>
      <c r="E354" s="2" t="s">
        <v>52</v>
      </c>
      <c r="F354" s="4">
        <v>6</v>
      </c>
      <c r="G354" s="4">
        <v>6</v>
      </c>
      <c r="H354" s="4">
        <v>4</v>
      </c>
      <c r="I354" s="4">
        <v>0.1</v>
      </c>
      <c r="J354" s="4">
        <v>0.1</v>
      </c>
      <c r="K354" s="4">
        <v>0.9</v>
      </c>
      <c r="L354" s="8">
        <v>0</v>
      </c>
      <c r="M354" s="59">
        <f>AlimentosSMAE[[#This Row],[Fibra]]/AlimentosSMAE[[#This Row],[Peso neto]]</f>
        <v>0</v>
      </c>
      <c r="N354" s="62">
        <f>AlimentosSMAE[[#This Row],[Kcal]]/AlimentosSMAE[[#This Row],[Peso neto]]</f>
        <v>0.66666666666666663</v>
      </c>
    </row>
    <row r="355" spans="2:14" x14ac:dyDescent="0.25">
      <c r="B355" s="17" t="s">
        <v>1042</v>
      </c>
      <c r="C355" s="3" t="s">
        <v>18</v>
      </c>
      <c r="D355" s="4">
        <v>1</v>
      </c>
      <c r="E355" s="2" t="s">
        <v>15</v>
      </c>
      <c r="F355" s="4">
        <v>2</v>
      </c>
      <c r="G355" s="4">
        <v>2</v>
      </c>
      <c r="H355" s="4">
        <v>7</v>
      </c>
      <c r="I355" s="4">
        <v>0.2</v>
      </c>
      <c r="J355" s="4">
        <v>0.1</v>
      </c>
      <c r="K355" s="4">
        <v>1.4</v>
      </c>
      <c r="L355" s="8">
        <v>0</v>
      </c>
      <c r="M355" s="59">
        <f>AlimentosSMAE[[#This Row],[Fibra]]/AlimentosSMAE[[#This Row],[Peso neto]]</f>
        <v>0</v>
      </c>
      <c r="N355" s="62">
        <f>AlimentosSMAE[[#This Row],[Kcal]]/AlimentosSMAE[[#This Row],[Peso neto]]</f>
        <v>3.5</v>
      </c>
    </row>
    <row r="356" spans="2:14" x14ac:dyDescent="0.25">
      <c r="B356" s="17" t="s">
        <v>1043</v>
      </c>
      <c r="C356" s="3" t="s">
        <v>18</v>
      </c>
      <c r="D356" s="4">
        <v>1</v>
      </c>
      <c r="E356" s="2" t="s">
        <v>15</v>
      </c>
      <c r="F356" s="4">
        <v>2</v>
      </c>
      <c r="G356" s="4">
        <v>2</v>
      </c>
      <c r="H356" s="4">
        <v>1</v>
      </c>
      <c r="I356" s="4">
        <v>0</v>
      </c>
      <c r="J356" s="4">
        <v>0</v>
      </c>
      <c r="K356" s="4">
        <v>0.3</v>
      </c>
      <c r="L356" s="8">
        <v>0</v>
      </c>
      <c r="M356" s="59">
        <f>AlimentosSMAE[[#This Row],[Fibra]]/AlimentosSMAE[[#This Row],[Peso neto]]</f>
        <v>0</v>
      </c>
      <c r="N356" s="62">
        <f>AlimentosSMAE[[#This Row],[Kcal]]/AlimentosSMAE[[#This Row],[Peso neto]]</f>
        <v>0.5</v>
      </c>
    </row>
    <row r="357" spans="2:14" x14ac:dyDescent="0.25">
      <c r="B357" s="17" t="s">
        <v>1066</v>
      </c>
      <c r="C357" s="3" t="s">
        <v>18</v>
      </c>
      <c r="D357" s="4">
        <v>1</v>
      </c>
      <c r="E357" s="2" t="s">
        <v>170</v>
      </c>
      <c r="F357" s="4">
        <v>1</v>
      </c>
      <c r="G357" s="4">
        <v>1</v>
      </c>
      <c r="H357" s="4">
        <v>5</v>
      </c>
      <c r="I357" s="4">
        <v>0</v>
      </c>
      <c r="J357" s="4">
        <v>0</v>
      </c>
      <c r="K357" s="4">
        <v>0</v>
      </c>
      <c r="L357" s="8">
        <v>0</v>
      </c>
      <c r="M357" s="59">
        <f>AlimentosSMAE[[#This Row],[Fibra]]/AlimentosSMAE[[#This Row],[Peso neto]]</f>
        <v>0</v>
      </c>
      <c r="N357" s="62">
        <f>AlimentosSMAE[[#This Row],[Kcal]]/AlimentosSMAE[[#This Row],[Peso neto]]</f>
        <v>5</v>
      </c>
    </row>
    <row r="358" spans="2:14" x14ac:dyDescent="0.25">
      <c r="B358" s="17" t="s">
        <v>1074</v>
      </c>
      <c r="C358" s="3" t="s">
        <v>18</v>
      </c>
      <c r="D358" s="4">
        <v>2</v>
      </c>
      <c r="E358" s="2" t="s">
        <v>1075</v>
      </c>
      <c r="F358" s="4">
        <v>2</v>
      </c>
      <c r="G358" s="4">
        <v>2</v>
      </c>
      <c r="H358" s="4">
        <v>6</v>
      </c>
      <c r="I358" s="4">
        <v>0.2</v>
      </c>
      <c r="J358" s="4">
        <v>0.2</v>
      </c>
      <c r="K358" s="4">
        <v>1.4</v>
      </c>
      <c r="L358" s="8">
        <v>0</v>
      </c>
      <c r="M358" s="59">
        <f>AlimentosSMAE[[#This Row],[Fibra]]/AlimentosSMAE[[#This Row],[Peso neto]]</f>
        <v>0</v>
      </c>
      <c r="N358" s="62">
        <f>AlimentosSMAE[[#This Row],[Kcal]]/AlimentosSMAE[[#This Row],[Peso neto]]</f>
        <v>3</v>
      </c>
    </row>
    <row r="359" spans="2:14" x14ac:dyDescent="0.25">
      <c r="B359" s="17" t="s">
        <v>1076</v>
      </c>
      <c r="C359" s="3" t="s">
        <v>18</v>
      </c>
      <c r="D359" s="4">
        <v>2</v>
      </c>
      <c r="E359" s="2" t="s">
        <v>1075</v>
      </c>
      <c r="F359" s="4">
        <v>2</v>
      </c>
      <c r="G359" s="4">
        <v>2</v>
      </c>
      <c r="H359" s="4">
        <v>6</v>
      </c>
      <c r="I359" s="4">
        <v>0.2</v>
      </c>
      <c r="J359" s="4">
        <v>0.2</v>
      </c>
      <c r="K359" s="4">
        <v>1.4</v>
      </c>
      <c r="L359" s="8">
        <v>0</v>
      </c>
      <c r="M359" s="59">
        <f>AlimentosSMAE[[#This Row],[Fibra]]/AlimentosSMAE[[#This Row],[Peso neto]]</f>
        <v>0</v>
      </c>
      <c r="N359" s="62">
        <f>AlimentosSMAE[[#This Row],[Kcal]]/AlimentosSMAE[[#This Row],[Peso neto]]</f>
        <v>3</v>
      </c>
    </row>
    <row r="360" spans="2:14" x14ac:dyDescent="0.25">
      <c r="B360" s="17" t="s">
        <v>1077</v>
      </c>
      <c r="C360" s="3" t="s">
        <v>18</v>
      </c>
      <c r="D360" s="4">
        <v>2</v>
      </c>
      <c r="E360" s="2" t="s">
        <v>15</v>
      </c>
      <c r="F360" s="4">
        <v>2</v>
      </c>
      <c r="G360" s="4">
        <v>2</v>
      </c>
      <c r="H360" s="4">
        <v>6</v>
      </c>
      <c r="I360" s="4">
        <v>0.2</v>
      </c>
      <c r="J360" s="4">
        <v>0.2</v>
      </c>
      <c r="K360" s="4">
        <v>1.4</v>
      </c>
      <c r="L360" s="8">
        <v>0</v>
      </c>
      <c r="M360" s="59">
        <f>AlimentosSMAE[[#This Row],[Fibra]]/AlimentosSMAE[[#This Row],[Peso neto]]</f>
        <v>0</v>
      </c>
      <c r="N360" s="62">
        <f>AlimentosSMAE[[#This Row],[Kcal]]/AlimentosSMAE[[#This Row],[Peso neto]]</f>
        <v>3</v>
      </c>
    </row>
    <row r="361" spans="2:14" x14ac:dyDescent="0.25">
      <c r="B361" s="17" t="s">
        <v>1086</v>
      </c>
      <c r="C361" s="3" t="s">
        <v>18</v>
      </c>
      <c r="D361" s="4">
        <v>0.5</v>
      </c>
      <c r="E361" s="2" t="s">
        <v>170</v>
      </c>
      <c r="F361" s="4">
        <v>9</v>
      </c>
      <c r="G361" s="4">
        <v>9</v>
      </c>
      <c r="H361" s="4">
        <v>9</v>
      </c>
      <c r="I361" s="4">
        <v>0.7</v>
      </c>
      <c r="J361" s="4">
        <v>0.2</v>
      </c>
      <c r="K361" s="4">
        <v>1.6</v>
      </c>
      <c r="L361" s="8">
        <v>0</v>
      </c>
      <c r="M361" s="59">
        <f>AlimentosSMAE[[#This Row],[Fibra]]/AlimentosSMAE[[#This Row],[Peso neto]]</f>
        <v>0</v>
      </c>
      <c r="N361" s="62">
        <f>AlimentosSMAE[[#This Row],[Kcal]]/AlimentosSMAE[[#This Row],[Peso neto]]</f>
        <v>1</v>
      </c>
    </row>
    <row r="362" spans="2:14" x14ac:dyDescent="0.25">
      <c r="B362" s="17" t="s">
        <v>1087</v>
      </c>
      <c r="C362" s="3" t="s">
        <v>18</v>
      </c>
      <c r="D362" s="4">
        <v>0.25</v>
      </c>
      <c r="E362" s="2" t="s">
        <v>170</v>
      </c>
      <c r="F362" s="4">
        <v>2</v>
      </c>
      <c r="G362" s="4">
        <v>2</v>
      </c>
      <c r="H362" s="4">
        <v>5</v>
      </c>
      <c r="I362" s="4">
        <v>0.7</v>
      </c>
      <c r="J362" s="4">
        <v>0.1</v>
      </c>
      <c r="K362" s="4">
        <v>0.7</v>
      </c>
      <c r="L362" s="8">
        <v>0</v>
      </c>
      <c r="M362" s="59">
        <f>AlimentosSMAE[[#This Row],[Fibra]]/AlimentosSMAE[[#This Row],[Peso neto]]</f>
        <v>0</v>
      </c>
      <c r="N362" s="62">
        <f>AlimentosSMAE[[#This Row],[Kcal]]/AlimentosSMAE[[#This Row],[Peso neto]]</f>
        <v>2.5</v>
      </c>
    </row>
    <row r="363" spans="2:14" x14ac:dyDescent="0.25">
      <c r="B363" s="17" t="s">
        <v>1088</v>
      </c>
      <c r="C363" s="3" t="s">
        <v>18</v>
      </c>
      <c r="D363" s="4">
        <v>2</v>
      </c>
      <c r="E363" s="2" t="s">
        <v>10</v>
      </c>
      <c r="F363" s="4">
        <v>2</v>
      </c>
      <c r="G363" s="4">
        <v>2</v>
      </c>
      <c r="H363" s="4">
        <v>5</v>
      </c>
      <c r="I363" s="4">
        <v>0.9</v>
      </c>
      <c r="J363" s="4">
        <v>0</v>
      </c>
      <c r="K363" s="4">
        <v>0.9</v>
      </c>
      <c r="L363" s="8">
        <v>0</v>
      </c>
      <c r="M363" s="59">
        <f>AlimentosSMAE[[#This Row],[Fibra]]/AlimentosSMAE[[#This Row],[Peso neto]]</f>
        <v>0</v>
      </c>
      <c r="N363" s="62">
        <f>AlimentosSMAE[[#This Row],[Kcal]]/AlimentosSMAE[[#This Row],[Peso neto]]</f>
        <v>2.5</v>
      </c>
    </row>
    <row r="364" spans="2:14" x14ac:dyDescent="0.25">
      <c r="B364" s="17" t="s">
        <v>1089</v>
      </c>
      <c r="C364" s="3" t="s">
        <v>18</v>
      </c>
      <c r="D364" s="4">
        <v>0.5</v>
      </c>
      <c r="E364" s="2" t="s">
        <v>170</v>
      </c>
      <c r="F364" s="4">
        <v>4</v>
      </c>
      <c r="G364" s="4">
        <v>4</v>
      </c>
      <c r="H364" s="4">
        <v>11</v>
      </c>
      <c r="I364" s="4">
        <v>1.4</v>
      </c>
      <c r="J364" s="4">
        <v>0.2</v>
      </c>
      <c r="K364" s="4">
        <v>1.4</v>
      </c>
      <c r="L364" s="8">
        <v>0</v>
      </c>
      <c r="M364" s="59">
        <f>AlimentosSMAE[[#This Row],[Fibra]]/AlimentosSMAE[[#This Row],[Peso neto]]</f>
        <v>0</v>
      </c>
      <c r="N364" s="62">
        <f>AlimentosSMAE[[#This Row],[Kcal]]/AlimentosSMAE[[#This Row],[Peso neto]]</f>
        <v>2.75</v>
      </c>
    </row>
    <row r="365" spans="2:14" x14ac:dyDescent="0.25">
      <c r="B365" s="17" t="s">
        <v>1103</v>
      </c>
      <c r="C365" s="3" t="s">
        <v>18</v>
      </c>
      <c r="D365" s="4">
        <v>0.5</v>
      </c>
      <c r="E365" s="2" t="s">
        <v>45</v>
      </c>
      <c r="F365" s="4">
        <v>34</v>
      </c>
      <c r="G365" s="4">
        <v>34</v>
      </c>
      <c r="H365" s="4">
        <v>10</v>
      </c>
      <c r="I365" s="4">
        <v>0.3</v>
      </c>
      <c r="J365" s="4">
        <v>0.1</v>
      </c>
      <c r="K365" s="4">
        <v>3.6</v>
      </c>
      <c r="L365" s="8">
        <v>0</v>
      </c>
      <c r="M365" s="59">
        <f>AlimentosSMAE[[#This Row],[Fibra]]/AlimentosSMAE[[#This Row],[Peso neto]]</f>
        <v>0</v>
      </c>
      <c r="N365" s="62">
        <f>AlimentosSMAE[[#This Row],[Kcal]]/AlimentosSMAE[[#This Row],[Peso neto]]</f>
        <v>0.29411764705882354</v>
      </c>
    </row>
    <row r="366" spans="2:14" x14ac:dyDescent="0.25">
      <c r="B366" s="17" t="s">
        <v>1104</v>
      </c>
      <c r="C366" s="3" t="s">
        <v>18</v>
      </c>
      <c r="D366" s="4">
        <v>0.5</v>
      </c>
      <c r="E366" s="2" t="s">
        <v>45</v>
      </c>
      <c r="F366" s="4">
        <v>14</v>
      </c>
      <c r="G366" s="4">
        <v>9</v>
      </c>
      <c r="H366" s="4">
        <v>2</v>
      </c>
      <c r="I366" s="4">
        <v>0.1</v>
      </c>
      <c r="J366" s="4">
        <v>0</v>
      </c>
      <c r="K366" s="4">
        <v>0.9</v>
      </c>
      <c r="L366" s="8">
        <v>0</v>
      </c>
      <c r="M366" s="59">
        <f>AlimentosSMAE[[#This Row],[Fibra]]/AlimentosSMAE[[#This Row],[Peso neto]]</f>
        <v>0</v>
      </c>
      <c r="N366" s="62">
        <f>AlimentosSMAE[[#This Row],[Kcal]]/AlimentosSMAE[[#This Row],[Peso neto]]</f>
        <v>0.22222222222222221</v>
      </c>
    </row>
    <row r="367" spans="2:14" x14ac:dyDescent="0.25">
      <c r="B367" s="17" t="s">
        <v>1106</v>
      </c>
      <c r="C367" s="3" t="s">
        <v>18</v>
      </c>
      <c r="D367" s="4">
        <v>0.5</v>
      </c>
      <c r="E367" s="2" t="s">
        <v>45</v>
      </c>
      <c r="F367" s="4">
        <v>18</v>
      </c>
      <c r="G367" s="4">
        <v>11</v>
      </c>
      <c r="H367" s="4">
        <v>2</v>
      </c>
      <c r="I367" s="4">
        <v>0.1</v>
      </c>
      <c r="J367" s="4">
        <v>0</v>
      </c>
      <c r="K367" s="4">
        <v>1.2</v>
      </c>
      <c r="L367" s="8">
        <v>0</v>
      </c>
      <c r="M367" s="59">
        <f>AlimentosSMAE[[#This Row],[Fibra]]/AlimentosSMAE[[#This Row],[Peso neto]]</f>
        <v>0</v>
      </c>
      <c r="N367" s="62">
        <f>AlimentosSMAE[[#This Row],[Kcal]]/AlimentosSMAE[[#This Row],[Peso neto]]</f>
        <v>0.18181818181818182</v>
      </c>
    </row>
    <row r="368" spans="2:14" x14ac:dyDescent="0.25">
      <c r="B368" s="17" t="s">
        <v>1182</v>
      </c>
      <c r="C368" s="3" t="s">
        <v>18</v>
      </c>
      <c r="D368" s="4">
        <v>10</v>
      </c>
      <c r="E368" s="2" t="s">
        <v>1183</v>
      </c>
      <c r="F368" s="4">
        <v>10</v>
      </c>
      <c r="G368" s="4">
        <v>10</v>
      </c>
      <c r="H368" s="4">
        <v>4</v>
      </c>
      <c r="I368" s="4">
        <v>0.2</v>
      </c>
      <c r="J368" s="4">
        <v>0.2</v>
      </c>
      <c r="K368" s="4">
        <v>0.7</v>
      </c>
      <c r="L368" s="8">
        <v>0</v>
      </c>
      <c r="M368" s="59">
        <f>AlimentosSMAE[[#This Row],[Fibra]]/AlimentosSMAE[[#This Row],[Peso neto]]</f>
        <v>0</v>
      </c>
      <c r="N368" s="62">
        <f>AlimentosSMAE[[#This Row],[Kcal]]/AlimentosSMAE[[#This Row],[Peso neto]]</f>
        <v>0.4</v>
      </c>
    </row>
    <row r="369" spans="2:14" x14ac:dyDescent="0.25">
      <c r="B369" s="17" t="s">
        <v>1184</v>
      </c>
      <c r="C369" s="3" t="s">
        <v>18</v>
      </c>
      <c r="D369" s="4">
        <v>1</v>
      </c>
      <c r="E369" s="2" t="s">
        <v>277</v>
      </c>
      <c r="F369" s="4">
        <v>2</v>
      </c>
      <c r="G369" s="4">
        <v>2</v>
      </c>
      <c r="H369" s="4">
        <v>0</v>
      </c>
      <c r="I369" s="4">
        <v>0</v>
      </c>
      <c r="J369" s="4">
        <v>0</v>
      </c>
      <c r="K369" s="4">
        <v>0</v>
      </c>
      <c r="L369" s="8">
        <v>0</v>
      </c>
      <c r="M369" s="59">
        <f>AlimentosSMAE[[#This Row],[Fibra]]/AlimentosSMAE[[#This Row],[Peso neto]]</f>
        <v>0</v>
      </c>
      <c r="N369" s="62">
        <f>AlimentosSMAE[[#This Row],[Kcal]]/AlimentosSMAE[[#This Row],[Peso neto]]</f>
        <v>0</v>
      </c>
    </row>
    <row r="370" spans="2:14" x14ac:dyDescent="0.25">
      <c r="B370" s="17" t="s">
        <v>1213</v>
      </c>
      <c r="C370" s="3" t="s">
        <v>18</v>
      </c>
      <c r="D370" s="4">
        <v>1</v>
      </c>
      <c r="E370" s="2" t="s">
        <v>15</v>
      </c>
      <c r="F370" s="4">
        <v>1</v>
      </c>
      <c r="G370" s="4">
        <v>1</v>
      </c>
      <c r="H370" s="4">
        <v>3</v>
      </c>
      <c r="I370" s="4">
        <v>0.1</v>
      </c>
      <c r="J370" s="4">
        <v>0.1</v>
      </c>
      <c r="K370" s="4">
        <v>0.6</v>
      </c>
      <c r="L370" s="8">
        <v>0</v>
      </c>
      <c r="M370" s="59">
        <f>AlimentosSMAE[[#This Row],[Fibra]]/AlimentosSMAE[[#This Row],[Peso neto]]</f>
        <v>0</v>
      </c>
      <c r="N370" s="62">
        <f>AlimentosSMAE[[#This Row],[Kcal]]/AlimentosSMAE[[#This Row],[Peso neto]]</f>
        <v>3</v>
      </c>
    </row>
    <row r="371" spans="2:14" x14ac:dyDescent="0.25">
      <c r="B371" s="17" t="s">
        <v>1223</v>
      </c>
      <c r="C371" s="3" t="s">
        <v>18</v>
      </c>
      <c r="D371" s="4">
        <v>1</v>
      </c>
      <c r="E371" s="2" t="s">
        <v>15</v>
      </c>
      <c r="F371" s="4">
        <v>1</v>
      </c>
      <c r="G371" s="4">
        <v>1</v>
      </c>
      <c r="H371" s="4">
        <v>5</v>
      </c>
      <c r="I371" s="4">
        <v>0</v>
      </c>
      <c r="J371" s="4">
        <v>0</v>
      </c>
      <c r="K371" s="4">
        <v>0.5</v>
      </c>
      <c r="L371" s="8">
        <v>0</v>
      </c>
      <c r="M371" s="59">
        <f>AlimentosSMAE[[#This Row],[Fibra]]/AlimentosSMAE[[#This Row],[Peso neto]]</f>
        <v>0</v>
      </c>
      <c r="N371" s="62">
        <f>AlimentosSMAE[[#This Row],[Kcal]]/AlimentosSMAE[[#This Row],[Peso neto]]</f>
        <v>5</v>
      </c>
    </row>
    <row r="372" spans="2:14" x14ac:dyDescent="0.25">
      <c r="B372" s="17" t="s">
        <v>1225</v>
      </c>
      <c r="C372" s="3" t="s">
        <v>18</v>
      </c>
      <c r="D372" s="4">
        <v>1</v>
      </c>
      <c r="E372" s="2" t="s">
        <v>15</v>
      </c>
      <c r="F372" s="4">
        <v>1</v>
      </c>
      <c r="G372" s="4">
        <v>1</v>
      </c>
      <c r="H372" s="4">
        <v>1</v>
      </c>
      <c r="I372" s="4">
        <v>0.1</v>
      </c>
      <c r="J372" s="4">
        <v>0</v>
      </c>
      <c r="K372" s="4">
        <v>0.2</v>
      </c>
      <c r="L372" s="8">
        <v>0</v>
      </c>
      <c r="M372" s="59">
        <f>AlimentosSMAE[[#This Row],[Fibra]]/AlimentosSMAE[[#This Row],[Peso neto]]</f>
        <v>0</v>
      </c>
      <c r="N372" s="62">
        <f>AlimentosSMAE[[#This Row],[Kcal]]/AlimentosSMAE[[#This Row],[Peso neto]]</f>
        <v>1</v>
      </c>
    </row>
    <row r="373" spans="2:14" x14ac:dyDescent="0.25">
      <c r="B373" s="17" t="s">
        <v>1226</v>
      </c>
      <c r="C373" s="3" t="s">
        <v>18</v>
      </c>
      <c r="D373" s="4">
        <v>1</v>
      </c>
      <c r="E373" s="2" t="s">
        <v>15</v>
      </c>
      <c r="F373" s="4">
        <v>2</v>
      </c>
      <c r="G373" s="4">
        <v>2</v>
      </c>
      <c r="H373" s="4">
        <v>6</v>
      </c>
      <c r="I373" s="4">
        <v>0.2</v>
      </c>
      <c r="J373" s="4">
        <v>0.2</v>
      </c>
      <c r="K373" s="4">
        <v>1.2</v>
      </c>
      <c r="L373" s="8">
        <v>0</v>
      </c>
      <c r="M373" s="59">
        <f>AlimentosSMAE[[#This Row],[Fibra]]/AlimentosSMAE[[#This Row],[Peso neto]]</f>
        <v>0</v>
      </c>
      <c r="N373" s="62">
        <f>AlimentosSMAE[[#This Row],[Kcal]]/AlimentosSMAE[[#This Row],[Peso neto]]</f>
        <v>3</v>
      </c>
    </row>
    <row r="374" spans="2:14" x14ac:dyDescent="0.25">
      <c r="B374" s="17" t="s">
        <v>1271</v>
      </c>
      <c r="C374" s="3" t="s">
        <v>18</v>
      </c>
      <c r="D374" s="4">
        <v>0.33333333300000001</v>
      </c>
      <c r="E374" s="2" t="s">
        <v>91</v>
      </c>
      <c r="F374" s="4">
        <v>158</v>
      </c>
      <c r="G374" s="4">
        <v>158</v>
      </c>
      <c r="H374" s="4">
        <v>7</v>
      </c>
      <c r="I374" s="4">
        <v>0</v>
      </c>
      <c r="J374" s="4">
        <v>0</v>
      </c>
      <c r="K374" s="4">
        <v>2</v>
      </c>
      <c r="L374" s="8">
        <v>0</v>
      </c>
      <c r="M374" s="59">
        <f>AlimentosSMAE[[#This Row],[Fibra]]/AlimentosSMAE[[#This Row],[Peso neto]]</f>
        <v>0</v>
      </c>
      <c r="N374" s="62">
        <f>AlimentosSMAE[[#This Row],[Kcal]]/AlimentosSMAE[[#This Row],[Peso neto]]</f>
        <v>4.4303797468354431E-2</v>
      </c>
    </row>
    <row r="375" spans="2:14" x14ac:dyDescent="0.25">
      <c r="B375" s="17" t="s">
        <v>1281</v>
      </c>
      <c r="C375" s="3" t="s">
        <v>18</v>
      </c>
      <c r="D375" s="4">
        <v>1</v>
      </c>
      <c r="E375" s="2" t="s">
        <v>15</v>
      </c>
      <c r="F375" s="4">
        <v>5</v>
      </c>
      <c r="G375" s="4">
        <v>5</v>
      </c>
      <c r="H375" s="4">
        <v>5</v>
      </c>
      <c r="I375" s="4">
        <v>0.3</v>
      </c>
      <c r="J375" s="4">
        <v>0.3</v>
      </c>
      <c r="K375" s="4">
        <v>0.3</v>
      </c>
      <c r="L375" s="8">
        <v>0</v>
      </c>
      <c r="M375" s="59">
        <f>AlimentosSMAE[[#This Row],[Fibra]]/AlimentosSMAE[[#This Row],[Peso neto]]</f>
        <v>0</v>
      </c>
      <c r="N375" s="62">
        <f>AlimentosSMAE[[#This Row],[Kcal]]/AlimentosSMAE[[#This Row],[Peso neto]]</f>
        <v>1</v>
      </c>
    </row>
    <row r="376" spans="2:14" x14ac:dyDescent="0.25">
      <c r="B376" s="17" t="s">
        <v>1282</v>
      </c>
      <c r="C376" s="3" t="s">
        <v>18</v>
      </c>
      <c r="D376" s="4">
        <v>1</v>
      </c>
      <c r="E376" s="2" t="s">
        <v>15</v>
      </c>
      <c r="F376" s="4">
        <v>5</v>
      </c>
      <c r="G376" s="4">
        <v>5</v>
      </c>
      <c r="H376" s="4">
        <v>5</v>
      </c>
      <c r="I376" s="4">
        <v>0.3</v>
      </c>
      <c r="J376" s="4">
        <v>0.3</v>
      </c>
      <c r="K376" s="4">
        <v>0.3</v>
      </c>
      <c r="L376" s="8">
        <v>0</v>
      </c>
      <c r="M376" s="59">
        <f>AlimentosSMAE[[#This Row],[Fibra]]/AlimentosSMAE[[#This Row],[Peso neto]]</f>
        <v>0</v>
      </c>
      <c r="N376" s="62">
        <f>AlimentosSMAE[[#This Row],[Kcal]]/AlimentosSMAE[[#This Row],[Peso neto]]</f>
        <v>1</v>
      </c>
    </row>
    <row r="377" spans="2:14" x14ac:dyDescent="0.25">
      <c r="B377" s="17" t="s">
        <v>1283</v>
      </c>
      <c r="C377" s="3" t="s">
        <v>18</v>
      </c>
      <c r="D377" s="4">
        <v>1</v>
      </c>
      <c r="E377" s="2" t="s">
        <v>15</v>
      </c>
      <c r="F377" s="4">
        <v>3</v>
      </c>
      <c r="G377" s="4">
        <v>3</v>
      </c>
      <c r="H377" s="4">
        <v>9</v>
      </c>
      <c r="I377" s="4">
        <v>0.5</v>
      </c>
      <c r="J377" s="4">
        <v>0.6</v>
      </c>
      <c r="K377" s="4">
        <v>0.3</v>
      </c>
      <c r="L377" s="8">
        <v>0</v>
      </c>
      <c r="M377" s="59">
        <f>AlimentosSMAE[[#This Row],[Fibra]]/AlimentosSMAE[[#This Row],[Peso neto]]</f>
        <v>0</v>
      </c>
      <c r="N377" s="62">
        <f>AlimentosSMAE[[#This Row],[Kcal]]/AlimentosSMAE[[#This Row],[Peso neto]]</f>
        <v>3</v>
      </c>
    </row>
    <row r="378" spans="2:14" x14ac:dyDescent="0.25">
      <c r="B378" s="17" t="s">
        <v>1334</v>
      </c>
      <c r="C378" s="3" t="s">
        <v>18</v>
      </c>
      <c r="D378" s="4">
        <v>1</v>
      </c>
      <c r="E378" s="2" t="s">
        <v>15</v>
      </c>
      <c r="F378" s="4">
        <v>2</v>
      </c>
      <c r="G378" s="4">
        <v>2</v>
      </c>
      <c r="H378" s="4">
        <v>10</v>
      </c>
      <c r="I378" s="4">
        <v>0.1</v>
      </c>
      <c r="J378" s="4">
        <v>0.7</v>
      </c>
      <c r="K378" s="4">
        <v>1</v>
      </c>
      <c r="L378" s="8">
        <v>0</v>
      </c>
      <c r="M378" s="59">
        <f>AlimentosSMAE[[#This Row],[Fibra]]/AlimentosSMAE[[#This Row],[Peso neto]]</f>
        <v>0</v>
      </c>
      <c r="N378" s="62">
        <f>AlimentosSMAE[[#This Row],[Kcal]]/AlimentosSMAE[[#This Row],[Peso neto]]</f>
        <v>5</v>
      </c>
    </row>
    <row r="379" spans="2:14" x14ac:dyDescent="0.25">
      <c r="B379" s="17" t="s">
        <v>1335</v>
      </c>
      <c r="C379" s="3" t="s">
        <v>18</v>
      </c>
      <c r="D379" s="4">
        <v>1</v>
      </c>
      <c r="E379" s="2" t="s">
        <v>15</v>
      </c>
      <c r="F379" s="4">
        <v>2</v>
      </c>
      <c r="G379" s="4">
        <v>2</v>
      </c>
      <c r="H379" s="4">
        <v>10</v>
      </c>
      <c r="I379" s="4">
        <v>0.1</v>
      </c>
      <c r="J379" s="4">
        <v>0.7</v>
      </c>
      <c r="K379" s="4">
        <v>1</v>
      </c>
      <c r="L379" s="8">
        <v>0</v>
      </c>
      <c r="M379" s="59">
        <f>AlimentosSMAE[[#This Row],[Fibra]]/AlimentosSMAE[[#This Row],[Peso neto]]</f>
        <v>0</v>
      </c>
      <c r="N379" s="62">
        <f>AlimentosSMAE[[#This Row],[Kcal]]/AlimentosSMAE[[#This Row],[Peso neto]]</f>
        <v>5</v>
      </c>
    </row>
    <row r="380" spans="2:14" x14ac:dyDescent="0.25">
      <c r="B380" s="17" t="s">
        <v>1341</v>
      </c>
      <c r="C380" s="3" t="s">
        <v>18</v>
      </c>
      <c r="D380" s="4">
        <v>1</v>
      </c>
      <c r="E380" s="2" t="s">
        <v>170</v>
      </c>
      <c r="F380" s="4">
        <v>1</v>
      </c>
      <c r="G380" s="4">
        <v>1</v>
      </c>
      <c r="H380" s="4">
        <v>0</v>
      </c>
      <c r="I380" s="4">
        <v>0</v>
      </c>
      <c r="J380" s="4">
        <v>0</v>
      </c>
      <c r="K380" s="4">
        <v>0</v>
      </c>
      <c r="L380" s="8">
        <v>0</v>
      </c>
      <c r="M380" s="59">
        <f>AlimentosSMAE[[#This Row],[Fibra]]/AlimentosSMAE[[#This Row],[Peso neto]]</f>
        <v>0</v>
      </c>
      <c r="N380" s="62">
        <f>AlimentosSMAE[[#This Row],[Kcal]]/AlimentosSMAE[[#This Row],[Peso neto]]</f>
        <v>0</v>
      </c>
    </row>
    <row r="381" spans="2:14" x14ac:dyDescent="0.25">
      <c r="B381" s="17" t="s">
        <v>1347</v>
      </c>
      <c r="C381" s="3" t="s">
        <v>18</v>
      </c>
      <c r="D381" s="4">
        <v>0.5</v>
      </c>
      <c r="E381" s="2" t="s">
        <v>91</v>
      </c>
      <c r="F381" s="4">
        <v>178</v>
      </c>
      <c r="G381" s="4">
        <v>178</v>
      </c>
      <c r="H381" s="4">
        <v>10</v>
      </c>
      <c r="I381" s="4">
        <v>0</v>
      </c>
      <c r="J381" s="4">
        <v>0</v>
      </c>
      <c r="K381" s="4">
        <v>2.5</v>
      </c>
      <c r="L381" s="8">
        <v>0</v>
      </c>
      <c r="M381" s="59">
        <f>AlimentosSMAE[[#This Row],[Fibra]]/AlimentosSMAE[[#This Row],[Peso neto]]</f>
        <v>0</v>
      </c>
      <c r="N381" s="62">
        <f>AlimentosSMAE[[#This Row],[Kcal]]/AlimentosSMAE[[#This Row],[Peso neto]]</f>
        <v>5.6179775280898875E-2</v>
      </c>
    </row>
    <row r="382" spans="2:14" x14ac:dyDescent="0.25">
      <c r="B382" s="17" t="s">
        <v>1348</v>
      </c>
      <c r="C382" s="3" t="s">
        <v>18</v>
      </c>
      <c r="D382" s="4">
        <v>1</v>
      </c>
      <c r="E382" s="2" t="s">
        <v>15</v>
      </c>
      <c r="F382" s="4">
        <v>2</v>
      </c>
      <c r="G382" s="4">
        <v>2</v>
      </c>
      <c r="H382" s="4">
        <v>6</v>
      </c>
      <c r="I382" s="4">
        <v>0.2</v>
      </c>
      <c r="J382" s="4">
        <v>0.2</v>
      </c>
      <c r="K382" s="4">
        <v>1.3</v>
      </c>
      <c r="L382" s="8">
        <v>0</v>
      </c>
      <c r="M382" s="59">
        <f>AlimentosSMAE[[#This Row],[Fibra]]/AlimentosSMAE[[#This Row],[Peso neto]]</f>
        <v>0</v>
      </c>
      <c r="N382" s="62">
        <f>AlimentosSMAE[[#This Row],[Kcal]]/AlimentosSMAE[[#This Row],[Peso neto]]</f>
        <v>3</v>
      </c>
    </row>
    <row r="383" spans="2:14" x14ac:dyDescent="0.25">
      <c r="B383" s="17" t="s">
        <v>1349</v>
      </c>
      <c r="C383" s="3" t="s">
        <v>18</v>
      </c>
      <c r="D383" s="4">
        <v>1</v>
      </c>
      <c r="E383" s="2" t="s">
        <v>15</v>
      </c>
      <c r="F383" s="4">
        <v>2</v>
      </c>
      <c r="G383" s="4">
        <v>2</v>
      </c>
      <c r="H383" s="4">
        <v>5</v>
      </c>
      <c r="I383" s="4">
        <v>0.2</v>
      </c>
      <c r="J383" s="4">
        <v>0.2</v>
      </c>
      <c r="K383" s="4">
        <v>1</v>
      </c>
      <c r="L383" s="8">
        <v>0</v>
      </c>
      <c r="M383" s="59">
        <f>AlimentosSMAE[[#This Row],[Fibra]]/AlimentosSMAE[[#This Row],[Peso neto]]</f>
        <v>0</v>
      </c>
      <c r="N383" s="62">
        <f>AlimentosSMAE[[#This Row],[Kcal]]/AlimentosSMAE[[#This Row],[Peso neto]]</f>
        <v>2.5</v>
      </c>
    </row>
    <row r="384" spans="2:14" x14ac:dyDescent="0.25">
      <c r="B384" s="17" t="s">
        <v>1350</v>
      </c>
      <c r="C384" s="3" t="s">
        <v>18</v>
      </c>
      <c r="D384" s="4">
        <v>1</v>
      </c>
      <c r="E384" s="2" t="s">
        <v>15</v>
      </c>
      <c r="F384" s="4">
        <v>2</v>
      </c>
      <c r="G384" s="4">
        <v>2</v>
      </c>
      <c r="H384" s="4">
        <v>6</v>
      </c>
      <c r="I384" s="4">
        <v>0.2</v>
      </c>
      <c r="J384" s="4">
        <v>0.2</v>
      </c>
      <c r="K384" s="4">
        <v>1.3</v>
      </c>
      <c r="L384" s="8">
        <v>0</v>
      </c>
      <c r="M384" s="59">
        <f>AlimentosSMAE[[#This Row],[Fibra]]/AlimentosSMAE[[#This Row],[Peso neto]]</f>
        <v>0</v>
      </c>
      <c r="N384" s="62">
        <f>AlimentosSMAE[[#This Row],[Kcal]]/AlimentosSMAE[[#This Row],[Peso neto]]</f>
        <v>3</v>
      </c>
    </row>
    <row r="385" spans="2:14" x14ac:dyDescent="0.25">
      <c r="B385" s="17" t="s">
        <v>1492</v>
      </c>
      <c r="C385" s="3" t="s">
        <v>18</v>
      </c>
      <c r="D385" s="4">
        <v>1</v>
      </c>
      <c r="E385" s="2" t="s">
        <v>15</v>
      </c>
      <c r="F385" s="4">
        <v>2</v>
      </c>
      <c r="G385" s="4">
        <v>2</v>
      </c>
      <c r="H385" s="4">
        <v>6</v>
      </c>
      <c r="I385" s="4">
        <v>0.3</v>
      </c>
      <c r="J385" s="4">
        <v>0.3</v>
      </c>
      <c r="K385" s="4">
        <v>1.1000000000000001</v>
      </c>
      <c r="L385" s="8">
        <v>0</v>
      </c>
      <c r="M385" s="59">
        <f>AlimentosSMAE[[#This Row],[Fibra]]/AlimentosSMAE[[#This Row],[Peso neto]]</f>
        <v>0</v>
      </c>
      <c r="N385" s="62">
        <f>AlimentosSMAE[[#This Row],[Kcal]]/AlimentosSMAE[[#This Row],[Peso neto]]</f>
        <v>3</v>
      </c>
    </row>
    <row r="386" spans="2:14" x14ac:dyDescent="0.25">
      <c r="B386" s="17" t="s">
        <v>1590</v>
      </c>
      <c r="C386" s="3" t="s">
        <v>18</v>
      </c>
      <c r="D386" s="4">
        <v>1</v>
      </c>
      <c r="E386" s="2" t="s">
        <v>91</v>
      </c>
      <c r="F386" s="4">
        <v>355</v>
      </c>
      <c r="G386" s="4">
        <v>355</v>
      </c>
      <c r="H386" s="4">
        <v>4</v>
      </c>
      <c r="I386" s="4">
        <v>0</v>
      </c>
      <c r="J386" s="4">
        <v>0</v>
      </c>
      <c r="K386" s="4">
        <v>0</v>
      </c>
      <c r="L386" s="8">
        <v>0</v>
      </c>
      <c r="M386" s="59">
        <f>AlimentosSMAE[[#This Row],[Fibra]]/AlimentosSMAE[[#This Row],[Peso neto]]</f>
        <v>0</v>
      </c>
      <c r="N386" s="62">
        <f>AlimentosSMAE[[#This Row],[Kcal]]/AlimentosSMAE[[#This Row],[Peso neto]]</f>
        <v>1.1267605633802818E-2</v>
      </c>
    </row>
    <row r="387" spans="2:14" x14ac:dyDescent="0.25">
      <c r="B387" s="17" t="s">
        <v>1591</v>
      </c>
      <c r="C387" s="3" t="s">
        <v>18</v>
      </c>
      <c r="D387" s="4">
        <v>1</v>
      </c>
      <c r="E387" s="2" t="s">
        <v>91</v>
      </c>
      <c r="F387" s="4">
        <v>355</v>
      </c>
      <c r="G387" s="4">
        <v>355</v>
      </c>
      <c r="H387" s="4">
        <v>4</v>
      </c>
      <c r="I387" s="4">
        <v>0</v>
      </c>
      <c r="J387" s="4">
        <v>0</v>
      </c>
      <c r="K387" s="4">
        <v>0</v>
      </c>
      <c r="L387" s="8">
        <v>0</v>
      </c>
      <c r="M387" s="59">
        <f>AlimentosSMAE[[#This Row],[Fibra]]/AlimentosSMAE[[#This Row],[Peso neto]]</f>
        <v>0</v>
      </c>
      <c r="N387" s="62">
        <f>AlimentosSMAE[[#This Row],[Kcal]]/AlimentosSMAE[[#This Row],[Peso neto]]</f>
        <v>1.1267605633802818E-2</v>
      </c>
    </row>
    <row r="388" spans="2:14" x14ac:dyDescent="0.25">
      <c r="B388" s="17" t="s">
        <v>1596</v>
      </c>
      <c r="C388" s="3" t="s">
        <v>18</v>
      </c>
      <c r="D388" s="4">
        <v>1</v>
      </c>
      <c r="E388" s="2" t="s">
        <v>52</v>
      </c>
      <c r="F388" s="4">
        <v>3</v>
      </c>
      <c r="G388" s="4">
        <v>3</v>
      </c>
      <c r="H388" s="4">
        <v>9</v>
      </c>
      <c r="I388" s="4">
        <v>0.6</v>
      </c>
      <c r="J388" s="4">
        <v>0</v>
      </c>
      <c r="K388" s="4">
        <v>1.5</v>
      </c>
      <c r="L388" s="8">
        <v>0</v>
      </c>
      <c r="M388" s="59">
        <f>AlimentosSMAE[[#This Row],[Fibra]]/AlimentosSMAE[[#This Row],[Peso neto]]</f>
        <v>0</v>
      </c>
      <c r="N388" s="62">
        <f>AlimentosSMAE[[#This Row],[Kcal]]/AlimentosSMAE[[#This Row],[Peso neto]]</f>
        <v>3</v>
      </c>
    </row>
    <row r="389" spans="2:14" x14ac:dyDescent="0.25">
      <c r="B389" s="17" t="s">
        <v>1623</v>
      </c>
      <c r="C389" s="3" t="s">
        <v>18</v>
      </c>
      <c r="D389" s="4">
        <v>1</v>
      </c>
      <c r="E389" s="2" t="s">
        <v>15</v>
      </c>
      <c r="F389" s="4">
        <v>2</v>
      </c>
      <c r="G389" s="4">
        <v>2</v>
      </c>
      <c r="H389" s="4">
        <v>6</v>
      </c>
      <c r="I389" s="4">
        <v>0.3</v>
      </c>
      <c r="J389" s="4">
        <v>0.3</v>
      </c>
      <c r="K389" s="4">
        <v>1.1000000000000001</v>
      </c>
      <c r="L389" s="8">
        <v>0</v>
      </c>
      <c r="M389" s="59">
        <f>AlimentosSMAE[[#This Row],[Fibra]]/AlimentosSMAE[[#This Row],[Peso neto]]</f>
        <v>0</v>
      </c>
      <c r="N389" s="62">
        <f>AlimentosSMAE[[#This Row],[Kcal]]/AlimentosSMAE[[#This Row],[Peso neto]]</f>
        <v>3</v>
      </c>
    </row>
    <row r="390" spans="2:14" x14ac:dyDescent="0.25">
      <c r="B390" s="17" t="s">
        <v>1624</v>
      </c>
      <c r="C390" s="3" t="s">
        <v>18</v>
      </c>
      <c r="D390" s="4">
        <v>1</v>
      </c>
      <c r="E390" s="2" t="s">
        <v>15</v>
      </c>
      <c r="F390" s="4">
        <v>2</v>
      </c>
      <c r="G390" s="4">
        <v>2</v>
      </c>
      <c r="H390" s="4">
        <v>5</v>
      </c>
      <c r="I390" s="4">
        <v>0.2</v>
      </c>
      <c r="J390" s="4">
        <v>0.1</v>
      </c>
      <c r="K390" s="4">
        <v>1.3</v>
      </c>
      <c r="L390" s="8">
        <v>0</v>
      </c>
      <c r="M390" s="59">
        <f>AlimentosSMAE[[#This Row],[Fibra]]/AlimentosSMAE[[#This Row],[Peso neto]]</f>
        <v>0</v>
      </c>
      <c r="N390" s="62">
        <f>AlimentosSMAE[[#This Row],[Kcal]]/AlimentosSMAE[[#This Row],[Peso neto]]</f>
        <v>2.5</v>
      </c>
    </row>
    <row r="391" spans="2:14" x14ac:dyDescent="0.25">
      <c r="B391" s="17" t="s">
        <v>1625</v>
      </c>
      <c r="C391" s="3" t="s">
        <v>18</v>
      </c>
      <c r="D391" s="4">
        <v>1</v>
      </c>
      <c r="E391" s="2" t="s">
        <v>15</v>
      </c>
      <c r="F391" s="4">
        <v>4</v>
      </c>
      <c r="G391" s="4">
        <v>4</v>
      </c>
      <c r="H391" s="4">
        <v>9</v>
      </c>
      <c r="I391" s="4">
        <v>0.4</v>
      </c>
      <c r="J391" s="4">
        <v>0.2</v>
      </c>
      <c r="K391" s="4">
        <v>2.2999999999999998</v>
      </c>
      <c r="L391" s="8">
        <v>0</v>
      </c>
      <c r="M391" s="59">
        <f>AlimentosSMAE[[#This Row],[Fibra]]/AlimentosSMAE[[#This Row],[Peso neto]]</f>
        <v>0</v>
      </c>
      <c r="N391" s="62">
        <f>AlimentosSMAE[[#This Row],[Kcal]]/AlimentosSMAE[[#This Row],[Peso neto]]</f>
        <v>2.25</v>
      </c>
    </row>
    <row r="392" spans="2:14" x14ac:dyDescent="0.25">
      <c r="B392" s="17" t="s">
        <v>1626</v>
      </c>
      <c r="C392" s="3" t="s">
        <v>18</v>
      </c>
      <c r="D392" s="4">
        <v>1</v>
      </c>
      <c r="E392" s="2" t="s">
        <v>15</v>
      </c>
      <c r="F392" s="4">
        <v>2</v>
      </c>
      <c r="G392" s="4">
        <v>2</v>
      </c>
      <c r="H392" s="4">
        <v>6</v>
      </c>
      <c r="I392" s="4">
        <v>0.2</v>
      </c>
      <c r="J392" s="4">
        <v>0</v>
      </c>
      <c r="K392" s="4">
        <v>1.4</v>
      </c>
      <c r="L392" s="8">
        <v>0</v>
      </c>
      <c r="M392" s="59">
        <f>AlimentosSMAE[[#This Row],[Fibra]]/AlimentosSMAE[[#This Row],[Peso neto]]</f>
        <v>0</v>
      </c>
      <c r="N392" s="62">
        <f>AlimentosSMAE[[#This Row],[Kcal]]/AlimentosSMAE[[#This Row],[Peso neto]]</f>
        <v>3</v>
      </c>
    </row>
    <row r="393" spans="2:14" x14ac:dyDescent="0.25">
      <c r="B393" s="17" t="s">
        <v>1627</v>
      </c>
      <c r="C393" s="3" t="s">
        <v>18</v>
      </c>
      <c r="D393" s="4">
        <v>1</v>
      </c>
      <c r="E393" s="2" t="s">
        <v>15</v>
      </c>
      <c r="F393" s="4">
        <v>2</v>
      </c>
      <c r="G393" s="4">
        <v>2</v>
      </c>
      <c r="H393" s="4">
        <v>6</v>
      </c>
      <c r="I393" s="4">
        <v>0.2</v>
      </c>
      <c r="J393" s="4">
        <v>0</v>
      </c>
      <c r="K393" s="4">
        <v>1.4</v>
      </c>
      <c r="L393" s="8">
        <v>0</v>
      </c>
      <c r="M393" s="59">
        <f>AlimentosSMAE[[#This Row],[Fibra]]/AlimentosSMAE[[#This Row],[Peso neto]]</f>
        <v>0</v>
      </c>
      <c r="N393" s="62">
        <f>AlimentosSMAE[[#This Row],[Kcal]]/AlimentosSMAE[[#This Row],[Peso neto]]</f>
        <v>3</v>
      </c>
    </row>
    <row r="394" spans="2:14" x14ac:dyDescent="0.25">
      <c r="B394" s="17" t="s">
        <v>1628</v>
      </c>
      <c r="C394" s="3" t="s">
        <v>18</v>
      </c>
      <c r="D394" s="4">
        <v>1</v>
      </c>
      <c r="E394" s="2" t="s">
        <v>15</v>
      </c>
      <c r="F394" s="4">
        <v>2</v>
      </c>
      <c r="G394" s="4">
        <v>2</v>
      </c>
      <c r="H394" s="4">
        <v>6</v>
      </c>
      <c r="I394" s="4">
        <v>0.2</v>
      </c>
      <c r="J394" s="4">
        <v>0</v>
      </c>
      <c r="K394" s="4">
        <v>1.4</v>
      </c>
      <c r="L394" s="8">
        <v>0</v>
      </c>
      <c r="M394" s="59">
        <f>AlimentosSMAE[[#This Row],[Fibra]]/AlimentosSMAE[[#This Row],[Peso neto]]</f>
        <v>0</v>
      </c>
      <c r="N394" s="62">
        <f>AlimentosSMAE[[#This Row],[Kcal]]/AlimentosSMAE[[#This Row],[Peso neto]]</f>
        <v>3</v>
      </c>
    </row>
    <row r="395" spans="2:14" x14ac:dyDescent="0.25">
      <c r="B395" s="17" t="s">
        <v>1629</v>
      </c>
      <c r="C395" s="3" t="s">
        <v>18</v>
      </c>
      <c r="D395" s="4">
        <v>1</v>
      </c>
      <c r="E395" s="2" t="s">
        <v>15</v>
      </c>
      <c r="F395" s="4">
        <v>2</v>
      </c>
      <c r="G395" s="4">
        <v>2</v>
      </c>
      <c r="H395" s="4">
        <v>6</v>
      </c>
      <c r="I395" s="4">
        <v>0.2</v>
      </c>
      <c r="J395" s="4">
        <v>0.3</v>
      </c>
      <c r="K395" s="4">
        <v>1.1000000000000001</v>
      </c>
      <c r="L395" s="8">
        <v>0</v>
      </c>
      <c r="M395" s="59">
        <f>AlimentosSMAE[[#This Row],[Fibra]]/AlimentosSMAE[[#This Row],[Peso neto]]</f>
        <v>0</v>
      </c>
      <c r="N395" s="62">
        <f>AlimentosSMAE[[#This Row],[Kcal]]/AlimentosSMAE[[#This Row],[Peso neto]]</f>
        <v>3</v>
      </c>
    </row>
    <row r="396" spans="2:14" x14ac:dyDescent="0.25">
      <c r="B396" s="17" t="s">
        <v>1630</v>
      </c>
      <c r="C396" s="3" t="s">
        <v>18</v>
      </c>
      <c r="D396" s="4">
        <v>1</v>
      </c>
      <c r="E396" s="2" t="s">
        <v>15</v>
      </c>
      <c r="F396" s="4">
        <v>2</v>
      </c>
      <c r="G396" s="4">
        <v>2</v>
      </c>
      <c r="H396" s="4">
        <v>6</v>
      </c>
      <c r="I396" s="4">
        <v>0.2</v>
      </c>
      <c r="J396" s="4">
        <v>0.3</v>
      </c>
      <c r="K396" s="4">
        <v>1.1000000000000001</v>
      </c>
      <c r="L396" s="8">
        <v>0</v>
      </c>
      <c r="M396" s="59">
        <f>AlimentosSMAE[[#This Row],[Fibra]]/AlimentosSMAE[[#This Row],[Peso neto]]</f>
        <v>0</v>
      </c>
      <c r="N396" s="62">
        <f>AlimentosSMAE[[#This Row],[Kcal]]/AlimentosSMAE[[#This Row],[Peso neto]]</f>
        <v>3</v>
      </c>
    </row>
    <row r="397" spans="2:14" x14ac:dyDescent="0.25">
      <c r="B397" s="17" t="s">
        <v>1631</v>
      </c>
      <c r="C397" s="3" t="s">
        <v>18</v>
      </c>
      <c r="D397" s="4">
        <v>1</v>
      </c>
      <c r="E397" s="2" t="s">
        <v>15</v>
      </c>
      <c r="F397" s="4">
        <v>4</v>
      </c>
      <c r="G397" s="4">
        <v>4</v>
      </c>
      <c r="H397" s="4">
        <v>9</v>
      </c>
      <c r="I397" s="4">
        <v>0.4</v>
      </c>
      <c r="J397" s="4">
        <v>0.2</v>
      </c>
      <c r="K397" s="4">
        <v>2.2999999999999998</v>
      </c>
      <c r="L397" s="8">
        <v>0</v>
      </c>
      <c r="M397" s="59">
        <f>AlimentosSMAE[[#This Row],[Fibra]]/AlimentosSMAE[[#This Row],[Peso neto]]</f>
        <v>0</v>
      </c>
      <c r="N397" s="62">
        <f>AlimentosSMAE[[#This Row],[Kcal]]/AlimentosSMAE[[#This Row],[Peso neto]]</f>
        <v>2.25</v>
      </c>
    </row>
    <row r="398" spans="2:14" x14ac:dyDescent="0.25">
      <c r="B398" s="17" t="s">
        <v>1632</v>
      </c>
      <c r="C398" s="3" t="s">
        <v>18</v>
      </c>
      <c r="D398" s="4">
        <v>1</v>
      </c>
      <c r="E398" s="2" t="s">
        <v>15</v>
      </c>
      <c r="F398" s="4">
        <v>2</v>
      </c>
      <c r="G398" s="4">
        <v>2</v>
      </c>
      <c r="H398" s="4">
        <v>5</v>
      </c>
      <c r="I398" s="4">
        <v>0.2</v>
      </c>
      <c r="J398" s="4">
        <v>0.1</v>
      </c>
      <c r="K398" s="4">
        <v>1.3</v>
      </c>
      <c r="L398" s="8">
        <v>0</v>
      </c>
      <c r="M398" s="59">
        <f>AlimentosSMAE[[#This Row],[Fibra]]/AlimentosSMAE[[#This Row],[Peso neto]]</f>
        <v>0</v>
      </c>
      <c r="N398" s="62">
        <f>AlimentosSMAE[[#This Row],[Kcal]]/AlimentosSMAE[[#This Row],[Peso neto]]</f>
        <v>2.5</v>
      </c>
    </row>
    <row r="399" spans="2:14" x14ac:dyDescent="0.25">
      <c r="B399" s="17" t="s">
        <v>1633</v>
      </c>
      <c r="C399" s="3" t="s">
        <v>18</v>
      </c>
      <c r="D399" s="4">
        <v>1</v>
      </c>
      <c r="E399" s="2" t="s">
        <v>15</v>
      </c>
      <c r="F399" s="4">
        <v>2</v>
      </c>
      <c r="G399" s="4">
        <v>2</v>
      </c>
      <c r="H399" s="4">
        <v>5</v>
      </c>
      <c r="I399" s="4">
        <v>0.2</v>
      </c>
      <c r="J399" s="4">
        <v>0.1</v>
      </c>
      <c r="K399" s="4">
        <v>1.3</v>
      </c>
      <c r="L399" s="8">
        <v>0</v>
      </c>
      <c r="M399" s="59">
        <f>AlimentosSMAE[[#This Row],[Fibra]]/AlimentosSMAE[[#This Row],[Peso neto]]</f>
        <v>0</v>
      </c>
      <c r="N399" s="62">
        <f>AlimentosSMAE[[#This Row],[Kcal]]/AlimentosSMAE[[#This Row],[Peso neto]]</f>
        <v>2.5</v>
      </c>
    </row>
    <row r="400" spans="2:14" x14ac:dyDescent="0.25">
      <c r="B400" s="17" t="s">
        <v>1634</v>
      </c>
      <c r="C400" s="3" t="s">
        <v>18</v>
      </c>
      <c r="D400" s="4">
        <v>1</v>
      </c>
      <c r="E400" s="2" t="s">
        <v>15</v>
      </c>
      <c r="F400" s="4">
        <v>2</v>
      </c>
      <c r="G400" s="4">
        <v>2</v>
      </c>
      <c r="H400" s="4">
        <v>5</v>
      </c>
      <c r="I400" s="4">
        <v>0.2</v>
      </c>
      <c r="J400" s="4">
        <v>0.1</v>
      </c>
      <c r="K400" s="4">
        <v>1.3</v>
      </c>
      <c r="L400" s="8">
        <v>0</v>
      </c>
      <c r="M400" s="59">
        <f>AlimentosSMAE[[#This Row],[Fibra]]/AlimentosSMAE[[#This Row],[Peso neto]]</f>
        <v>0</v>
      </c>
      <c r="N400" s="62">
        <f>AlimentosSMAE[[#This Row],[Kcal]]/AlimentosSMAE[[#This Row],[Peso neto]]</f>
        <v>2.5</v>
      </c>
    </row>
    <row r="401" spans="2:14" x14ac:dyDescent="0.25">
      <c r="B401" s="17" t="s">
        <v>1635</v>
      </c>
      <c r="C401" s="3" t="s">
        <v>18</v>
      </c>
      <c r="D401" s="4">
        <v>1</v>
      </c>
      <c r="E401" s="2" t="s">
        <v>15</v>
      </c>
      <c r="F401" s="4">
        <v>2</v>
      </c>
      <c r="G401" s="4">
        <v>2</v>
      </c>
      <c r="H401" s="4">
        <v>5</v>
      </c>
      <c r="I401" s="4">
        <v>0.2</v>
      </c>
      <c r="J401" s="4">
        <v>0.1</v>
      </c>
      <c r="K401" s="4">
        <v>1.3</v>
      </c>
      <c r="L401" s="8">
        <v>0</v>
      </c>
      <c r="M401" s="59">
        <f>AlimentosSMAE[[#This Row],[Fibra]]/AlimentosSMAE[[#This Row],[Peso neto]]</f>
        <v>0</v>
      </c>
      <c r="N401" s="62">
        <f>AlimentosSMAE[[#This Row],[Kcal]]/AlimentosSMAE[[#This Row],[Peso neto]]</f>
        <v>2.5</v>
      </c>
    </row>
    <row r="402" spans="2:14" x14ac:dyDescent="0.25">
      <c r="B402" s="17" t="s">
        <v>1636</v>
      </c>
      <c r="C402" s="3" t="s">
        <v>18</v>
      </c>
      <c r="D402" s="4">
        <v>1</v>
      </c>
      <c r="E402" s="2" t="s">
        <v>15</v>
      </c>
      <c r="F402" s="4">
        <v>4</v>
      </c>
      <c r="G402" s="4">
        <v>4</v>
      </c>
      <c r="H402" s="4">
        <v>9</v>
      </c>
      <c r="I402" s="4">
        <v>0.4</v>
      </c>
      <c r="J402" s="4">
        <v>0.2</v>
      </c>
      <c r="K402" s="4">
        <v>2.2999999999999998</v>
      </c>
      <c r="L402" s="8">
        <v>0</v>
      </c>
      <c r="M402" s="59">
        <f>AlimentosSMAE[[#This Row],[Fibra]]/AlimentosSMAE[[#This Row],[Peso neto]]</f>
        <v>0</v>
      </c>
      <c r="N402" s="62">
        <f>AlimentosSMAE[[#This Row],[Kcal]]/AlimentosSMAE[[#This Row],[Peso neto]]</f>
        <v>2.25</v>
      </c>
    </row>
    <row r="403" spans="2:14" x14ac:dyDescent="0.25">
      <c r="B403" s="17" t="s">
        <v>1637</v>
      </c>
      <c r="C403" s="3" t="s">
        <v>18</v>
      </c>
      <c r="D403" s="4">
        <v>1</v>
      </c>
      <c r="E403" s="2" t="s">
        <v>15</v>
      </c>
      <c r="F403" s="4">
        <v>2</v>
      </c>
      <c r="G403" s="4">
        <v>2</v>
      </c>
      <c r="H403" s="4">
        <v>6</v>
      </c>
      <c r="I403" s="4">
        <v>0.2</v>
      </c>
      <c r="J403" s="4">
        <v>0.3</v>
      </c>
      <c r="K403" s="4">
        <v>1.1000000000000001</v>
      </c>
      <c r="L403" s="8">
        <v>0</v>
      </c>
      <c r="M403" s="59">
        <f>AlimentosSMAE[[#This Row],[Fibra]]/AlimentosSMAE[[#This Row],[Peso neto]]</f>
        <v>0</v>
      </c>
      <c r="N403" s="62">
        <f>AlimentosSMAE[[#This Row],[Kcal]]/AlimentosSMAE[[#This Row],[Peso neto]]</f>
        <v>3</v>
      </c>
    </row>
    <row r="404" spans="2:14" x14ac:dyDescent="0.25">
      <c r="B404" s="17" t="s">
        <v>1638</v>
      </c>
      <c r="C404" s="3" t="s">
        <v>18</v>
      </c>
      <c r="D404" s="4">
        <v>1</v>
      </c>
      <c r="E404" s="2" t="s">
        <v>15</v>
      </c>
      <c r="F404" s="4">
        <v>2</v>
      </c>
      <c r="G404" s="4">
        <v>2</v>
      </c>
      <c r="H404" s="4">
        <v>6</v>
      </c>
      <c r="I404" s="4">
        <v>0.2</v>
      </c>
      <c r="J404" s="4">
        <v>0</v>
      </c>
      <c r="K404" s="4">
        <v>1.4</v>
      </c>
      <c r="L404" s="8">
        <v>0</v>
      </c>
      <c r="M404" s="59">
        <f>AlimentosSMAE[[#This Row],[Fibra]]/AlimentosSMAE[[#This Row],[Peso neto]]</f>
        <v>0</v>
      </c>
      <c r="N404" s="62">
        <f>AlimentosSMAE[[#This Row],[Kcal]]/AlimentosSMAE[[#This Row],[Peso neto]]</f>
        <v>3</v>
      </c>
    </row>
    <row r="405" spans="2:14" x14ac:dyDescent="0.25">
      <c r="B405" s="17" t="s">
        <v>1774</v>
      </c>
      <c r="C405" s="3" t="s">
        <v>18</v>
      </c>
      <c r="D405" s="4">
        <v>1</v>
      </c>
      <c r="E405" s="2" t="s">
        <v>15</v>
      </c>
      <c r="F405" s="4">
        <v>2</v>
      </c>
      <c r="G405" s="4">
        <v>2</v>
      </c>
      <c r="H405" s="4">
        <v>1</v>
      </c>
      <c r="I405" s="4">
        <v>0</v>
      </c>
      <c r="J405" s="4">
        <v>0</v>
      </c>
      <c r="K405" s="4">
        <v>0.3</v>
      </c>
      <c r="L405" s="8">
        <v>0</v>
      </c>
      <c r="M405" s="59">
        <f>AlimentosSMAE[[#This Row],[Fibra]]/AlimentosSMAE[[#This Row],[Peso neto]]</f>
        <v>0</v>
      </c>
      <c r="N405" s="62">
        <f>AlimentosSMAE[[#This Row],[Kcal]]/AlimentosSMAE[[#This Row],[Peso neto]]</f>
        <v>0.5</v>
      </c>
    </row>
    <row r="406" spans="2:14" x14ac:dyDescent="0.25">
      <c r="B406" s="17" t="s">
        <v>1775</v>
      </c>
      <c r="C406" s="3" t="s">
        <v>18</v>
      </c>
      <c r="D406" s="4">
        <v>5</v>
      </c>
      <c r="E406" s="2" t="s">
        <v>10</v>
      </c>
      <c r="F406" s="4">
        <v>5</v>
      </c>
      <c r="G406" s="4">
        <v>5</v>
      </c>
      <c r="H406" s="4">
        <v>3</v>
      </c>
      <c r="I406" s="4">
        <v>0.1</v>
      </c>
      <c r="J406" s="4">
        <v>0</v>
      </c>
      <c r="K406" s="4">
        <v>0.7</v>
      </c>
      <c r="L406" s="8">
        <v>0</v>
      </c>
      <c r="M406" s="59">
        <f>AlimentosSMAE[[#This Row],[Fibra]]/AlimentosSMAE[[#This Row],[Peso neto]]</f>
        <v>0</v>
      </c>
      <c r="N406" s="62">
        <f>AlimentosSMAE[[#This Row],[Kcal]]/AlimentosSMAE[[#This Row],[Peso neto]]</f>
        <v>0.6</v>
      </c>
    </row>
    <row r="407" spans="2:14" x14ac:dyDescent="0.25">
      <c r="B407" s="17" t="s">
        <v>1776</v>
      </c>
      <c r="C407" s="3" t="s">
        <v>18</v>
      </c>
      <c r="D407" s="4">
        <v>0.33333333300000001</v>
      </c>
      <c r="E407" s="2" t="s">
        <v>45</v>
      </c>
      <c r="F407" s="4">
        <v>2</v>
      </c>
      <c r="G407" s="4">
        <v>2</v>
      </c>
      <c r="H407" s="4">
        <v>6</v>
      </c>
      <c r="I407" s="4">
        <v>0.1</v>
      </c>
      <c r="J407" s="4">
        <v>0.1</v>
      </c>
      <c r="K407" s="4">
        <v>1.8</v>
      </c>
      <c r="L407" s="8">
        <v>0</v>
      </c>
      <c r="M407" s="59">
        <f>AlimentosSMAE[[#This Row],[Fibra]]/AlimentosSMAE[[#This Row],[Peso neto]]</f>
        <v>0</v>
      </c>
      <c r="N407" s="62">
        <f>AlimentosSMAE[[#This Row],[Kcal]]/AlimentosSMAE[[#This Row],[Peso neto]]</f>
        <v>3</v>
      </c>
    </row>
    <row r="408" spans="2:14" x14ac:dyDescent="0.25">
      <c r="B408" s="17" t="s">
        <v>1777</v>
      </c>
      <c r="C408" s="3" t="s">
        <v>18</v>
      </c>
      <c r="D408" s="4">
        <v>5</v>
      </c>
      <c r="E408" s="2" t="s">
        <v>15</v>
      </c>
      <c r="F408" s="4">
        <v>10</v>
      </c>
      <c r="G408" s="4">
        <v>10</v>
      </c>
      <c r="H408" s="4">
        <v>5</v>
      </c>
      <c r="I408" s="4">
        <v>0.2</v>
      </c>
      <c r="J408" s="4">
        <v>0</v>
      </c>
      <c r="K408" s="4">
        <v>1.7</v>
      </c>
      <c r="L408" s="8">
        <v>0</v>
      </c>
      <c r="M408" s="59">
        <f>AlimentosSMAE[[#This Row],[Fibra]]/AlimentosSMAE[[#This Row],[Peso neto]]</f>
        <v>0</v>
      </c>
      <c r="N408" s="62">
        <f>AlimentosSMAE[[#This Row],[Kcal]]/AlimentosSMAE[[#This Row],[Peso neto]]</f>
        <v>0.5</v>
      </c>
    </row>
    <row r="409" spans="2:14" x14ac:dyDescent="0.25">
      <c r="B409" s="17" t="s">
        <v>1778</v>
      </c>
      <c r="C409" s="3" t="s">
        <v>18</v>
      </c>
      <c r="D409" s="4">
        <v>5</v>
      </c>
      <c r="E409" s="2" t="s">
        <v>15</v>
      </c>
      <c r="F409" s="4">
        <v>10</v>
      </c>
      <c r="G409" s="4">
        <v>10</v>
      </c>
      <c r="H409" s="4">
        <v>10</v>
      </c>
      <c r="I409" s="4">
        <v>0.2</v>
      </c>
      <c r="J409" s="4">
        <v>0</v>
      </c>
      <c r="K409" s="4">
        <v>2.5</v>
      </c>
      <c r="L409" s="8">
        <v>0</v>
      </c>
      <c r="M409" s="59">
        <f>AlimentosSMAE[[#This Row],[Fibra]]/AlimentosSMAE[[#This Row],[Peso neto]]</f>
        <v>0</v>
      </c>
      <c r="N409" s="62">
        <f>AlimentosSMAE[[#This Row],[Kcal]]/AlimentosSMAE[[#This Row],[Peso neto]]</f>
        <v>1</v>
      </c>
    </row>
    <row r="410" spans="2:14" x14ac:dyDescent="0.25">
      <c r="B410" s="17" t="s">
        <v>1779</v>
      </c>
      <c r="C410" s="3" t="s">
        <v>18</v>
      </c>
      <c r="D410" s="4">
        <v>0.5</v>
      </c>
      <c r="E410" s="2" t="s">
        <v>91</v>
      </c>
      <c r="F410" s="4">
        <v>125</v>
      </c>
      <c r="G410" s="4">
        <v>125</v>
      </c>
      <c r="H410" s="4">
        <v>6</v>
      </c>
      <c r="I410" s="4">
        <v>0.3</v>
      </c>
      <c r="J410" s="4">
        <v>0.1</v>
      </c>
      <c r="K410" s="4">
        <v>0.9</v>
      </c>
      <c r="L410" s="8">
        <v>0</v>
      </c>
      <c r="M410" s="59">
        <f>AlimentosSMAE[[#This Row],[Fibra]]/AlimentosSMAE[[#This Row],[Peso neto]]</f>
        <v>0</v>
      </c>
      <c r="N410" s="62">
        <f>AlimentosSMAE[[#This Row],[Kcal]]/AlimentosSMAE[[#This Row],[Peso neto]]</f>
        <v>4.8000000000000001E-2</v>
      </c>
    </row>
    <row r="411" spans="2:14" x14ac:dyDescent="0.25">
      <c r="B411" s="17" t="s">
        <v>1783</v>
      </c>
      <c r="C411" s="3" t="s">
        <v>18</v>
      </c>
      <c r="D411" s="4">
        <v>1</v>
      </c>
      <c r="E411" s="2" t="s">
        <v>91</v>
      </c>
      <c r="F411" s="4">
        <v>355</v>
      </c>
      <c r="G411" s="4">
        <v>355</v>
      </c>
      <c r="H411" s="4">
        <v>1</v>
      </c>
      <c r="I411" s="4">
        <v>0</v>
      </c>
      <c r="J411" s="4">
        <v>0</v>
      </c>
      <c r="K411" s="4">
        <v>0.1</v>
      </c>
      <c r="L411" s="8">
        <v>0</v>
      </c>
      <c r="M411" s="59">
        <f>AlimentosSMAE[[#This Row],[Fibra]]/AlimentosSMAE[[#This Row],[Peso neto]]</f>
        <v>0</v>
      </c>
      <c r="N411" s="62">
        <f>AlimentosSMAE[[#This Row],[Kcal]]/AlimentosSMAE[[#This Row],[Peso neto]]</f>
        <v>2.8169014084507044E-3</v>
      </c>
    </row>
    <row r="412" spans="2:14" x14ac:dyDescent="0.25">
      <c r="B412" s="17" t="s">
        <v>1785</v>
      </c>
      <c r="C412" s="3" t="s">
        <v>18</v>
      </c>
      <c r="D412" s="4">
        <v>1</v>
      </c>
      <c r="E412" s="2" t="s">
        <v>170</v>
      </c>
      <c r="F412" s="4">
        <v>1</v>
      </c>
      <c r="G412" s="4">
        <v>1</v>
      </c>
      <c r="H412" s="4">
        <v>5</v>
      </c>
      <c r="I412" s="4">
        <v>0</v>
      </c>
      <c r="J412" s="4">
        <v>0</v>
      </c>
      <c r="K412" s="4">
        <v>0</v>
      </c>
      <c r="L412" s="8">
        <v>0</v>
      </c>
      <c r="M412" s="59">
        <f>AlimentosSMAE[[#This Row],[Fibra]]/AlimentosSMAE[[#This Row],[Peso neto]]</f>
        <v>0</v>
      </c>
      <c r="N412" s="62">
        <f>AlimentosSMAE[[#This Row],[Kcal]]/AlimentosSMAE[[#This Row],[Peso neto]]</f>
        <v>5</v>
      </c>
    </row>
    <row r="413" spans="2:14" x14ac:dyDescent="0.25">
      <c r="B413" s="17" t="s">
        <v>1807</v>
      </c>
      <c r="C413" s="3" t="s">
        <v>18</v>
      </c>
      <c r="D413" s="4">
        <v>0.5</v>
      </c>
      <c r="E413" s="2" t="s">
        <v>15</v>
      </c>
      <c r="F413" s="4">
        <v>2</v>
      </c>
      <c r="G413" s="4">
        <v>2</v>
      </c>
      <c r="H413" s="4">
        <v>6</v>
      </c>
      <c r="I413" s="4">
        <v>0.1</v>
      </c>
      <c r="J413" s="4">
        <v>0.3</v>
      </c>
      <c r="K413" s="4">
        <v>1.1000000000000001</v>
      </c>
      <c r="L413" s="8">
        <v>0</v>
      </c>
      <c r="M413" s="59">
        <f>AlimentosSMAE[[#This Row],[Fibra]]/AlimentosSMAE[[#This Row],[Peso neto]]</f>
        <v>0</v>
      </c>
      <c r="N413" s="62">
        <f>AlimentosSMAE[[#This Row],[Kcal]]/AlimentosSMAE[[#This Row],[Peso neto]]</f>
        <v>3</v>
      </c>
    </row>
    <row r="414" spans="2:14" x14ac:dyDescent="0.25">
      <c r="B414" s="17" t="s">
        <v>1809</v>
      </c>
      <c r="C414" s="3" t="s">
        <v>18</v>
      </c>
      <c r="D414" s="4">
        <v>1</v>
      </c>
      <c r="E414" s="2" t="s">
        <v>15</v>
      </c>
      <c r="F414" s="4">
        <v>3</v>
      </c>
      <c r="G414" s="4">
        <v>3</v>
      </c>
      <c r="H414" s="4">
        <v>11</v>
      </c>
      <c r="I414" s="4">
        <v>0.2</v>
      </c>
      <c r="J414" s="4">
        <v>0.5</v>
      </c>
      <c r="K414" s="4">
        <v>2</v>
      </c>
      <c r="L414" s="8">
        <v>0</v>
      </c>
      <c r="M414" s="59">
        <f>AlimentosSMAE[[#This Row],[Fibra]]/AlimentosSMAE[[#This Row],[Peso neto]]</f>
        <v>0</v>
      </c>
      <c r="N414" s="62">
        <f>AlimentosSMAE[[#This Row],[Kcal]]/AlimentosSMAE[[#This Row],[Peso neto]]</f>
        <v>3.6666666666666665</v>
      </c>
    </row>
    <row r="415" spans="2:14" x14ac:dyDescent="0.25">
      <c r="B415" s="17" t="s">
        <v>1810</v>
      </c>
      <c r="C415" s="3" t="s">
        <v>18</v>
      </c>
      <c r="D415" s="4">
        <v>1</v>
      </c>
      <c r="E415" s="2" t="s">
        <v>15</v>
      </c>
      <c r="F415" s="4">
        <v>2</v>
      </c>
      <c r="G415" s="4">
        <v>2</v>
      </c>
      <c r="H415" s="4">
        <v>7</v>
      </c>
      <c r="I415" s="4">
        <v>0.1</v>
      </c>
      <c r="J415" s="4">
        <v>0.3</v>
      </c>
      <c r="K415" s="4">
        <v>1.3</v>
      </c>
      <c r="L415" s="8">
        <v>0</v>
      </c>
      <c r="M415" s="59">
        <f>AlimentosSMAE[[#This Row],[Fibra]]/AlimentosSMAE[[#This Row],[Peso neto]]</f>
        <v>0</v>
      </c>
      <c r="N415" s="62">
        <f>AlimentosSMAE[[#This Row],[Kcal]]/AlimentosSMAE[[#This Row],[Peso neto]]</f>
        <v>3.5</v>
      </c>
    </row>
    <row r="416" spans="2:14" x14ac:dyDescent="0.25">
      <c r="B416" s="17" t="s">
        <v>1818</v>
      </c>
      <c r="C416" s="3" t="s">
        <v>18</v>
      </c>
      <c r="D416" s="4">
        <v>1</v>
      </c>
      <c r="E416" s="2" t="s">
        <v>15</v>
      </c>
      <c r="F416" s="4">
        <v>6</v>
      </c>
      <c r="G416" s="4">
        <v>6</v>
      </c>
      <c r="H416" s="4">
        <v>0</v>
      </c>
      <c r="I416" s="4">
        <v>0</v>
      </c>
      <c r="J416" s="4">
        <v>0</v>
      </c>
      <c r="K416" s="4">
        <v>0</v>
      </c>
      <c r="L416" s="8">
        <v>0</v>
      </c>
      <c r="M416" s="59">
        <f>AlimentosSMAE[[#This Row],[Fibra]]/AlimentosSMAE[[#This Row],[Peso neto]]</f>
        <v>0</v>
      </c>
      <c r="N416" s="62">
        <f>AlimentosSMAE[[#This Row],[Kcal]]/AlimentosSMAE[[#This Row],[Peso neto]]</f>
        <v>0</v>
      </c>
    </row>
    <row r="417" spans="2:14" x14ac:dyDescent="0.25">
      <c r="B417" s="17" t="s">
        <v>1819</v>
      </c>
      <c r="C417" s="3" t="s">
        <v>18</v>
      </c>
      <c r="D417" s="4">
        <v>1</v>
      </c>
      <c r="E417" s="2" t="s">
        <v>15</v>
      </c>
      <c r="F417" s="4">
        <v>5</v>
      </c>
      <c r="G417" s="4">
        <v>5</v>
      </c>
      <c r="H417" s="4">
        <v>4</v>
      </c>
      <c r="I417" s="4">
        <v>0</v>
      </c>
      <c r="J417" s="4">
        <v>0</v>
      </c>
      <c r="K417" s="4">
        <v>0.8</v>
      </c>
      <c r="L417" s="8">
        <v>0</v>
      </c>
      <c r="M417" s="59">
        <f>AlimentosSMAE[[#This Row],[Fibra]]/AlimentosSMAE[[#This Row],[Peso neto]]</f>
        <v>0</v>
      </c>
      <c r="N417" s="62">
        <f>AlimentosSMAE[[#This Row],[Kcal]]/AlimentosSMAE[[#This Row],[Peso neto]]</f>
        <v>0.8</v>
      </c>
    </row>
    <row r="418" spans="2:14" x14ac:dyDescent="0.25">
      <c r="B418" s="17" t="s">
        <v>1820</v>
      </c>
      <c r="C418" s="3" t="s">
        <v>18</v>
      </c>
      <c r="D418" s="4">
        <v>1</v>
      </c>
      <c r="E418" s="2" t="s">
        <v>15</v>
      </c>
      <c r="F418" s="4">
        <v>5</v>
      </c>
      <c r="G418" s="4">
        <v>5</v>
      </c>
      <c r="H418" s="4">
        <v>4</v>
      </c>
      <c r="I418" s="4">
        <v>0</v>
      </c>
      <c r="J418" s="4">
        <v>0</v>
      </c>
      <c r="K418" s="4">
        <v>0.8</v>
      </c>
      <c r="L418" s="8">
        <v>0</v>
      </c>
      <c r="M418" s="59">
        <f>AlimentosSMAE[[#This Row],[Fibra]]/AlimentosSMAE[[#This Row],[Peso neto]]</f>
        <v>0</v>
      </c>
      <c r="N418" s="62">
        <f>AlimentosSMAE[[#This Row],[Kcal]]/AlimentosSMAE[[#This Row],[Peso neto]]</f>
        <v>0.8</v>
      </c>
    </row>
    <row r="419" spans="2:14" x14ac:dyDescent="0.25">
      <c r="B419" s="17" t="s">
        <v>1821</v>
      </c>
      <c r="C419" s="3" t="s">
        <v>18</v>
      </c>
      <c r="D419" s="4">
        <v>1</v>
      </c>
      <c r="E419" s="2" t="s">
        <v>15</v>
      </c>
      <c r="F419" s="4">
        <v>5</v>
      </c>
      <c r="G419" s="4">
        <v>5</v>
      </c>
      <c r="H419" s="4">
        <v>0</v>
      </c>
      <c r="I419" s="4">
        <v>0</v>
      </c>
      <c r="J419" s="4">
        <v>0</v>
      </c>
      <c r="K419" s="4">
        <v>0</v>
      </c>
      <c r="L419" s="8">
        <v>0</v>
      </c>
      <c r="M419" s="59">
        <f>AlimentosSMAE[[#This Row],[Fibra]]/AlimentosSMAE[[#This Row],[Peso neto]]</f>
        <v>0</v>
      </c>
      <c r="N419" s="62">
        <f>AlimentosSMAE[[#This Row],[Kcal]]/AlimentosSMAE[[#This Row],[Peso neto]]</f>
        <v>0</v>
      </c>
    </row>
    <row r="420" spans="2:14" x14ac:dyDescent="0.25">
      <c r="B420" s="17" t="s">
        <v>1845</v>
      </c>
      <c r="C420" s="3" t="s">
        <v>18</v>
      </c>
      <c r="D420" s="4">
        <v>0.5</v>
      </c>
      <c r="E420" s="2" t="s">
        <v>52</v>
      </c>
      <c r="F420" s="4">
        <v>8</v>
      </c>
      <c r="G420" s="4">
        <v>8</v>
      </c>
      <c r="H420" s="4">
        <v>6</v>
      </c>
      <c r="I420" s="4">
        <v>0.1</v>
      </c>
      <c r="J420" s="4">
        <v>0.1</v>
      </c>
      <c r="K420" s="4">
        <v>1</v>
      </c>
      <c r="L420" s="8">
        <v>0</v>
      </c>
      <c r="M420" s="59">
        <f>AlimentosSMAE[[#This Row],[Fibra]]/AlimentosSMAE[[#This Row],[Peso neto]]</f>
        <v>0</v>
      </c>
      <c r="N420" s="62">
        <f>AlimentosSMAE[[#This Row],[Kcal]]/AlimentosSMAE[[#This Row],[Peso neto]]</f>
        <v>0.75</v>
      </c>
    </row>
    <row r="421" spans="2:14" x14ac:dyDescent="0.25">
      <c r="B421" s="17" t="s">
        <v>1853</v>
      </c>
      <c r="C421" s="3" t="s">
        <v>18</v>
      </c>
      <c r="D421" s="4">
        <v>1</v>
      </c>
      <c r="E421" s="2" t="s">
        <v>15</v>
      </c>
      <c r="F421" s="4">
        <v>5</v>
      </c>
      <c r="G421" s="4">
        <v>5</v>
      </c>
      <c r="H421" s="4">
        <v>3</v>
      </c>
      <c r="I421" s="4">
        <v>0.4</v>
      </c>
      <c r="J421" s="4">
        <v>0</v>
      </c>
      <c r="K421" s="4">
        <v>0.3</v>
      </c>
      <c r="L421" s="8">
        <v>0</v>
      </c>
      <c r="M421" s="59">
        <f>AlimentosSMAE[[#This Row],[Fibra]]/AlimentosSMAE[[#This Row],[Peso neto]]</f>
        <v>0</v>
      </c>
      <c r="N421" s="62">
        <f>AlimentosSMAE[[#This Row],[Kcal]]/AlimentosSMAE[[#This Row],[Peso neto]]</f>
        <v>0.6</v>
      </c>
    </row>
    <row r="422" spans="2:14" x14ac:dyDescent="0.25">
      <c r="B422" s="17" t="s">
        <v>1859</v>
      </c>
      <c r="C422" s="3" t="s">
        <v>18</v>
      </c>
      <c r="D422" s="4">
        <v>0.5</v>
      </c>
      <c r="E422" s="2" t="s">
        <v>52</v>
      </c>
      <c r="F422" s="4">
        <v>8</v>
      </c>
      <c r="G422" s="4">
        <v>8</v>
      </c>
      <c r="H422" s="4">
        <v>8</v>
      </c>
      <c r="I422" s="4">
        <v>1</v>
      </c>
      <c r="J422" s="4">
        <v>0.5</v>
      </c>
      <c r="K422" s="4">
        <v>3.8</v>
      </c>
      <c r="L422" s="8">
        <v>0</v>
      </c>
      <c r="M422" s="59">
        <f>AlimentosSMAE[[#This Row],[Fibra]]/AlimentosSMAE[[#This Row],[Peso neto]]</f>
        <v>0</v>
      </c>
      <c r="N422" s="62">
        <f>AlimentosSMAE[[#This Row],[Kcal]]/AlimentosSMAE[[#This Row],[Peso neto]]</f>
        <v>1</v>
      </c>
    </row>
    <row r="423" spans="2:14" x14ac:dyDescent="0.25">
      <c r="B423" s="17" t="s">
        <v>1861</v>
      </c>
      <c r="C423" s="3" t="s">
        <v>18</v>
      </c>
      <c r="D423" s="4">
        <v>1</v>
      </c>
      <c r="E423" s="2" t="s">
        <v>15</v>
      </c>
      <c r="F423" s="4">
        <v>6</v>
      </c>
      <c r="G423" s="4">
        <v>6</v>
      </c>
      <c r="H423" s="4">
        <v>1</v>
      </c>
      <c r="I423" s="4">
        <v>0</v>
      </c>
      <c r="J423" s="4">
        <v>0</v>
      </c>
      <c r="K423" s="4">
        <v>0.1</v>
      </c>
      <c r="L423" s="8">
        <v>0</v>
      </c>
      <c r="M423" s="59">
        <f>AlimentosSMAE[[#This Row],[Fibra]]/AlimentosSMAE[[#This Row],[Peso neto]]</f>
        <v>0</v>
      </c>
      <c r="N423" s="62">
        <f>AlimentosSMAE[[#This Row],[Kcal]]/AlimentosSMAE[[#This Row],[Peso neto]]</f>
        <v>0.16666666666666666</v>
      </c>
    </row>
    <row r="424" spans="2:14" x14ac:dyDescent="0.25">
      <c r="B424" s="17" t="s">
        <v>1864</v>
      </c>
      <c r="C424" s="3" t="s">
        <v>18</v>
      </c>
      <c r="D424" s="4">
        <v>1</v>
      </c>
      <c r="E424" s="2" t="s">
        <v>15</v>
      </c>
      <c r="F424" s="4">
        <v>5</v>
      </c>
      <c r="G424" s="4">
        <v>5</v>
      </c>
      <c r="H424" s="4">
        <v>5</v>
      </c>
      <c r="I424" s="4">
        <v>0.3</v>
      </c>
      <c r="J424" s="4">
        <v>0</v>
      </c>
      <c r="K424" s="4">
        <v>0.8</v>
      </c>
      <c r="L424" s="8">
        <v>0</v>
      </c>
      <c r="M424" s="59">
        <f>AlimentosSMAE[[#This Row],[Fibra]]/AlimentosSMAE[[#This Row],[Peso neto]]</f>
        <v>0</v>
      </c>
      <c r="N424" s="62">
        <f>AlimentosSMAE[[#This Row],[Kcal]]/AlimentosSMAE[[#This Row],[Peso neto]]</f>
        <v>1</v>
      </c>
    </row>
    <row r="425" spans="2:14" x14ac:dyDescent="0.25">
      <c r="B425" s="17" t="s">
        <v>1868</v>
      </c>
      <c r="C425" s="3" t="s">
        <v>18</v>
      </c>
      <c r="D425" s="4">
        <v>1</v>
      </c>
      <c r="E425" s="2" t="s">
        <v>15</v>
      </c>
      <c r="F425" s="4">
        <v>1</v>
      </c>
      <c r="G425" s="4">
        <v>1</v>
      </c>
      <c r="H425" s="4">
        <v>3</v>
      </c>
      <c r="I425" s="4">
        <v>0.1</v>
      </c>
      <c r="J425" s="4">
        <v>0.1</v>
      </c>
      <c r="K425" s="4">
        <v>0.6</v>
      </c>
      <c r="L425" s="8">
        <v>0</v>
      </c>
      <c r="M425" s="59">
        <f>AlimentosSMAE[[#This Row],[Fibra]]/AlimentosSMAE[[#This Row],[Peso neto]]</f>
        <v>0</v>
      </c>
      <c r="N425" s="62">
        <f>AlimentosSMAE[[#This Row],[Kcal]]/AlimentosSMAE[[#This Row],[Peso neto]]</f>
        <v>3</v>
      </c>
    </row>
    <row r="426" spans="2:14" x14ac:dyDescent="0.25">
      <c r="B426" s="17" t="s">
        <v>1874</v>
      </c>
      <c r="C426" s="3" t="s">
        <v>18</v>
      </c>
      <c r="D426" s="4">
        <v>1</v>
      </c>
      <c r="E426" s="2" t="s">
        <v>15</v>
      </c>
      <c r="F426" s="4">
        <v>2</v>
      </c>
      <c r="G426" s="4">
        <v>2</v>
      </c>
      <c r="H426" s="4">
        <v>7</v>
      </c>
      <c r="I426" s="4">
        <v>0.4</v>
      </c>
      <c r="J426" s="4">
        <v>0.3</v>
      </c>
      <c r="K426" s="4">
        <v>1</v>
      </c>
      <c r="L426" s="8">
        <v>0</v>
      </c>
      <c r="M426" s="59">
        <f>AlimentosSMAE[[#This Row],[Fibra]]/AlimentosSMAE[[#This Row],[Peso neto]]</f>
        <v>0</v>
      </c>
      <c r="N426" s="62">
        <f>AlimentosSMAE[[#This Row],[Kcal]]/AlimentosSMAE[[#This Row],[Peso neto]]</f>
        <v>3.5</v>
      </c>
    </row>
    <row r="427" spans="2:14" x14ac:dyDescent="0.25">
      <c r="B427" s="17" t="s">
        <v>1875</v>
      </c>
      <c r="C427" s="3" t="s">
        <v>18</v>
      </c>
      <c r="D427" s="4">
        <v>1</v>
      </c>
      <c r="E427" s="2" t="s">
        <v>15</v>
      </c>
      <c r="F427" s="4">
        <v>2</v>
      </c>
      <c r="G427" s="4">
        <v>2</v>
      </c>
      <c r="H427" s="4">
        <v>8</v>
      </c>
      <c r="I427" s="4">
        <v>0.4</v>
      </c>
      <c r="J427" s="4">
        <v>0.5</v>
      </c>
      <c r="K427" s="4">
        <v>0.8</v>
      </c>
      <c r="L427" s="8">
        <v>0</v>
      </c>
      <c r="M427" s="59">
        <f>AlimentosSMAE[[#This Row],[Fibra]]/AlimentosSMAE[[#This Row],[Peso neto]]</f>
        <v>0</v>
      </c>
      <c r="N427" s="62">
        <f>AlimentosSMAE[[#This Row],[Kcal]]/AlimentosSMAE[[#This Row],[Peso neto]]</f>
        <v>4</v>
      </c>
    </row>
    <row r="428" spans="2:14" x14ac:dyDescent="0.25">
      <c r="B428" s="17" t="s">
        <v>1878</v>
      </c>
      <c r="C428" s="3" t="s">
        <v>18</v>
      </c>
      <c r="D428" s="4">
        <v>1</v>
      </c>
      <c r="E428" s="2" t="s">
        <v>15</v>
      </c>
      <c r="F428" s="4">
        <v>2</v>
      </c>
      <c r="G428" s="4">
        <v>2</v>
      </c>
      <c r="H428" s="4">
        <v>6</v>
      </c>
      <c r="I428" s="4">
        <v>0.2</v>
      </c>
      <c r="J428" s="4">
        <v>0.1</v>
      </c>
      <c r="K428" s="4">
        <v>1.4</v>
      </c>
      <c r="L428" s="8">
        <v>0</v>
      </c>
      <c r="M428" s="59">
        <f>AlimentosSMAE[[#This Row],[Fibra]]/AlimentosSMAE[[#This Row],[Peso neto]]</f>
        <v>0</v>
      </c>
      <c r="N428" s="62">
        <f>AlimentosSMAE[[#This Row],[Kcal]]/AlimentosSMAE[[#This Row],[Peso neto]]</f>
        <v>3</v>
      </c>
    </row>
    <row r="429" spans="2:14" x14ac:dyDescent="0.25">
      <c r="B429" s="17" t="s">
        <v>1880</v>
      </c>
      <c r="C429" s="3" t="s">
        <v>18</v>
      </c>
      <c r="D429" s="4">
        <v>1</v>
      </c>
      <c r="E429" s="2" t="s">
        <v>15</v>
      </c>
      <c r="F429" s="4">
        <v>2</v>
      </c>
      <c r="G429" s="4">
        <v>2</v>
      </c>
      <c r="H429" s="4">
        <v>6</v>
      </c>
      <c r="I429" s="4">
        <v>0.2</v>
      </c>
      <c r="J429" s="4">
        <v>0.4</v>
      </c>
      <c r="K429" s="4">
        <v>1.1000000000000001</v>
      </c>
      <c r="L429" s="8">
        <v>0</v>
      </c>
      <c r="M429" s="59">
        <f>AlimentosSMAE[[#This Row],[Fibra]]/AlimentosSMAE[[#This Row],[Peso neto]]</f>
        <v>0</v>
      </c>
      <c r="N429" s="62">
        <f>AlimentosSMAE[[#This Row],[Kcal]]/AlimentosSMAE[[#This Row],[Peso neto]]</f>
        <v>3</v>
      </c>
    </row>
    <row r="430" spans="2:14" x14ac:dyDescent="0.25">
      <c r="B430" s="17" t="s">
        <v>1881</v>
      </c>
      <c r="C430" s="3" t="s">
        <v>18</v>
      </c>
      <c r="D430" s="4">
        <v>1</v>
      </c>
      <c r="E430" s="2" t="s">
        <v>15</v>
      </c>
      <c r="F430" s="4">
        <v>2</v>
      </c>
      <c r="G430" s="4">
        <v>2</v>
      </c>
      <c r="H430" s="4">
        <v>6</v>
      </c>
      <c r="I430" s="4">
        <v>0.3</v>
      </c>
      <c r="J430" s="4">
        <v>0.3</v>
      </c>
      <c r="K430" s="4">
        <v>1.1000000000000001</v>
      </c>
      <c r="L430" s="8">
        <v>0</v>
      </c>
      <c r="M430" s="59">
        <f>AlimentosSMAE[[#This Row],[Fibra]]/AlimentosSMAE[[#This Row],[Peso neto]]</f>
        <v>0</v>
      </c>
      <c r="N430" s="62">
        <f>AlimentosSMAE[[#This Row],[Kcal]]/AlimentosSMAE[[#This Row],[Peso neto]]</f>
        <v>3</v>
      </c>
    </row>
    <row r="431" spans="2:14" x14ac:dyDescent="0.25">
      <c r="B431" s="17" t="s">
        <v>1885</v>
      </c>
      <c r="C431" s="3" t="s">
        <v>18</v>
      </c>
      <c r="D431" s="4">
        <v>0.5</v>
      </c>
      <c r="E431" s="2" t="s">
        <v>15</v>
      </c>
      <c r="F431" s="4">
        <v>2</v>
      </c>
      <c r="G431" s="4">
        <v>2</v>
      </c>
      <c r="H431" s="4">
        <v>7</v>
      </c>
      <c r="I431" s="4">
        <v>0.4</v>
      </c>
      <c r="J431" s="4">
        <v>0.5</v>
      </c>
      <c r="K431" s="4">
        <v>0.5</v>
      </c>
      <c r="L431" s="8">
        <v>0</v>
      </c>
      <c r="M431" s="59">
        <f>AlimentosSMAE[[#This Row],[Fibra]]/AlimentosSMAE[[#This Row],[Peso neto]]</f>
        <v>0</v>
      </c>
      <c r="N431" s="62">
        <f>AlimentosSMAE[[#This Row],[Kcal]]/AlimentosSMAE[[#This Row],[Peso neto]]</f>
        <v>3.5</v>
      </c>
    </row>
    <row r="432" spans="2:14" x14ac:dyDescent="0.25">
      <c r="B432" s="17" t="s">
        <v>1899</v>
      </c>
      <c r="C432" s="3" t="s">
        <v>18</v>
      </c>
      <c r="D432" s="4">
        <v>1</v>
      </c>
      <c r="E432" s="2" t="s">
        <v>91</v>
      </c>
      <c r="F432" s="4">
        <v>355</v>
      </c>
      <c r="G432" s="4">
        <v>355</v>
      </c>
      <c r="H432" s="4">
        <v>1</v>
      </c>
      <c r="I432" s="4">
        <v>0</v>
      </c>
      <c r="J432" s="4">
        <v>0</v>
      </c>
      <c r="K432" s="4">
        <v>0.1</v>
      </c>
      <c r="L432" s="8">
        <v>0</v>
      </c>
      <c r="M432" s="59">
        <f>AlimentosSMAE[[#This Row],[Fibra]]/AlimentosSMAE[[#This Row],[Peso neto]]</f>
        <v>0</v>
      </c>
      <c r="N432" s="62">
        <f>AlimentosSMAE[[#This Row],[Kcal]]/AlimentosSMAE[[#This Row],[Peso neto]]</f>
        <v>2.8169014084507044E-3</v>
      </c>
    </row>
    <row r="433" spans="2:14" x14ac:dyDescent="0.25">
      <c r="B433" s="17" t="s">
        <v>1900</v>
      </c>
      <c r="C433" s="3" t="s">
        <v>18</v>
      </c>
      <c r="D433" s="4">
        <v>1</v>
      </c>
      <c r="E433" s="2" t="s">
        <v>91</v>
      </c>
      <c r="F433" s="4">
        <v>355</v>
      </c>
      <c r="G433" s="4">
        <v>355</v>
      </c>
      <c r="H433" s="4">
        <v>1</v>
      </c>
      <c r="I433" s="4">
        <v>0</v>
      </c>
      <c r="J433" s="4">
        <v>0</v>
      </c>
      <c r="K433" s="4">
        <v>0.1</v>
      </c>
      <c r="L433" s="8">
        <v>0</v>
      </c>
      <c r="M433" s="59">
        <f>AlimentosSMAE[[#This Row],[Fibra]]/AlimentosSMAE[[#This Row],[Peso neto]]</f>
        <v>0</v>
      </c>
      <c r="N433" s="62">
        <f>AlimentosSMAE[[#This Row],[Kcal]]/AlimentosSMAE[[#This Row],[Peso neto]]</f>
        <v>2.8169014084507044E-3</v>
      </c>
    </row>
    <row r="434" spans="2:14" x14ac:dyDescent="0.25">
      <c r="B434" s="17" t="s">
        <v>1911</v>
      </c>
      <c r="C434" s="3" t="s">
        <v>18</v>
      </c>
      <c r="D434" s="4">
        <v>1</v>
      </c>
      <c r="E434" s="2" t="s">
        <v>91</v>
      </c>
      <c r="F434" s="4">
        <v>355</v>
      </c>
      <c r="G434" s="4">
        <v>355</v>
      </c>
      <c r="H434" s="4">
        <v>1</v>
      </c>
      <c r="I434" s="4">
        <v>0</v>
      </c>
      <c r="J434" s="4">
        <v>0</v>
      </c>
      <c r="K434" s="4">
        <v>0.1</v>
      </c>
      <c r="L434" s="8">
        <v>0</v>
      </c>
      <c r="M434" s="59">
        <f>AlimentosSMAE[[#This Row],[Fibra]]/AlimentosSMAE[[#This Row],[Peso neto]]</f>
        <v>0</v>
      </c>
      <c r="N434" s="62">
        <f>AlimentosSMAE[[#This Row],[Kcal]]/AlimentosSMAE[[#This Row],[Peso neto]]</f>
        <v>2.8169014084507044E-3</v>
      </c>
    </row>
    <row r="435" spans="2:14" x14ac:dyDescent="0.25">
      <c r="B435" s="17" t="s">
        <v>1912</v>
      </c>
      <c r="C435" s="3" t="s">
        <v>18</v>
      </c>
      <c r="D435" s="4">
        <v>1</v>
      </c>
      <c r="E435" s="2" t="s">
        <v>91</v>
      </c>
      <c r="F435" s="4">
        <v>355</v>
      </c>
      <c r="G435" s="4">
        <v>355</v>
      </c>
      <c r="H435" s="4">
        <v>1</v>
      </c>
      <c r="I435" s="4">
        <v>0</v>
      </c>
      <c r="J435" s="4">
        <v>0</v>
      </c>
      <c r="K435" s="4">
        <v>0.1</v>
      </c>
      <c r="L435" s="8">
        <v>0</v>
      </c>
      <c r="M435" s="59">
        <f>AlimentosSMAE[[#This Row],[Fibra]]/AlimentosSMAE[[#This Row],[Peso neto]]</f>
        <v>0</v>
      </c>
      <c r="N435" s="62">
        <f>AlimentosSMAE[[#This Row],[Kcal]]/AlimentosSMAE[[#This Row],[Peso neto]]</f>
        <v>2.8169014084507044E-3</v>
      </c>
    </row>
    <row r="436" spans="2:14" x14ac:dyDescent="0.25">
      <c r="B436" s="17" t="s">
        <v>1949</v>
      </c>
      <c r="C436" s="3" t="s">
        <v>18</v>
      </c>
      <c r="D436" s="4">
        <v>1</v>
      </c>
      <c r="E436" s="2" t="s">
        <v>15</v>
      </c>
      <c r="F436" s="4">
        <v>2</v>
      </c>
      <c r="G436" s="4">
        <v>2</v>
      </c>
      <c r="H436" s="4">
        <v>7</v>
      </c>
      <c r="I436" s="4">
        <v>0.2</v>
      </c>
      <c r="J436" s="4">
        <v>0.2</v>
      </c>
      <c r="K436" s="4">
        <v>1.3</v>
      </c>
      <c r="L436" s="8">
        <v>0</v>
      </c>
      <c r="M436" s="59">
        <f>AlimentosSMAE[[#This Row],[Fibra]]/AlimentosSMAE[[#This Row],[Peso neto]]</f>
        <v>0</v>
      </c>
      <c r="N436" s="62">
        <f>AlimentosSMAE[[#This Row],[Kcal]]/AlimentosSMAE[[#This Row],[Peso neto]]</f>
        <v>3.5</v>
      </c>
    </row>
    <row r="437" spans="2:14" x14ac:dyDescent="0.25">
      <c r="B437" s="17" t="s">
        <v>1980</v>
      </c>
      <c r="C437" s="3" t="s">
        <v>18</v>
      </c>
      <c r="D437" s="4">
        <v>1</v>
      </c>
      <c r="E437" s="2" t="s">
        <v>15</v>
      </c>
      <c r="F437" s="4">
        <v>5</v>
      </c>
      <c r="G437" s="4">
        <v>5</v>
      </c>
      <c r="H437" s="4">
        <v>8</v>
      </c>
      <c r="I437" s="4">
        <v>0</v>
      </c>
      <c r="J437" s="4">
        <v>0</v>
      </c>
      <c r="K437" s="4">
        <v>0.4</v>
      </c>
      <c r="L437" s="8">
        <v>0</v>
      </c>
      <c r="M437" s="59">
        <f>AlimentosSMAE[[#This Row],[Fibra]]/AlimentosSMAE[[#This Row],[Peso neto]]</f>
        <v>0</v>
      </c>
      <c r="N437" s="62">
        <f>AlimentosSMAE[[#This Row],[Kcal]]/AlimentosSMAE[[#This Row],[Peso neto]]</f>
        <v>1.6</v>
      </c>
    </row>
    <row r="438" spans="2:14" x14ac:dyDescent="0.25">
      <c r="B438" s="17" t="s">
        <v>1981</v>
      </c>
      <c r="C438" s="3" t="s">
        <v>18</v>
      </c>
      <c r="D438" s="4">
        <v>0.25</v>
      </c>
      <c r="E438" s="2" t="s">
        <v>366</v>
      </c>
      <c r="F438" s="4">
        <v>3</v>
      </c>
      <c r="G438" s="4">
        <v>3</v>
      </c>
      <c r="H438" s="4">
        <v>6</v>
      </c>
      <c r="I438" s="4">
        <v>0.1</v>
      </c>
      <c r="J438" s="4">
        <v>0.1</v>
      </c>
      <c r="K438" s="4">
        <v>2</v>
      </c>
      <c r="L438" s="8">
        <v>0</v>
      </c>
      <c r="M438" s="59">
        <f>AlimentosSMAE[[#This Row],[Fibra]]/AlimentosSMAE[[#This Row],[Peso neto]]</f>
        <v>0</v>
      </c>
      <c r="N438" s="62">
        <f>AlimentosSMAE[[#This Row],[Kcal]]/AlimentosSMAE[[#This Row],[Peso neto]]</f>
        <v>2</v>
      </c>
    </row>
    <row r="439" spans="2:14" x14ac:dyDescent="0.25">
      <c r="B439" s="17" t="s">
        <v>1989</v>
      </c>
      <c r="C439" s="3" t="s">
        <v>18</v>
      </c>
      <c r="D439" s="4">
        <v>1</v>
      </c>
      <c r="E439" s="2" t="s">
        <v>15</v>
      </c>
      <c r="F439" s="4">
        <v>5</v>
      </c>
      <c r="G439" s="4">
        <v>5</v>
      </c>
      <c r="H439" s="4">
        <v>1</v>
      </c>
      <c r="I439" s="4">
        <v>0</v>
      </c>
      <c r="J439" s="4">
        <v>0</v>
      </c>
      <c r="K439" s="4">
        <v>0.3</v>
      </c>
      <c r="L439" s="8">
        <v>0</v>
      </c>
      <c r="M439" s="59">
        <f>AlimentosSMAE[[#This Row],[Fibra]]/AlimentosSMAE[[#This Row],[Peso neto]]</f>
        <v>0</v>
      </c>
      <c r="N439" s="62">
        <f>AlimentosSMAE[[#This Row],[Kcal]]/AlimentosSMAE[[#This Row],[Peso neto]]</f>
        <v>0.2</v>
      </c>
    </row>
    <row r="440" spans="2:14" x14ac:dyDescent="0.25">
      <c r="B440" s="17" t="s">
        <v>1990</v>
      </c>
      <c r="C440" s="3" t="s">
        <v>18</v>
      </c>
      <c r="D440" s="4">
        <v>1</v>
      </c>
      <c r="E440" s="2" t="s">
        <v>15</v>
      </c>
      <c r="F440" s="4">
        <v>5</v>
      </c>
      <c r="G440" s="4">
        <v>5</v>
      </c>
      <c r="H440" s="4">
        <v>1</v>
      </c>
      <c r="I440" s="4">
        <v>0</v>
      </c>
      <c r="J440" s="4">
        <v>0</v>
      </c>
      <c r="K440" s="4">
        <v>0.3</v>
      </c>
      <c r="L440" s="8">
        <v>0</v>
      </c>
      <c r="M440" s="59">
        <f>AlimentosSMAE[[#This Row],[Fibra]]/AlimentosSMAE[[#This Row],[Peso neto]]</f>
        <v>0</v>
      </c>
      <c r="N440" s="62">
        <f>AlimentosSMAE[[#This Row],[Kcal]]/AlimentosSMAE[[#This Row],[Peso neto]]</f>
        <v>0.2</v>
      </c>
    </row>
    <row r="441" spans="2:14" x14ac:dyDescent="0.25">
      <c r="B441" s="17" t="s">
        <v>1991</v>
      </c>
      <c r="C441" s="3" t="s">
        <v>18</v>
      </c>
      <c r="D441" s="4">
        <v>1</v>
      </c>
      <c r="E441" s="2" t="s">
        <v>15</v>
      </c>
      <c r="F441" s="4">
        <v>5</v>
      </c>
      <c r="G441" s="4">
        <v>5</v>
      </c>
      <c r="H441" s="4">
        <v>1</v>
      </c>
      <c r="I441" s="4">
        <v>0</v>
      </c>
      <c r="J441" s="4">
        <v>0</v>
      </c>
      <c r="K441" s="4">
        <v>0.3</v>
      </c>
      <c r="L441" s="8">
        <v>0</v>
      </c>
      <c r="M441" s="59">
        <f>AlimentosSMAE[[#This Row],[Fibra]]/AlimentosSMAE[[#This Row],[Peso neto]]</f>
        <v>0</v>
      </c>
      <c r="N441" s="62">
        <f>AlimentosSMAE[[#This Row],[Kcal]]/AlimentosSMAE[[#This Row],[Peso neto]]</f>
        <v>0.2</v>
      </c>
    </row>
    <row r="442" spans="2:14" x14ac:dyDescent="0.25">
      <c r="B442" s="17" t="s">
        <v>1992</v>
      </c>
      <c r="C442" s="3" t="s">
        <v>18</v>
      </c>
      <c r="D442" s="4">
        <v>1</v>
      </c>
      <c r="E442" s="2" t="s">
        <v>15</v>
      </c>
      <c r="F442" s="4">
        <v>5</v>
      </c>
      <c r="G442" s="4">
        <v>5</v>
      </c>
      <c r="H442" s="4">
        <v>1</v>
      </c>
      <c r="I442" s="4">
        <v>0</v>
      </c>
      <c r="J442" s="4">
        <v>0</v>
      </c>
      <c r="K442" s="4">
        <v>0.3</v>
      </c>
      <c r="L442" s="8">
        <v>0</v>
      </c>
      <c r="M442" s="59">
        <f>AlimentosSMAE[[#This Row],[Fibra]]/AlimentosSMAE[[#This Row],[Peso neto]]</f>
        <v>0</v>
      </c>
      <c r="N442" s="62">
        <f>AlimentosSMAE[[#This Row],[Kcal]]/AlimentosSMAE[[#This Row],[Peso neto]]</f>
        <v>0.2</v>
      </c>
    </row>
    <row r="443" spans="2:14" x14ac:dyDescent="0.25">
      <c r="B443" s="17" t="s">
        <v>1993</v>
      </c>
      <c r="C443" s="3" t="s">
        <v>18</v>
      </c>
      <c r="D443" s="4">
        <v>1</v>
      </c>
      <c r="E443" s="2" t="s">
        <v>15</v>
      </c>
      <c r="F443" s="4">
        <v>5</v>
      </c>
      <c r="G443" s="4">
        <v>5</v>
      </c>
      <c r="H443" s="4">
        <v>1</v>
      </c>
      <c r="I443" s="4">
        <v>0</v>
      </c>
      <c r="J443" s="4">
        <v>0</v>
      </c>
      <c r="K443" s="4">
        <v>0.3</v>
      </c>
      <c r="L443" s="8">
        <v>0</v>
      </c>
      <c r="M443" s="59">
        <f>AlimentosSMAE[[#This Row],[Fibra]]/AlimentosSMAE[[#This Row],[Peso neto]]</f>
        <v>0</v>
      </c>
      <c r="N443" s="62">
        <f>AlimentosSMAE[[#This Row],[Kcal]]/AlimentosSMAE[[#This Row],[Peso neto]]</f>
        <v>0.2</v>
      </c>
    </row>
    <row r="444" spans="2:14" x14ac:dyDescent="0.25">
      <c r="B444" s="17" t="s">
        <v>1994</v>
      </c>
      <c r="C444" s="3" t="s">
        <v>18</v>
      </c>
      <c r="D444" s="4">
        <v>1</v>
      </c>
      <c r="E444" s="2" t="s">
        <v>15</v>
      </c>
      <c r="F444" s="4">
        <v>5</v>
      </c>
      <c r="G444" s="4">
        <v>5</v>
      </c>
      <c r="H444" s="4">
        <v>1</v>
      </c>
      <c r="I444" s="4">
        <v>0</v>
      </c>
      <c r="J444" s="4">
        <v>0</v>
      </c>
      <c r="K444" s="4">
        <v>0.3</v>
      </c>
      <c r="L444" s="8">
        <v>0</v>
      </c>
      <c r="M444" s="59">
        <f>AlimentosSMAE[[#This Row],[Fibra]]/AlimentosSMAE[[#This Row],[Peso neto]]</f>
        <v>0</v>
      </c>
      <c r="N444" s="62">
        <f>AlimentosSMAE[[#This Row],[Kcal]]/AlimentosSMAE[[#This Row],[Peso neto]]</f>
        <v>0.2</v>
      </c>
    </row>
    <row r="445" spans="2:14" x14ac:dyDescent="0.25">
      <c r="B445" s="17" t="s">
        <v>1995</v>
      </c>
      <c r="C445" s="3" t="s">
        <v>18</v>
      </c>
      <c r="D445" s="4">
        <v>1</v>
      </c>
      <c r="E445" s="2" t="s">
        <v>15</v>
      </c>
      <c r="F445" s="4">
        <v>5</v>
      </c>
      <c r="G445" s="4">
        <v>5</v>
      </c>
      <c r="H445" s="4">
        <v>1</v>
      </c>
      <c r="I445" s="4">
        <v>0</v>
      </c>
      <c r="J445" s="4">
        <v>0</v>
      </c>
      <c r="K445" s="4">
        <v>0.3</v>
      </c>
      <c r="L445" s="8">
        <v>0</v>
      </c>
      <c r="M445" s="59">
        <f>AlimentosSMAE[[#This Row],[Fibra]]/AlimentosSMAE[[#This Row],[Peso neto]]</f>
        <v>0</v>
      </c>
      <c r="N445" s="62">
        <f>AlimentosSMAE[[#This Row],[Kcal]]/AlimentosSMAE[[#This Row],[Peso neto]]</f>
        <v>0.2</v>
      </c>
    </row>
    <row r="446" spans="2:14" x14ac:dyDescent="0.25">
      <c r="B446" s="17" t="s">
        <v>1996</v>
      </c>
      <c r="C446" s="3" t="s">
        <v>18</v>
      </c>
      <c r="D446" s="4">
        <v>1</v>
      </c>
      <c r="E446" s="2" t="s">
        <v>15</v>
      </c>
      <c r="F446" s="4">
        <v>5</v>
      </c>
      <c r="G446" s="4">
        <v>5</v>
      </c>
      <c r="H446" s="4">
        <v>1</v>
      </c>
      <c r="I446" s="4">
        <v>0</v>
      </c>
      <c r="J446" s="4">
        <v>0</v>
      </c>
      <c r="K446" s="4">
        <v>0.3</v>
      </c>
      <c r="L446" s="8">
        <v>0</v>
      </c>
      <c r="M446" s="59">
        <f>AlimentosSMAE[[#This Row],[Fibra]]/AlimentosSMAE[[#This Row],[Peso neto]]</f>
        <v>0</v>
      </c>
      <c r="N446" s="62">
        <f>AlimentosSMAE[[#This Row],[Kcal]]/AlimentosSMAE[[#This Row],[Peso neto]]</f>
        <v>0.2</v>
      </c>
    </row>
    <row r="447" spans="2:14" x14ac:dyDescent="0.25">
      <c r="B447" s="17" t="s">
        <v>1997</v>
      </c>
      <c r="C447" s="3" t="s">
        <v>18</v>
      </c>
      <c r="D447" s="4">
        <v>1</v>
      </c>
      <c r="E447" s="2" t="s">
        <v>15</v>
      </c>
      <c r="F447" s="4">
        <v>5</v>
      </c>
      <c r="G447" s="4">
        <v>5</v>
      </c>
      <c r="H447" s="4">
        <v>1</v>
      </c>
      <c r="I447" s="4">
        <v>0</v>
      </c>
      <c r="J447" s="4">
        <v>0</v>
      </c>
      <c r="K447" s="4">
        <v>0.3</v>
      </c>
      <c r="L447" s="8">
        <v>0</v>
      </c>
      <c r="M447" s="59">
        <f>AlimentosSMAE[[#This Row],[Fibra]]/AlimentosSMAE[[#This Row],[Peso neto]]</f>
        <v>0</v>
      </c>
      <c r="N447" s="62">
        <f>AlimentosSMAE[[#This Row],[Kcal]]/AlimentosSMAE[[#This Row],[Peso neto]]</f>
        <v>0.2</v>
      </c>
    </row>
    <row r="448" spans="2:14" x14ac:dyDescent="0.25">
      <c r="B448" s="17" t="s">
        <v>1998</v>
      </c>
      <c r="C448" s="3" t="s">
        <v>18</v>
      </c>
      <c r="D448" s="4">
        <v>1</v>
      </c>
      <c r="E448" s="2" t="s">
        <v>15</v>
      </c>
      <c r="F448" s="4">
        <v>5</v>
      </c>
      <c r="G448" s="4">
        <v>5</v>
      </c>
      <c r="H448" s="4">
        <v>1</v>
      </c>
      <c r="I448" s="4">
        <v>0</v>
      </c>
      <c r="J448" s="4">
        <v>0</v>
      </c>
      <c r="K448" s="4">
        <v>0.3</v>
      </c>
      <c r="L448" s="8">
        <v>0</v>
      </c>
      <c r="M448" s="59">
        <f>AlimentosSMAE[[#This Row],[Fibra]]/AlimentosSMAE[[#This Row],[Peso neto]]</f>
        <v>0</v>
      </c>
      <c r="N448" s="62">
        <f>AlimentosSMAE[[#This Row],[Kcal]]/AlimentosSMAE[[#This Row],[Peso neto]]</f>
        <v>0.2</v>
      </c>
    </row>
    <row r="449" spans="2:14" x14ac:dyDescent="0.25">
      <c r="B449" s="17" t="s">
        <v>133</v>
      </c>
      <c r="C449" s="3" t="s">
        <v>9</v>
      </c>
      <c r="D449" s="4">
        <v>1</v>
      </c>
      <c r="E449" s="2" t="s">
        <v>45</v>
      </c>
      <c r="F449" s="4">
        <v>98</v>
      </c>
      <c r="G449" s="4">
        <v>51</v>
      </c>
      <c r="H449" s="4">
        <v>117</v>
      </c>
      <c r="I449" s="4">
        <v>11.6</v>
      </c>
      <c r="J449" s="4">
        <v>8.6</v>
      </c>
      <c r="K449" s="4">
        <v>0</v>
      </c>
      <c r="L449" s="8">
        <v>0</v>
      </c>
      <c r="M449" s="59">
        <f>AlimentosSMAE[[#This Row],[Fibra]]/AlimentosSMAE[[#This Row],[Peso neto]]</f>
        <v>0</v>
      </c>
      <c r="N449" s="62">
        <f>AlimentosSMAE[[#This Row],[Kcal]]/AlimentosSMAE[[#This Row],[Peso neto]]</f>
        <v>2.2941176470588234</v>
      </c>
    </row>
    <row r="450" spans="2:14" x14ac:dyDescent="0.25">
      <c r="B450" s="17" t="s">
        <v>134</v>
      </c>
      <c r="C450" s="3" t="s">
        <v>9</v>
      </c>
      <c r="D450" s="4">
        <v>1</v>
      </c>
      <c r="E450" s="2" t="s">
        <v>45</v>
      </c>
      <c r="F450" s="4">
        <v>95</v>
      </c>
      <c r="G450" s="4">
        <v>51</v>
      </c>
      <c r="H450" s="4">
        <v>114</v>
      </c>
      <c r="I450" s="4">
        <v>9.4</v>
      </c>
      <c r="J450" s="4">
        <v>8.1999999999999993</v>
      </c>
      <c r="K450" s="4">
        <v>0</v>
      </c>
      <c r="L450" s="8">
        <v>0</v>
      </c>
      <c r="M450" s="59">
        <f>AlimentosSMAE[[#This Row],[Fibra]]/AlimentosSMAE[[#This Row],[Peso neto]]</f>
        <v>0</v>
      </c>
      <c r="N450" s="62">
        <f>AlimentosSMAE[[#This Row],[Kcal]]/AlimentosSMAE[[#This Row],[Peso neto]]</f>
        <v>2.2352941176470589</v>
      </c>
    </row>
    <row r="451" spans="2:14" x14ac:dyDescent="0.25">
      <c r="B451" s="17" t="s">
        <v>146</v>
      </c>
      <c r="C451" s="3" t="s">
        <v>9</v>
      </c>
      <c r="D451" s="4">
        <v>2</v>
      </c>
      <c r="E451" s="2" t="s">
        <v>52</v>
      </c>
      <c r="F451" s="4">
        <v>24</v>
      </c>
      <c r="G451" s="4">
        <v>24</v>
      </c>
      <c r="H451" s="4">
        <v>70</v>
      </c>
      <c r="I451" s="4">
        <v>6.8</v>
      </c>
      <c r="J451" s="4">
        <v>8</v>
      </c>
      <c r="K451" s="4">
        <v>0.3</v>
      </c>
      <c r="L451" s="8">
        <v>0</v>
      </c>
      <c r="M451" s="59">
        <f>AlimentosSMAE[[#This Row],[Fibra]]/AlimentosSMAE[[#This Row],[Peso neto]]</f>
        <v>0</v>
      </c>
      <c r="N451" s="62">
        <f>AlimentosSMAE[[#This Row],[Kcal]]/AlimentosSMAE[[#This Row],[Peso neto]]</f>
        <v>2.9166666666666665</v>
      </c>
    </row>
    <row r="452" spans="2:14" x14ac:dyDescent="0.25">
      <c r="B452" s="17" t="s">
        <v>395</v>
      </c>
      <c r="C452" s="3" t="s">
        <v>9</v>
      </c>
      <c r="D452" s="4">
        <v>40</v>
      </c>
      <c r="E452" s="2" t="s">
        <v>10</v>
      </c>
      <c r="F452" s="4">
        <v>40</v>
      </c>
      <c r="G452" s="4">
        <v>38</v>
      </c>
      <c r="H452" s="4">
        <v>98</v>
      </c>
      <c r="I452" s="4">
        <v>7</v>
      </c>
      <c r="J452" s="4">
        <v>7.5</v>
      </c>
      <c r="K452" s="4">
        <v>0</v>
      </c>
      <c r="L452" s="8">
        <v>0</v>
      </c>
      <c r="M452" s="59">
        <f>AlimentosSMAE[[#This Row],[Fibra]]/AlimentosSMAE[[#This Row],[Peso neto]]</f>
        <v>0</v>
      </c>
      <c r="N452" s="62">
        <f>AlimentosSMAE[[#This Row],[Kcal]]/AlimentosSMAE[[#This Row],[Peso neto]]</f>
        <v>2.5789473684210527</v>
      </c>
    </row>
    <row r="453" spans="2:14" x14ac:dyDescent="0.25">
      <c r="B453" s="17" t="s">
        <v>405</v>
      </c>
      <c r="C453" s="3" t="s">
        <v>9</v>
      </c>
      <c r="D453" s="4">
        <v>40</v>
      </c>
      <c r="E453" s="2" t="s">
        <v>10</v>
      </c>
      <c r="F453" s="4">
        <v>40</v>
      </c>
      <c r="G453" s="4">
        <v>33</v>
      </c>
      <c r="H453" s="4">
        <v>97</v>
      </c>
      <c r="I453" s="4">
        <v>5.2</v>
      </c>
      <c r="J453" s="4">
        <v>8.3000000000000007</v>
      </c>
      <c r="K453" s="4">
        <v>0</v>
      </c>
      <c r="L453" s="8">
        <v>0</v>
      </c>
      <c r="M453" s="59">
        <f>AlimentosSMAE[[#This Row],[Fibra]]/AlimentosSMAE[[#This Row],[Peso neto]]</f>
        <v>0</v>
      </c>
      <c r="N453" s="62">
        <f>AlimentosSMAE[[#This Row],[Kcal]]/AlimentosSMAE[[#This Row],[Peso neto]]</f>
        <v>2.9393939393939394</v>
      </c>
    </row>
    <row r="454" spans="2:14" x14ac:dyDescent="0.25">
      <c r="B454" s="17" t="s">
        <v>2037</v>
      </c>
      <c r="C454" s="3" t="s">
        <v>9</v>
      </c>
      <c r="D454" s="4">
        <v>40</v>
      </c>
      <c r="E454" s="2" t="s">
        <v>10</v>
      </c>
      <c r="F454" s="4">
        <v>40</v>
      </c>
      <c r="G454" s="4">
        <v>40</v>
      </c>
      <c r="H454" s="4">
        <v>107</v>
      </c>
      <c r="I454" s="4">
        <v>7.2</v>
      </c>
      <c r="J454" s="4">
        <v>8.5</v>
      </c>
      <c r="K454" s="4">
        <v>0</v>
      </c>
      <c r="L454" s="8">
        <v>0</v>
      </c>
      <c r="M454" s="59">
        <f>AlimentosSMAE[[#This Row],[Fibra]]/AlimentosSMAE[[#This Row],[Peso neto]]</f>
        <v>0</v>
      </c>
      <c r="N454" s="62">
        <f>AlimentosSMAE[[#This Row],[Kcal]]/AlimentosSMAE[[#This Row],[Peso neto]]</f>
        <v>2.6749999999999998</v>
      </c>
    </row>
    <row r="455" spans="2:14" x14ac:dyDescent="0.25">
      <c r="B455" s="17" t="s">
        <v>406</v>
      </c>
      <c r="C455" s="3" t="s">
        <v>9</v>
      </c>
      <c r="D455" s="4">
        <v>35</v>
      </c>
      <c r="E455" s="2" t="s">
        <v>10</v>
      </c>
      <c r="F455" s="4">
        <v>35</v>
      </c>
      <c r="G455" s="4">
        <v>35</v>
      </c>
      <c r="H455" s="4">
        <v>100</v>
      </c>
      <c r="I455" s="4">
        <v>8.1</v>
      </c>
      <c r="J455" s="4">
        <v>7.3</v>
      </c>
      <c r="K455" s="4">
        <v>0</v>
      </c>
      <c r="L455" s="8">
        <v>0</v>
      </c>
      <c r="M455" s="59">
        <f>AlimentosSMAE[[#This Row],[Fibra]]/AlimentosSMAE[[#This Row],[Peso neto]]</f>
        <v>0</v>
      </c>
      <c r="N455" s="62">
        <f>AlimentosSMAE[[#This Row],[Kcal]]/AlimentosSMAE[[#This Row],[Peso neto]]</f>
        <v>2.8571428571428572</v>
      </c>
    </row>
    <row r="456" spans="2:14" x14ac:dyDescent="0.25">
      <c r="B456" s="17" t="s">
        <v>407</v>
      </c>
      <c r="C456" s="3" t="s">
        <v>9</v>
      </c>
      <c r="D456" s="4">
        <v>40</v>
      </c>
      <c r="E456" s="2" t="s">
        <v>10</v>
      </c>
      <c r="F456" s="4">
        <v>40</v>
      </c>
      <c r="G456" s="4">
        <v>40</v>
      </c>
      <c r="H456" s="4">
        <v>95</v>
      </c>
      <c r="I456" s="4">
        <v>6.7</v>
      </c>
      <c r="J456" s="4">
        <v>7.3</v>
      </c>
      <c r="K456" s="4">
        <v>0</v>
      </c>
      <c r="L456" s="8">
        <v>0</v>
      </c>
      <c r="M456" s="59">
        <f>AlimentosSMAE[[#This Row],[Fibra]]/AlimentosSMAE[[#This Row],[Peso neto]]</f>
        <v>0</v>
      </c>
      <c r="N456" s="62">
        <f>AlimentosSMAE[[#This Row],[Kcal]]/AlimentosSMAE[[#This Row],[Peso neto]]</f>
        <v>2.375</v>
      </c>
    </row>
    <row r="457" spans="2:14" x14ac:dyDescent="0.25">
      <c r="B457" s="17" t="s">
        <v>437</v>
      </c>
      <c r="C457" s="3" t="s">
        <v>9</v>
      </c>
      <c r="D457" s="4">
        <v>50</v>
      </c>
      <c r="E457" s="2" t="s">
        <v>10</v>
      </c>
      <c r="F457" s="4">
        <v>50</v>
      </c>
      <c r="G457" s="4">
        <v>50</v>
      </c>
      <c r="H457" s="4">
        <v>98</v>
      </c>
      <c r="I457" s="4">
        <v>7.3</v>
      </c>
      <c r="J457" s="4">
        <v>7.4</v>
      </c>
      <c r="K457" s="4">
        <v>0</v>
      </c>
      <c r="L457" s="8">
        <v>0</v>
      </c>
      <c r="M457" s="59">
        <f>AlimentosSMAE[[#This Row],[Fibra]]/AlimentosSMAE[[#This Row],[Peso neto]]</f>
        <v>0</v>
      </c>
      <c r="N457" s="62">
        <f>AlimentosSMAE[[#This Row],[Kcal]]/AlimentosSMAE[[#This Row],[Peso neto]]</f>
        <v>1.96</v>
      </c>
    </row>
    <row r="458" spans="2:14" x14ac:dyDescent="0.25">
      <c r="B458" s="17" t="s">
        <v>440</v>
      </c>
      <c r="C458" s="3" t="s">
        <v>9</v>
      </c>
      <c r="D458" s="4">
        <v>40</v>
      </c>
      <c r="E458" s="2" t="s">
        <v>10</v>
      </c>
      <c r="F458" s="4">
        <v>40</v>
      </c>
      <c r="G458" s="4">
        <v>58</v>
      </c>
      <c r="H458" s="4">
        <v>111</v>
      </c>
      <c r="I458" s="4">
        <v>3.8</v>
      </c>
      <c r="J458" s="4">
        <v>10.6</v>
      </c>
      <c r="K458" s="4">
        <v>0</v>
      </c>
      <c r="L458" s="8">
        <v>0</v>
      </c>
      <c r="M458" s="59">
        <f>AlimentosSMAE[[#This Row],[Fibra]]/AlimentosSMAE[[#This Row],[Peso neto]]</f>
        <v>0</v>
      </c>
      <c r="N458" s="62">
        <f>AlimentosSMAE[[#This Row],[Kcal]]/AlimentosSMAE[[#This Row],[Peso neto]]</f>
        <v>1.9137931034482758</v>
      </c>
    </row>
    <row r="459" spans="2:14" x14ac:dyDescent="0.25">
      <c r="B459" s="17" t="s">
        <v>479</v>
      </c>
      <c r="C459" s="3" t="s">
        <v>9</v>
      </c>
      <c r="D459" s="4">
        <v>2</v>
      </c>
      <c r="E459" s="2" t="s">
        <v>52</v>
      </c>
      <c r="F459" s="4">
        <v>33</v>
      </c>
      <c r="G459" s="4">
        <v>33</v>
      </c>
      <c r="H459" s="4">
        <v>91</v>
      </c>
      <c r="I459" s="4">
        <v>4</v>
      </c>
      <c r="J459" s="4">
        <v>6.9</v>
      </c>
      <c r="K459" s="4">
        <v>3</v>
      </c>
      <c r="L459" s="8">
        <v>0</v>
      </c>
      <c r="M459" s="59">
        <f>AlimentosSMAE[[#This Row],[Fibra]]/AlimentosSMAE[[#This Row],[Peso neto]]</f>
        <v>0</v>
      </c>
      <c r="N459" s="62">
        <f>AlimentosSMAE[[#This Row],[Kcal]]/AlimentosSMAE[[#This Row],[Peso neto]]</f>
        <v>2.7575757575757578</v>
      </c>
    </row>
    <row r="460" spans="2:14" x14ac:dyDescent="0.25">
      <c r="B460" s="17" t="s">
        <v>538</v>
      </c>
      <c r="C460" s="3" t="s">
        <v>9</v>
      </c>
      <c r="D460" s="4">
        <v>40</v>
      </c>
      <c r="E460" s="2" t="s">
        <v>10</v>
      </c>
      <c r="F460" s="4">
        <v>40</v>
      </c>
      <c r="G460" s="4">
        <v>36</v>
      </c>
      <c r="H460" s="4">
        <v>105</v>
      </c>
      <c r="I460" s="4">
        <v>5.6</v>
      </c>
      <c r="J460" s="4">
        <v>9</v>
      </c>
      <c r="K460" s="4">
        <v>0</v>
      </c>
      <c r="L460" s="8">
        <v>0</v>
      </c>
      <c r="M460" s="59">
        <f>AlimentosSMAE[[#This Row],[Fibra]]/AlimentosSMAE[[#This Row],[Peso neto]]</f>
        <v>0</v>
      </c>
      <c r="N460" s="62">
        <f>AlimentosSMAE[[#This Row],[Kcal]]/AlimentosSMAE[[#This Row],[Peso neto]]</f>
        <v>2.9166666666666665</v>
      </c>
    </row>
    <row r="461" spans="2:14" x14ac:dyDescent="0.25">
      <c r="B461" s="17" t="s">
        <v>540</v>
      </c>
      <c r="C461" s="3" t="s">
        <v>9</v>
      </c>
      <c r="D461" s="4">
        <v>0.33333333300000001</v>
      </c>
      <c r="E461" s="2" t="s">
        <v>45</v>
      </c>
      <c r="F461" s="4">
        <v>82</v>
      </c>
      <c r="G461" s="4">
        <v>45</v>
      </c>
      <c r="H461" s="4">
        <v>94</v>
      </c>
      <c r="I461" s="4">
        <v>8.3000000000000007</v>
      </c>
      <c r="J461" s="4">
        <v>6.5</v>
      </c>
      <c r="K461" s="4">
        <v>0</v>
      </c>
      <c r="L461" s="8">
        <v>0</v>
      </c>
      <c r="M461" s="59">
        <f>AlimentosSMAE[[#This Row],[Fibra]]/AlimentosSMAE[[#This Row],[Peso neto]]</f>
        <v>0</v>
      </c>
      <c r="N461" s="62">
        <f>AlimentosSMAE[[#This Row],[Kcal]]/AlimentosSMAE[[#This Row],[Peso neto]]</f>
        <v>2.088888888888889</v>
      </c>
    </row>
    <row r="462" spans="2:14" x14ac:dyDescent="0.25">
      <c r="B462" s="17" t="s">
        <v>616</v>
      </c>
      <c r="C462" s="3" t="s">
        <v>9</v>
      </c>
      <c r="D462" s="4">
        <v>50</v>
      </c>
      <c r="E462" s="2" t="s">
        <v>10</v>
      </c>
      <c r="F462" s="4">
        <v>46</v>
      </c>
      <c r="G462" s="4">
        <v>37</v>
      </c>
      <c r="H462" s="4">
        <v>104</v>
      </c>
      <c r="I462" s="4">
        <v>6.1</v>
      </c>
      <c r="J462" s="4">
        <v>8.6</v>
      </c>
      <c r="K462" s="4">
        <v>0</v>
      </c>
      <c r="L462" s="8">
        <v>0</v>
      </c>
      <c r="M462" s="59">
        <f>AlimentosSMAE[[#This Row],[Fibra]]/AlimentosSMAE[[#This Row],[Peso neto]]</f>
        <v>0</v>
      </c>
      <c r="N462" s="62">
        <f>AlimentosSMAE[[#This Row],[Kcal]]/AlimentosSMAE[[#This Row],[Peso neto]]</f>
        <v>2.810810810810811</v>
      </c>
    </row>
    <row r="463" spans="2:14" x14ac:dyDescent="0.25">
      <c r="B463" s="17" t="s">
        <v>620</v>
      </c>
      <c r="C463" s="3" t="s">
        <v>9</v>
      </c>
      <c r="D463" s="4">
        <v>45</v>
      </c>
      <c r="E463" s="2" t="s">
        <v>10</v>
      </c>
      <c r="F463" s="4">
        <v>45</v>
      </c>
      <c r="G463" s="4">
        <v>36</v>
      </c>
      <c r="H463" s="4">
        <v>105</v>
      </c>
      <c r="I463" s="4">
        <v>5.6</v>
      </c>
      <c r="J463" s="4">
        <v>9</v>
      </c>
      <c r="K463" s="4">
        <v>0</v>
      </c>
      <c r="L463" s="8">
        <v>0</v>
      </c>
      <c r="M463" s="59">
        <f>AlimentosSMAE[[#This Row],[Fibra]]/AlimentosSMAE[[#This Row],[Peso neto]]</f>
        <v>0</v>
      </c>
      <c r="N463" s="62">
        <f>AlimentosSMAE[[#This Row],[Kcal]]/AlimentosSMAE[[#This Row],[Peso neto]]</f>
        <v>2.9166666666666665</v>
      </c>
    </row>
    <row r="464" spans="2:14" x14ac:dyDescent="0.25">
      <c r="B464" s="17" t="s">
        <v>621</v>
      </c>
      <c r="C464" s="3" t="s">
        <v>9</v>
      </c>
      <c r="D464" s="4">
        <v>40</v>
      </c>
      <c r="E464" s="2" t="s">
        <v>10</v>
      </c>
      <c r="F464" s="4">
        <v>40</v>
      </c>
      <c r="G464" s="4">
        <v>29</v>
      </c>
      <c r="H464" s="4">
        <v>112</v>
      </c>
      <c r="I464" s="4">
        <v>4.5</v>
      </c>
      <c r="J464" s="4">
        <v>10.3</v>
      </c>
      <c r="K464" s="4">
        <v>0</v>
      </c>
      <c r="L464" s="8">
        <v>0</v>
      </c>
      <c r="M464" s="59">
        <f>AlimentosSMAE[[#This Row],[Fibra]]/AlimentosSMAE[[#This Row],[Peso neto]]</f>
        <v>0</v>
      </c>
      <c r="N464" s="62">
        <f>AlimentosSMAE[[#This Row],[Kcal]]/AlimentosSMAE[[#This Row],[Peso neto]]</f>
        <v>3.8620689655172415</v>
      </c>
    </row>
    <row r="465" spans="2:14" x14ac:dyDescent="0.25">
      <c r="B465" s="17" t="s">
        <v>733</v>
      </c>
      <c r="C465" s="3" t="s">
        <v>9</v>
      </c>
      <c r="D465" s="4">
        <v>45</v>
      </c>
      <c r="E465" s="2" t="s">
        <v>10</v>
      </c>
      <c r="F465" s="4">
        <v>45</v>
      </c>
      <c r="G465" s="4">
        <v>36</v>
      </c>
      <c r="H465" s="4">
        <v>99</v>
      </c>
      <c r="I465" s="4">
        <v>5.8</v>
      </c>
      <c r="J465" s="4">
        <v>8.1999999999999993</v>
      </c>
      <c r="K465" s="4">
        <v>0</v>
      </c>
      <c r="L465" s="8">
        <v>0</v>
      </c>
      <c r="M465" s="59">
        <f>AlimentosSMAE[[#This Row],[Fibra]]/AlimentosSMAE[[#This Row],[Peso neto]]</f>
        <v>0</v>
      </c>
      <c r="N465" s="62">
        <f>AlimentosSMAE[[#This Row],[Kcal]]/AlimentosSMAE[[#This Row],[Peso neto]]</f>
        <v>2.75</v>
      </c>
    </row>
    <row r="466" spans="2:14" x14ac:dyDescent="0.25">
      <c r="B466" s="17" t="s">
        <v>734</v>
      </c>
      <c r="C466" s="3" t="s">
        <v>9</v>
      </c>
      <c r="D466" s="4">
        <v>45</v>
      </c>
      <c r="E466" s="2" t="s">
        <v>10</v>
      </c>
      <c r="F466" s="4">
        <v>45</v>
      </c>
      <c r="G466" s="4">
        <v>36</v>
      </c>
      <c r="H466" s="4">
        <v>99</v>
      </c>
      <c r="I466" s="4">
        <v>5.8</v>
      </c>
      <c r="J466" s="4">
        <v>8.1999999999999993</v>
      </c>
      <c r="K466" s="4">
        <v>0</v>
      </c>
      <c r="L466" s="8">
        <v>0</v>
      </c>
      <c r="M466" s="59">
        <f>AlimentosSMAE[[#This Row],[Fibra]]/AlimentosSMAE[[#This Row],[Peso neto]]</f>
        <v>0</v>
      </c>
      <c r="N466" s="62">
        <f>AlimentosSMAE[[#This Row],[Kcal]]/AlimentosSMAE[[#This Row],[Peso neto]]</f>
        <v>2.75</v>
      </c>
    </row>
    <row r="467" spans="2:14" x14ac:dyDescent="0.25">
      <c r="B467" s="17" t="s">
        <v>736</v>
      </c>
      <c r="C467" s="3" t="s">
        <v>9</v>
      </c>
      <c r="D467" s="4">
        <v>45</v>
      </c>
      <c r="E467" s="2" t="s">
        <v>10</v>
      </c>
      <c r="F467" s="4">
        <v>45</v>
      </c>
      <c r="G467" s="4">
        <v>36</v>
      </c>
      <c r="H467" s="4">
        <v>99</v>
      </c>
      <c r="I467" s="4">
        <v>5.8</v>
      </c>
      <c r="J467" s="4">
        <v>8.1999999999999993</v>
      </c>
      <c r="K467" s="4">
        <v>0</v>
      </c>
      <c r="L467" s="8">
        <v>0</v>
      </c>
      <c r="M467" s="59">
        <f>AlimentosSMAE[[#This Row],[Fibra]]/AlimentosSMAE[[#This Row],[Peso neto]]</f>
        <v>0</v>
      </c>
      <c r="N467" s="62">
        <f>AlimentosSMAE[[#This Row],[Kcal]]/AlimentosSMAE[[#This Row],[Peso neto]]</f>
        <v>2.75</v>
      </c>
    </row>
    <row r="468" spans="2:14" x14ac:dyDescent="0.25">
      <c r="B468" s="17" t="s">
        <v>737</v>
      </c>
      <c r="C468" s="3" t="s">
        <v>9</v>
      </c>
      <c r="D468" s="4">
        <v>45</v>
      </c>
      <c r="E468" s="2" t="s">
        <v>10</v>
      </c>
      <c r="F468" s="4">
        <v>45</v>
      </c>
      <c r="G468" s="4">
        <v>36</v>
      </c>
      <c r="H468" s="4">
        <v>99</v>
      </c>
      <c r="I468" s="4">
        <v>5.8</v>
      </c>
      <c r="J468" s="4">
        <v>8.1999999999999993</v>
      </c>
      <c r="K468" s="4">
        <v>0</v>
      </c>
      <c r="L468" s="8">
        <v>0</v>
      </c>
      <c r="M468" s="59">
        <f>AlimentosSMAE[[#This Row],[Fibra]]/AlimentosSMAE[[#This Row],[Peso neto]]</f>
        <v>0</v>
      </c>
      <c r="N468" s="62">
        <f>AlimentosSMAE[[#This Row],[Kcal]]/AlimentosSMAE[[#This Row],[Peso neto]]</f>
        <v>2.75</v>
      </c>
    </row>
    <row r="469" spans="2:14" x14ac:dyDescent="0.25">
      <c r="B469" s="17" t="s">
        <v>784</v>
      </c>
      <c r="C469" s="3" t="s">
        <v>9</v>
      </c>
      <c r="D469" s="4">
        <v>3.5</v>
      </c>
      <c r="E469" s="2" t="s">
        <v>52</v>
      </c>
      <c r="F469" s="4">
        <v>46</v>
      </c>
      <c r="G469" s="4">
        <v>46</v>
      </c>
      <c r="H469" s="4">
        <v>104</v>
      </c>
      <c r="I469" s="4">
        <v>6.5</v>
      </c>
      <c r="J469" s="4">
        <v>6.1</v>
      </c>
      <c r="K469" s="4">
        <v>1.7</v>
      </c>
      <c r="L469" s="8">
        <v>0</v>
      </c>
      <c r="M469" s="59">
        <f>AlimentosSMAE[[#This Row],[Fibra]]/AlimentosSMAE[[#This Row],[Peso neto]]</f>
        <v>0</v>
      </c>
      <c r="N469" s="62">
        <f>AlimentosSMAE[[#This Row],[Kcal]]/AlimentosSMAE[[#This Row],[Peso neto]]</f>
        <v>2.2608695652173911</v>
      </c>
    </row>
    <row r="470" spans="2:14" x14ac:dyDescent="0.25">
      <c r="B470" s="17" t="s">
        <v>1003</v>
      </c>
      <c r="C470" s="3" t="s">
        <v>9</v>
      </c>
      <c r="D470" s="4">
        <v>0.5</v>
      </c>
      <c r="E470" s="2" t="s">
        <v>45</v>
      </c>
      <c r="F470" s="4">
        <v>72</v>
      </c>
      <c r="G470" s="4">
        <v>63</v>
      </c>
      <c r="H470" s="4">
        <v>116</v>
      </c>
      <c r="I470" s="4">
        <v>8.6999999999999993</v>
      </c>
      <c r="J470" s="4">
        <v>8.3000000000000007</v>
      </c>
      <c r="K470" s="4">
        <v>0.8</v>
      </c>
      <c r="L470" s="8">
        <v>0</v>
      </c>
      <c r="M470" s="59">
        <f>AlimentosSMAE[[#This Row],[Fibra]]/AlimentosSMAE[[#This Row],[Peso neto]]</f>
        <v>0</v>
      </c>
      <c r="N470" s="62">
        <f>AlimentosSMAE[[#This Row],[Kcal]]/AlimentosSMAE[[#This Row],[Peso neto]]</f>
        <v>1.8412698412698412</v>
      </c>
    </row>
    <row r="471" spans="2:14" x14ac:dyDescent="0.25">
      <c r="B471" s="17" t="s">
        <v>1005</v>
      </c>
      <c r="C471" s="3" t="s">
        <v>9</v>
      </c>
      <c r="D471" s="4">
        <v>1</v>
      </c>
      <c r="E471" s="2" t="s">
        <v>45</v>
      </c>
      <c r="F471" s="4">
        <v>70</v>
      </c>
      <c r="G471" s="4">
        <v>62</v>
      </c>
      <c r="H471" s="4">
        <v>114</v>
      </c>
      <c r="I471" s="4">
        <v>7.9</v>
      </c>
      <c r="J471" s="4">
        <v>8.5</v>
      </c>
      <c r="K471" s="4">
        <v>0.9</v>
      </c>
      <c r="L471" s="8">
        <v>0</v>
      </c>
      <c r="M471" s="59">
        <f>AlimentosSMAE[[#This Row],[Fibra]]/AlimentosSMAE[[#This Row],[Peso neto]]</f>
        <v>0</v>
      </c>
      <c r="N471" s="62">
        <f>AlimentosSMAE[[#This Row],[Kcal]]/AlimentosSMAE[[#This Row],[Peso neto]]</f>
        <v>1.8387096774193548</v>
      </c>
    </row>
    <row r="472" spans="2:14" x14ac:dyDescent="0.25">
      <c r="B472" s="17" t="s">
        <v>1006</v>
      </c>
      <c r="C472" s="3" t="s">
        <v>9</v>
      </c>
      <c r="D472" s="4">
        <v>1</v>
      </c>
      <c r="E472" s="2" t="s">
        <v>45</v>
      </c>
      <c r="F472" s="4">
        <v>79</v>
      </c>
      <c r="G472" s="4">
        <v>70</v>
      </c>
      <c r="H472" s="4">
        <v>119</v>
      </c>
      <c r="I472" s="4">
        <v>9.5</v>
      </c>
      <c r="J472" s="4">
        <v>8.3000000000000007</v>
      </c>
      <c r="K472" s="4">
        <v>0.8</v>
      </c>
      <c r="L472" s="8">
        <v>0</v>
      </c>
      <c r="M472" s="59">
        <f>AlimentosSMAE[[#This Row],[Fibra]]/AlimentosSMAE[[#This Row],[Peso neto]]</f>
        <v>0</v>
      </c>
      <c r="N472" s="62">
        <f>AlimentosSMAE[[#This Row],[Kcal]]/AlimentosSMAE[[#This Row],[Peso neto]]</f>
        <v>1.7</v>
      </c>
    </row>
    <row r="473" spans="2:14" x14ac:dyDescent="0.25">
      <c r="B473" s="17" t="s">
        <v>1012</v>
      </c>
      <c r="C473" s="3" t="s">
        <v>9</v>
      </c>
      <c r="D473" s="4">
        <v>1</v>
      </c>
      <c r="E473" s="2" t="s">
        <v>45</v>
      </c>
      <c r="F473" s="4">
        <v>46</v>
      </c>
      <c r="G473" s="4">
        <v>46</v>
      </c>
      <c r="H473" s="4">
        <v>90</v>
      </c>
      <c r="I473" s="4">
        <v>6.3</v>
      </c>
      <c r="J473" s="4">
        <v>7</v>
      </c>
      <c r="K473" s="4">
        <v>0.4</v>
      </c>
      <c r="L473" s="8">
        <v>0</v>
      </c>
      <c r="M473" s="59">
        <f>AlimentosSMAE[[#This Row],[Fibra]]/AlimentosSMAE[[#This Row],[Peso neto]]</f>
        <v>0</v>
      </c>
      <c r="N473" s="62">
        <f>AlimentosSMAE[[#This Row],[Kcal]]/AlimentosSMAE[[#This Row],[Peso neto]]</f>
        <v>1.9565217391304348</v>
      </c>
    </row>
    <row r="474" spans="2:14" x14ac:dyDescent="0.25">
      <c r="B474" s="17" t="s">
        <v>1013</v>
      </c>
      <c r="C474" s="3" t="s">
        <v>9</v>
      </c>
      <c r="D474" s="4">
        <v>1</v>
      </c>
      <c r="E474" s="2" t="s">
        <v>45</v>
      </c>
      <c r="F474" s="4">
        <v>46</v>
      </c>
      <c r="G474" s="4">
        <v>46</v>
      </c>
      <c r="H474" s="4">
        <v>90</v>
      </c>
      <c r="I474" s="4">
        <v>6.3</v>
      </c>
      <c r="J474" s="4">
        <v>7</v>
      </c>
      <c r="K474" s="4">
        <v>0.4</v>
      </c>
      <c r="L474" s="8">
        <v>0</v>
      </c>
      <c r="M474" s="59">
        <f>AlimentosSMAE[[#This Row],[Fibra]]/AlimentosSMAE[[#This Row],[Peso neto]]</f>
        <v>0</v>
      </c>
      <c r="N474" s="62">
        <f>AlimentosSMAE[[#This Row],[Kcal]]/AlimentosSMAE[[#This Row],[Peso neto]]</f>
        <v>1.9565217391304348</v>
      </c>
    </row>
    <row r="475" spans="2:14" x14ac:dyDescent="0.25">
      <c r="B475" s="17" t="s">
        <v>1015</v>
      </c>
      <c r="C475" s="3" t="s">
        <v>9</v>
      </c>
      <c r="D475" s="4">
        <v>60</v>
      </c>
      <c r="E475" s="2" t="s">
        <v>10</v>
      </c>
      <c r="F475" s="4">
        <v>60</v>
      </c>
      <c r="G475" s="4">
        <v>60</v>
      </c>
      <c r="H475" s="4">
        <v>100</v>
      </c>
      <c r="I475" s="4">
        <v>6.7</v>
      </c>
      <c r="J475" s="4">
        <v>7.3</v>
      </c>
      <c r="K475" s="4">
        <v>1.3</v>
      </c>
      <c r="L475" s="8">
        <v>0</v>
      </c>
      <c r="M475" s="59">
        <f>AlimentosSMAE[[#This Row],[Fibra]]/AlimentosSMAE[[#This Row],[Peso neto]]</f>
        <v>0</v>
      </c>
      <c r="N475" s="62">
        <f>AlimentosSMAE[[#This Row],[Kcal]]/AlimentosSMAE[[#This Row],[Peso neto]]</f>
        <v>1.6666666666666667</v>
      </c>
    </row>
    <row r="476" spans="2:14" x14ac:dyDescent="0.25">
      <c r="B476" s="17" t="s">
        <v>1025</v>
      </c>
      <c r="C476" s="3" t="s">
        <v>9</v>
      </c>
      <c r="D476" s="4">
        <v>1.5</v>
      </c>
      <c r="E476" s="2" t="s">
        <v>1026</v>
      </c>
      <c r="F476" s="4">
        <v>32</v>
      </c>
      <c r="G476" s="4">
        <v>32</v>
      </c>
      <c r="H476" s="4">
        <v>95</v>
      </c>
      <c r="I476" s="4">
        <v>4.9000000000000004</v>
      </c>
      <c r="J476" s="4">
        <v>8.1999999999999993</v>
      </c>
      <c r="K476" s="4">
        <v>0.2</v>
      </c>
      <c r="L476" s="8">
        <v>0</v>
      </c>
      <c r="M476" s="59">
        <f>AlimentosSMAE[[#This Row],[Fibra]]/AlimentosSMAE[[#This Row],[Peso neto]]</f>
        <v>0</v>
      </c>
      <c r="N476" s="62">
        <f>AlimentosSMAE[[#This Row],[Kcal]]/AlimentosSMAE[[#This Row],[Peso neto]]</f>
        <v>2.96875</v>
      </c>
    </row>
    <row r="477" spans="2:14" x14ac:dyDescent="0.25">
      <c r="B477" s="17" t="s">
        <v>1027</v>
      </c>
      <c r="C477" s="3" t="s">
        <v>9</v>
      </c>
      <c r="D477" s="4">
        <v>1.5</v>
      </c>
      <c r="E477" s="2" t="s">
        <v>1026</v>
      </c>
      <c r="F477" s="4">
        <v>32</v>
      </c>
      <c r="G477" s="4">
        <v>32</v>
      </c>
      <c r="H477" s="4">
        <v>95</v>
      </c>
      <c r="I477" s="4">
        <v>4.9000000000000004</v>
      </c>
      <c r="J477" s="4">
        <v>8.1999999999999993</v>
      </c>
      <c r="K477" s="4">
        <v>0.2</v>
      </c>
      <c r="L477" s="8">
        <v>0</v>
      </c>
      <c r="M477" s="59">
        <f>AlimentosSMAE[[#This Row],[Fibra]]/AlimentosSMAE[[#This Row],[Peso neto]]</f>
        <v>0</v>
      </c>
      <c r="N477" s="62">
        <f>AlimentosSMAE[[#This Row],[Kcal]]/AlimentosSMAE[[#This Row],[Peso neto]]</f>
        <v>2.96875</v>
      </c>
    </row>
    <row r="478" spans="2:14" x14ac:dyDescent="0.25">
      <c r="B478" s="17" t="s">
        <v>1029</v>
      </c>
      <c r="C478" s="3" t="s">
        <v>9</v>
      </c>
      <c r="D478" s="4">
        <v>1.5</v>
      </c>
      <c r="E478" s="2" t="s">
        <v>1026</v>
      </c>
      <c r="F478" s="4">
        <v>27</v>
      </c>
      <c r="G478" s="4">
        <v>27</v>
      </c>
      <c r="H478" s="4">
        <v>82</v>
      </c>
      <c r="I478" s="4">
        <v>4.2</v>
      </c>
      <c r="J478" s="4">
        <v>7</v>
      </c>
      <c r="K478" s="4">
        <v>0.2</v>
      </c>
      <c r="L478" s="8">
        <v>0</v>
      </c>
      <c r="M478" s="59">
        <f>AlimentosSMAE[[#This Row],[Fibra]]/AlimentosSMAE[[#This Row],[Peso neto]]</f>
        <v>0</v>
      </c>
      <c r="N478" s="62">
        <f>AlimentosSMAE[[#This Row],[Kcal]]/AlimentosSMAE[[#This Row],[Peso neto]]</f>
        <v>3.0370370370370372</v>
      </c>
    </row>
    <row r="479" spans="2:14" x14ac:dyDescent="0.25">
      <c r="B479" s="17" t="s">
        <v>1030</v>
      </c>
      <c r="C479" s="3" t="s">
        <v>9</v>
      </c>
      <c r="D479" s="4">
        <v>1.5</v>
      </c>
      <c r="E479" s="2" t="s">
        <v>1026</v>
      </c>
      <c r="F479" s="4">
        <v>32</v>
      </c>
      <c r="G479" s="4">
        <v>32</v>
      </c>
      <c r="H479" s="4">
        <v>95</v>
      </c>
      <c r="I479" s="4">
        <v>4.9000000000000004</v>
      </c>
      <c r="J479" s="4">
        <v>8.1999999999999993</v>
      </c>
      <c r="K479" s="4">
        <v>0.2</v>
      </c>
      <c r="L479" s="8">
        <v>0</v>
      </c>
      <c r="M479" s="59">
        <f>AlimentosSMAE[[#This Row],[Fibra]]/AlimentosSMAE[[#This Row],[Peso neto]]</f>
        <v>0</v>
      </c>
      <c r="N479" s="62">
        <f>AlimentosSMAE[[#This Row],[Kcal]]/AlimentosSMAE[[#This Row],[Peso neto]]</f>
        <v>2.96875</v>
      </c>
    </row>
    <row r="480" spans="2:14" x14ac:dyDescent="0.25">
      <c r="B480" s="17" t="s">
        <v>1033</v>
      </c>
      <c r="C480" s="3" t="s">
        <v>9</v>
      </c>
      <c r="D480" s="4">
        <v>3.5</v>
      </c>
      <c r="E480" s="2" t="s">
        <v>52</v>
      </c>
      <c r="F480" s="4">
        <v>40</v>
      </c>
      <c r="G480" s="4">
        <v>40</v>
      </c>
      <c r="H480" s="4">
        <v>100</v>
      </c>
      <c r="I480" s="4">
        <v>6.2</v>
      </c>
      <c r="J480" s="4">
        <v>8.6</v>
      </c>
      <c r="K480" s="4">
        <v>0</v>
      </c>
      <c r="L480" s="8">
        <v>0</v>
      </c>
      <c r="M480" s="59">
        <f>AlimentosSMAE[[#This Row],[Fibra]]/AlimentosSMAE[[#This Row],[Peso neto]]</f>
        <v>0</v>
      </c>
      <c r="N480" s="62">
        <f>AlimentosSMAE[[#This Row],[Kcal]]/AlimentosSMAE[[#This Row],[Peso neto]]</f>
        <v>2.5</v>
      </c>
    </row>
    <row r="481" spans="2:14" x14ac:dyDescent="0.25">
      <c r="B481" s="17" t="s">
        <v>1034</v>
      </c>
      <c r="C481" s="3" t="s">
        <v>9</v>
      </c>
      <c r="D481" s="4">
        <v>1.5</v>
      </c>
      <c r="E481" s="2" t="s">
        <v>1026</v>
      </c>
      <c r="F481" s="4">
        <v>32</v>
      </c>
      <c r="G481" s="4">
        <v>32</v>
      </c>
      <c r="H481" s="4">
        <v>95</v>
      </c>
      <c r="I481" s="4">
        <v>4.9000000000000004</v>
      </c>
      <c r="J481" s="4">
        <v>8.1999999999999993</v>
      </c>
      <c r="K481" s="4">
        <v>0.2</v>
      </c>
      <c r="L481" s="8">
        <v>0</v>
      </c>
      <c r="M481" s="59">
        <f>AlimentosSMAE[[#This Row],[Fibra]]/AlimentosSMAE[[#This Row],[Peso neto]]</f>
        <v>0</v>
      </c>
      <c r="N481" s="62">
        <f>AlimentosSMAE[[#This Row],[Kcal]]/AlimentosSMAE[[#This Row],[Peso neto]]</f>
        <v>2.96875</v>
      </c>
    </row>
    <row r="482" spans="2:14" x14ac:dyDescent="0.25">
      <c r="B482" s="17" t="s">
        <v>1036</v>
      </c>
      <c r="C482" s="3" t="s">
        <v>9</v>
      </c>
      <c r="D482" s="4">
        <v>1.5</v>
      </c>
      <c r="E482" s="2" t="s">
        <v>1026</v>
      </c>
      <c r="F482" s="4">
        <v>32</v>
      </c>
      <c r="G482" s="4">
        <v>32</v>
      </c>
      <c r="H482" s="4">
        <v>95</v>
      </c>
      <c r="I482" s="4">
        <v>4.9000000000000004</v>
      </c>
      <c r="J482" s="4">
        <v>8.1999999999999993</v>
      </c>
      <c r="K482" s="4">
        <v>0.2</v>
      </c>
      <c r="L482" s="8">
        <v>0</v>
      </c>
      <c r="M482" s="59">
        <f>AlimentosSMAE[[#This Row],[Fibra]]/AlimentosSMAE[[#This Row],[Peso neto]]</f>
        <v>0</v>
      </c>
      <c r="N482" s="62">
        <f>AlimentosSMAE[[#This Row],[Kcal]]/AlimentosSMAE[[#This Row],[Peso neto]]</f>
        <v>2.96875</v>
      </c>
    </row>
    <row r="483" spans="2:14" x14ac:dyDescent="0.25">
      <c r="B483" s="17" t="s">
        <v>1061</v>
      </c>
      <c r="C483" s="3" t="s">
        <v>9</v>
      </c>
      <c r="D483" s="4">
        <v>20</v>
      </c>
      <c r="E483" s="2" t="s">
        <v>10</v>
      </c>
      <c r="F483" s="4">
        <v>20</v>
      </c>
      <c r="G483" s="4">
        <v>20</v>
      </c>
      <c r="H483" s="4">
        <v>89</v>
      </c>
      <c r="I483" s="4">
        <v>6.4</v>
      </c>
      <c r="J483" s="4">
        <v>6.8</v>
      </c>
      <c r="K483" s="4">
        <v>0</v>
      </c>
      <c r="L483" s="8">
        <v>0</v>
      </c>
      <c r="M483" s="59">
        <f>AlimentosSMAE[[#This Row],[Fibra]]/AlimentosSMAE[[#This Row],[Peso neto]]</f>
        <v>0</v>
      </c>
      <c r="N483" s="62">
        <f>AlimentosSMAE[[#This Row],[Kcal]]/AlimentosSMAE[[#This Row],[Peso neto]]</f>
        <v>4.45</v>
      </c>
    </row>
    <row r="484" spans="2:14" x14ac:dyDescent="0.25">
      <c r="B484" s="17" t="s">
        <v>1082</v>
      </c>
      <c r="C484" s="3" t="s">
        <v>9</v>
      </c>
      <c r="D484" s="4">
        <v>30</v>
      </c>
      <c r="E484" s="2" t="s">
        <v>10</v>
      </c>
      <c r="F484" s="4">
        <v>30</v>
      </c>
      <c r="G484" s="4">
        <v>30</v>
      </c>
      <c r="H484" s="4">
        <v>81</v>
      </c>
      <c r="I484" s="4">
        <v>7.2</v>
      </c>
      <c r="J484" s="4">
        <v>5.6</v>
      </c>
      <c r="K484" s="4">
        <v>0</v>
      </c>
      <c r="L484" s="8">
        <v>0</v>
      </c>
      <c r="M484" s="59">
        <f>AlimentosSMAE[[#This Row],[Fibra]]/AlimentosSMAE[[#This Row],[Peso neto]]</f>
        <v>0</v>
      </c>
      <c r="N484" s="62">
        <f>AlimentosSMAE[[#This Row],[Kcal]]/AlimentosSMAE[[#This Row],[Peso neto]]</f>
        <v>2.7</v>
      </c>
    </row>
    <row r="485" spans="2:14" x14ac:dyDescent="0.25">
      <c r="B485" s="17" t="s">
        <v>1083</v>
      </c>
      <c r="C485" s="3" t="s">
        <v>9</v>
      </c>
      <c r="D485" s="4">
        <v>45</v>
      </c>
      <c r="E485" s="2" t="s">
        <v>10</v>
      </c>
      <c r="F485" s="4">
        <v>45</v>
      </c>
      <c r="G485" s="4">
        <v>35</v>
      </c>
      <c r="H485" s="4">
        <v>100</v>
      </c>
      <c r="I485" s="4">
        <v>6.8</v>
      </c>
      <c r="J485" s="4">
        <v>7.8</v>
      </c>
      <c r="K485" s="4">
        <v>0</v>
      </c>
      <c r="L485" s="8">
        <v>0</v>
      </c>
      <c r="M485" s="59">
        <f>AlimentosSMAE[[#This Row],[Fibra]]/AlimentosSMAE[[#This Row],[Peso neto]]</f>
        <v>0</v>
      </c>
      <c r="N485" s="62">
        <f>AlimentosSMAE[[#This Row],[Kcal]]/AlimentosSMAE[[#This Row],[Peso neto]]</f>
        <v>2.8571428571428572</v>
      </c>
    </row>
    <row r="486" spans="2:14" x14ac:dyDescent="0.25">
      <c r="B486" s="17" t="s">
        <v>1124</v>
      </c>
      <c r="C486" s="3" t="s">
        <v>9</v>
      </c>
      <c r="D486" s="4">
        <v>35</v>
      </c>
      <c r="E486" s="2" t="s">
        <v>10</v>
      </c>
      <c r="F486" s="4">
        <v>35</v>
      </c>
      <c r="G486" s="4">
        <v>35</v>
      </c>
      <c r="H486" s="4">
        <v>92</v>
      </c>
      <c r="I486" s="4">
        <v>5.9</v>
      </c>
      <c r="J486" s="4">
        <v>7.4</v>
      </c>
      <c r="K486" s="4">
        <v>0</v>
      </c>
      <c r="L486" s="8">
        <v>0</v>
      </c>
      <c r="M486" s="59">
        <f>AlimentosSMAE[[#This Row],[Fibra]]/AlimentosSMAE[[#This Row],[Peso neto]]</f>
        <v>0</v>
      </c>
      <c r="N486" s="62">
        <f>AlimentosSMAE[[#This Row],[Kcal]]/AlimentosSMAE[[#This Row],[Peso neto]]</f>
        <v>2.6285714285714286</v>
      </c>
    </row>
    <row r="487" spans="2:14" x14ac:dyDescent="0.25">
      <c r="B487" s="17" t="s">
        <v>1125</v>
      </c>
      <c r="C487" s="3" t="s">
        <v>9</v>
      </c>
      <c r="D487" s="4">
        <v>35</v>
      </c>
      <c r="E487" s="2" t="s">
        <v>10</v>
      </c>
      <c r="F487" s="4">
        <v>35</v>
      </c>
      <c r="G487" s="4">
        <v>35</v>
      </c>
      <c r="H487" s="4">
        <v>9</v>
      </c>
      <c r="I487" s="4">
        <v>5.9</v>
      </c>
      <c r="J487" s="4">
        <v>7.4</v>
      </c>
      <c r="K487" s="4">
        <v>0</v>
      </c>
      <c r="L487" s="8">
        <v>0</v>
      </c>
      <c r="M487" s="59">
        <f>AlimentosSMAE[[#This Row],[Fibra]]/AlimentosSMAE[[#This Row],[Peso neto]]</f>
        <v>0</v>
      </c>
      <c r="N487" s="62">
        <f>AlimentosSMAE[[#This Row],[Kcal]]/AlimentosSMAE[[#This Row],[Peso neto]]</f>
        <v>0.25714285714285712</v>
      </c>
    </row>
    <row r="488" spans="2:14" x14ac:dyDescent="0.25">
      <c r="B488" s="17" t="s">
        <v>1260</v>
      </c>
      <c r="C488" s="3" t="s">
        <v>9</v>
      </c>
      <c r="D488" s="4">
        <v>40</v>
      </c>
      <c r="E488" s="2" t="s">
        <v>10</v>
      </c>
      <c r="F488" s="4">
        <v>40</v>
      </c>
      <c r="G488" s="4">
        <v>38</v>
      </c>
      <c r="H488" s="4">
        <v>96</v>
      </c>
      <c r="I488" s="4">
        <v>6.9</v>
      </c>
      <c r="J488" s="4">
        <v>7.4</v>
      </c>
      <c r="K488" s="4">
        <v>0</v>
      </c>
      <c r="L488" s="8">
        <v>0</v>
      </c>
      <c r="M488" s="59">
        <f>AlimentosSMAE[[#This Row],[Fibra]]/AlimentosSMAE[[#This Row],[Peso neto]]</f>
        <v>0</v>
      </c>
      <c r="N488" s="62">
        <f>AlimentosSMAE[[#This Row],[Kcal]]/AlimentosSMAE[[#This Row],[Peso neto]]</f>
        <v>2.5263157894736841</v>
      </c>
    </row>
    <row r="489" spans="2:14" x14ac:dyDescent="0.25">
      <c r="B489" s="17" t="s">
        <v>1266</v>
      </c>
      <c r="C489" s="3" t="s">
        <v>9</v>
      </c>
      <c r="D489" s="4">
        <v>40</v>
      </c>
      <c r="E489" s="2" t="s">
        <v>10</v>
      </c>
      <c r="F489" s="4">
        <v>40</v>
      </c>
      <c r="G489" s="4">
        <v>33</v>
      </c>
      <c r="H489" s="4">
        <v>97</v>
      </c>
      <c r="I489" s="4">
        <v>5.2</v>
      </c>
      <c r="J489" s="4">
        <v>8.3000000000000007</v>
      </c>
      <c r="K489" s="4">
        <v>0</v>
      </c>
      <c r="L489" s="8">
        <v>0</v>
      </c>
      <c r="M489" s="59">
        <f>AlimentosSMAE[[#This Row],[Fibra]]/AlimentosSMAE[[#This Row],[Peso neto]]</f>
        <v>0</v>
      </c>
      <c r="N489" s="62">
        <f>AlimentosSMAE[[#This Row],[Kcal]]/AlimentosSMAE[[#This Row],[Peso neto]]</f>
        <v>2.9393939393939394</v>
      </c>
    </row>
    <row r="490" spans="2:14" x14ac:dyDescent="0.25">
      <c r="B490" s="17" t="s">
        <v>1273</v>
      </c>
      <c r="C490" s="3" t="s">
        <v>9</v>
      </c>
      <c r="D490" s="4">
        <v>1</v>
      </c>
      <c r="E490" s="2" t="s">
        <v>1026</v>
      </c>
      <c r="F490" s="4">
        <v>25</v>
      </c>
      <c r="G490" s="4">
        <v>25</v>
      </c>
      <c r="H490" s="4">
        <v>95</v>
      </c>
      <c r="I490" s="4">
        <v>3.7</v>
      </c>
      <c r="J490" s="4">
        <v>8.6</v>
      </c>
      <c r="K490" s="4">
        <v>0.3</v>
      </c>
      <c r="L490" s="8">
        <v>0</v>
      </c>
      <c r="M490" s="59">
        <f>AlimentosSMAE[[#This Row],[Fibra]]/AlimentosSMAE[[#This Row],[Peso neto]]</f>
        <v>0</v>
      </c>
      <c r="N490" s="62">
        <f>AlimentosSMAE[[#This Row],[Kcal]]/AlimentosSMAE[[#This Row],[Peso neto]]</f>
        <v>3.8</v>
      </c>
    </row>
    <row r="491" spans="2:14" x14ac:dyDescent="0.25">
      <c r="B491" s="17" t="s">
        <v>1274</v>
      </c>
      <c r="C491" s="3" t="s">
        <v>9</v>
      </c>
      <c r="D491" s="4">
        <v>1</v>
      </c>
      <c r="E491" s="2" t="s">
        <v>1275</v>
      </c>
      <c r="F491" s="4">
        <v>25</v>
      </c>
      <c r="G491" s="4">
        <v>25</v>
      </c>
      <c r="H491" s="4">
        <v>95</v>
      </c>
      <c r="I491" s="4">
        <v>3.7</v>
      </c>
      <c r="J491" s="4">
        <v>8.6</v>
      </c>
      <c r="K491" s="4">
        <v>0.3</v>
      </c>
      <c r="L491" s="8">
        <v>0</v>
      </c>
      <c r="M491" s="59">
        <f>AlimentosSMAE[[#This Row],[Fibra]]/AlimentosSMAE[[#This Row],[Peso neto]]</f>
        <v>0</v>
      </c>
      <c r="N491" s="62">
        <f>AlimentosSMAE[[#This Row],[Kcal]]/AlimentosSMAE[[#This Row],[Peso neto]]</f>
        <v>3.8</v>
      </c>
    </row>
    <row r="492" spans="2:14" x14ac:dyDescent="0.25">
      <c r="B492" s="17" t="s">
        <v>1278</v>
      </c>
      <c r="C492" s="3" t="s">
        <v>9</v>
      </c>
      <c r="D492" s="4">
        <v>1</v>
      </c>
      <c r="E492" s="2" t="s">
        <v>1275</v>
      </c>
      <c r="F492" s="4">
        <v>25</v>
      </c>
      <c r="G492" s="4">
        <v>25</v>
      </c>
      <c r="H492" s="4">
        <v>95</v>
      </c>
      <c r="I492" s="4">
        <v>3.7</v>
      </c>
      <c r="J492" s="4">
        <v>8.6</v>
      </c>
      <c r="K492" s="4">
        <v>0.3</v>
      </c>
      <c r="L492" s="8">
        <v>0</v>
      </c>
      <c r="M492" s="59">
        <f>AlimentosSMAE[[#This Row],[Fibra]]/AlimentosSMAE[[#This Row],[Peso neto]]</f>
        <v>0</v>
      </c>
      <c r="N492" s="62">
        <f>AlimentosSMAE[[#This Row],[Kcal]]/AlimentosSMAE[[#This Row],[Peso neto]]</f>
        <v>3.8</v>
      </c>
    </row>
    <row r="493" spans="2:14" x14ac:dyDescent="0.25">
      <c r="B493" s="17" t="s">
        <v>1279</v>
      </c>
      <c r="C493" s="3" t="s">
        <v>9</v>
      </c>
      <c r="D493" s="4">
        <v>1.5</v>
      </c>
      <c r="E493" s="2" t="s">
        <v>1280</v>
      </c>
      <c r="F493" s="4">
        <v>32</v>
      </c>
      <c r="G493" s="4">
        <v>32</v>
      </c>
      <c r="H493" s="4">
        <v>99</v>
      </c>
      <c r="I493" s="4">
        <v>5.3</v>
      </c>
      <c r="J493" s="4">
        <v>8</v>
      </c>
      <c r="K493" s="4">
        <v>1.1000000000000001</v>
      </c>
      <c r="L493" s="8">
        <v>0</v>
      </c>
      <c r="M493" s="59">
        <f>AlimentosSMAE[[#This Row],[Fibra]]/AlimentosSMAE[[#This Row],[Peso neto]]</f>
        <v>0</v>
      </c>
      <c r="N493" s="62">
        <f>AlimentosSMAE[[#This Row],[Kcal]]/AlimentosSMAE[[#This Row],[Peso neto]]</f>
        <v>3.09375</v>
      </c>
    </row>
    <row r="494" spans="2:14" x14ac:dyDescent="0.25">
      <c r="B494" s="17" t="s">
        <v>1286</v>
      </c>
      <c r="C494" s="3" t="s">
        <v>9</v>
      </c>
      <c r="D494" s="4">
        <v>35</v>
      </c>
      <c r="E494" s="2" t="s">
        <v>10</v>
      </c>
      <c r="F494" s="4">
        <v>35</v>
      </c>
      <c r="G494" s="4">
        <v>35</v>
      </c>
      <c r="H494" s="4">
        <v>105</v>
      </c>
      <c r="I494" s="4">
        <v>7.8</v>
      </c>
      <c r="J494" s="4">
        <v>7.8</v>
      </c>
      <c r="K494" s="4">
        <v>0.8</v>
      </c>
      <c r="L494" s="8">
        <v>0</v>
      </c>
      <c r="M494" s="59">
        <f>AlimentosSMAE[[#This Row],[Fibra]]/AlimentosSMAE[[#This Row],[Peso neto]]</f>
        <v>0</v>
      </c>
      <c r="N494" s="62">
        <f>AlimentosSMAE[[#This Row],[Kcal]]/AlimentosSMAE[[#This Row],[Peso neto]]</f>
        <v>3</v>
      </c>
    </row>
    <row r="495" spans="2:14" x14ac:dyDescent="0.25">
      <c r="B495" s="17" t="s">
        <v>1338</v>
      </c>
      <c r="C495" s="3" t="s">
        <v>9</v>
      </c>
      <c r="D495" s="4">
        <v>2</v>
      </c>
      <c r="E495" s="2" t="s">
        <v>45</v>
      </c>
      <c r="F495" s="4">
        <v>34</v>
      </c>
      <c r="G495" s="4">
        <v>34</v>
      </c>
      <c r="H495" s="4">
        <v>101</v>
      </c>
      <c r="I495" s="4">
        <v>5.2</v>
      </c>
      <c r="J495" s="4">
        <v>6.7</v>
      </c>
      <c r="K495" s="4">
        <v>4.8</v>
      </c>
      <c r="L495" s="8">
        <v>0</v>
      </c>
      <c r="M495" s="59">
        <f>AlimentosSMAE[[#This Row],[Fibra]]/AlimentosSMAE[[#This Row],[Peso neto]]</f>
        <v>0</v>
      </c>
      <c r="N495" s="62">
        <f>AlimentosSMAE[[#This Row],[Kcal]]/AlimentosSMAE[[#This Row],[Peso neto]]</f>
        <v>2.9705882352941178</v>
      </c>
    </row>
    <row r="496" spans="2:14" x14ac:dyDescent="0.25">
      <c r="B496" s="17" t="s">
        <v>1339</v>
      </c>
      <c r="C496" s="3" t="s">
        <v>9</v>
      </c>
      <c r="D496" s="4">
        <v>3</v>
      </c>
      <c r="E496" s="2" t="s">
        <v>45</v>
      </c>
      <c r="F496" s="4">
        <v>43</v>
      </c>
      <c r="G496" s="4">
        <v>43</v>
      </c>
      <c r="H496" s="4">
        <v>105</v>
      </c>
      <c r="I496" s="4">
        <v>4.5</v>
      </c>
      <c r="J496" s="4">
        <v>5.5</v>
      </c>
      <c r="K496" s="4">
        <v>10</v>
      </c>
      <c r="L496" s="8">
        <v>0</v>
      </c>
      <c r="M496" s="59">
        <f>AlimentosSMAE[[#This Row],[Fibra]]/AlimentosSMAE[[#This Row],[Peso neto]]</f>
        <v>0</v>
      </c>
      <c r="N496" s="62">
        <f>AlimentosSMAE[[#This Row],[Kcal]]/AlimentosSMAE[[#This Row],[Peso neto]]</f>
        <v>2.441860465116279</v>
      </c>
    </row>
    <row r="497" spans="2:14" x14ac:dyDescent="0.25">
      <c r="B497" s="17" t="s">
        <v>1340</v>
      </c>
      <c r="C497" s="3" t="s">
        <v>9</v>
      </c>
      <c r="D497" s="4">
        <v>2</v>
      </c>
      <c r="E497" s="2" t="s">
        <v>45</v>
      </c>
      <c r="F497" s="4">
        <v>34</v>
      </c>
      <c r="G497" s="4">
        <v>34</v>
      </c>
      <c r="H497" s="4">
        <v>98</v>
      </c>
      <c r="I497" s="4">
        <v>4.8</v>
      </c>
      <c r="J497" s="4">
        <v>6.4</v>
      </c>
      <c r="K497" s="4">
        <v>5.3</v>
      </c>
      <c r="L497" s="8">
        <v>0</v>
      </c>
      <c r="M497" s="59">
        <f>AlimentosSMAE[[#This Row],[Fibra]]/AlimentosSMAE[[#This Row],[Peso neto]]</f>
        <v>0</v>
      </c>
      <c r="N497" s="62">
        <f>AlimentosSMAE[[#This Row],[Kcal]]/AlimentosSMAE[[#This Row],[Peso neto]]</f>
        <v>2.8823529411764706</v>
      </c>
    </row>
    <row r="498" spans="2:14" x14ac:dyDescent="0.25">
      <c r="B498" s="17" t="s">
        <v>1358</v>
      </c>
      <c r="C498" s="3" t="s">
        <v>9</v>
      </c>
      <c r="D498" s="4">
        <v>55</v>
      </c>
      <c r="E498" s="2" t="s">
        <v>10</v>
      </c>
      <c r="F498" s="4">
        <v>55</v>
      </c>
      <c r="G498" s="4">
        <v>55</v>
      </c>
      <c r="H498" s="4">
        <v>109</v>
      </c>
      <c r="I498" s="4">
        <v>4.9000000000000004</v>
      </c>
      <c r="J498" s="4">
        <v>6.9</v>
      </c>
      <c r="K498" s="4">
        <v>6.4</v>
      </c>
      <c r="L498" s="8">
        <v>0</v>
      </c>
      <c r="M498" s="59">
        <f>AlimentosSMAE[[#This Row],[Fibra]]/AlimentosSMAE[[#This Row],[Peso neto]]</f>
        <v>0</v>
      </c>
      <c r="N498" s="62">
        <f>AlimentosSMAE[[#This Row],[Kcal]]/AlimentosSMAE[[#This Row],[Peso neto]]</f>
        <v>1.9818181818181819</v>
      </c>
    </row>
    <row r="499" spans="2:14" x14ac:dyDescent="0.25">
      <c r="B499" s="17" t="s">
        <v>1363</v>
      </c>
      <c r="C499" s="3" t="s">
        <v>9</v>
      </c>
      <c r="D499" s="4">
        <v>55</v>
      </c>
      <c r="E499" s="2" t="s">
        <v>10</v>
      </c>
      <c r="F499" s="4">
        <v>55</v>
      </c>
      <c r="G499" s="4">
        <v>55</v>
      </c>
      <c r="H499" s="4">
        <v>109</v>
      </c>
      <c r="I499" s="4">
        <v>4.9000000000000004</v>
      </c>
      <c r="J499" s="4">
        <v>6.9</v>
      </c>
      <c r="K499" s="4">
        <v>6.4</v>
      </c>
      <c r="L499" s="8">
        <v>0</v>
      </c>
      <c r="M499" s="59">
        <f>AlimentosSMAE[[#This Row],[Fibra]]/AlimentosSMAE[[#This Row],[Peso neto]]</f>
        <v>0</v>
      </c>
      <c r="N499" s="62">
        <f>AlimentosSMAE[[#This Row],[Kcal]]/AlimentosSMAE[[#This Row],[Peso neto]]</f>
        <v>1.9818181818181819</v>
      </c>
    </row>
    <row r="500" spans="2:14" x14ac:dyDescent="0.25">
      <c r="B500" s="17" t="s">
        <v>1380</v>
      </c>
      <c r="C500" s="3" t="s">
        <v>9</v>
      </c>
      <c r="D500" s="4">
        <v>1.5</v>
      </c>
      <c r="E500" s="2" t="s">
        <v>45</v>
      </c>
      <c r="F500" s="4">
        <v>42</v>
      </c>
      <c r="G500" s="4">
        <v>42</v>
      </c>
      <c r="H500" s="4">
        <v>116</v>
      </c>
      <c r="I500" s="4">
        <v>6.6</v>
      </c>
      <c r="J500" s="4">
        <v>5.3</v>
      </c>
      <c r="K500" s="4">
        <v>10.1</v>
      </c>
      <c r="L500" s="8">
        <v>0</v>
      </c>
      <c r="M500" s="59">
        <f>AlimentosSMAE[[#This Row],[Fibra]]/AlimentosSMAE[[#This Row],[Peso neto]]</f>
        <v>0</v>
      </c>
      <c r="N500" s="62">
        <f>AlimentosSMAE[[#This Row],[Kcal]]/AlimentosSMAE[[#This Row],[Peso neto]]</f>
        <v>2.7619047619047619</v>
      </c>
    </row>
    <row r="501" spans="2:14" x14ac:dyDescent="0.25">
      <c r="B501" s="17" t="s">
        <v>1382</v>
      </c>
      <c r="C501" s="3" t="s">
        <v>9</v>
      </c>
      <c r="D501" s="4">
        <v>45</v>
      </c>
      <c r="E501" s="2" t="s">
        <v>10</v>
      </c>
      <c r="F501" s="4">
        <v>45</v>
      </c>
      <c r="G501" s="4">
        <v>35</v>
      </c>
      <c r="H501" s="4">
        <v>102</v>
      </c>
      <c r="I501" s="4">
        <v>6.4</v>
      </c>
      <c r="J501" s="4">
        <v>8.1999999999999993</v>
      </c>
      <c r="K501" s="4">
        <v>0</v>
      </c>
      <c r="L501" s="8">
        <v>0</v>
      </c>
      <c r="M501" s="59">
        <f>AlimentosSMAE[[#This Row],[Fibra]]/AlimentosSMAE[[#This Row],[Peso neto]]</f>
        <v>0</v>
      </c>
      <c r="N501" s="62">
        <f>AlimentosSMAE[[#This Row],[Kcal]]/AlimentosSMAE[[#This Row],[Peso neto]]</f>
        <v>2.9142857142857141</v>
      </c>
    </row>
    <row r="502" spans="2:14" x14ac:dyDescent="0.25">
      <c r="B502" s="17" t="s">
        <v>1523</v>
      </c>
      <c r="C502" s="3" t="s">
        <v>9</v>
      </c>
      <c r="D502" s="4">
        <v>1.5</v>
      </c>
      <c r="E502" s="2" t="s">
        <v>476</v>
      </c>
      <c r="F502" s="4">
        <v>32</v>
      </c>
      <c r="G502" s="4">
        <v>32</v>
      </c>
      <c r="H502" s="4">
        <v>105</v>
      </c>
      <c r="I502" s="4">
        <v>3.9</v>
      </c>
      <c r="J502" s="4">
        <v>9.6</v>
      </c>
      <c r="K502" s="4">
        <v>0.6</v>
      </c>
      <c r="L502" s="8">
        <v>0</v>
      </c>
      <c r="M502" s="59">
        <f>AlimentosSMAE[[#This Row],[Fibra]]/AlimentosSMAE[[#This Row],[Peso neto]]</f>
        <v>0</v>
      </c>
      <c r="N502" s="62">
        <f>AlimentosSMAE[[#This Row],[Kcal]]/AlimentosSMAE[[#This Row],[Peso neto]]</f>
        <v>3.28125</v>
      </c>
    </row>
    <row r="503" spans="2:14" x14ac:dyDescent="0.25">
      <c r="B503" s="17" t="s">
        <v>1525</v>
      </c>
      <c r="C503" s="3" t="s">
        <v>9</v>
      </c>
      <c r="D503" s="4">
        <v>1.5</v>
      </c>
      <c r="E503" s="2" t="s">
        <v>476</v>
      </c>
      <c r="F503" s="4">
        <v>32</v>
      </c>
      <c r="G503" s="4">
        <v>32</v>
      </c>
      <c r="H503" s="4">
        <v>105</v>
      </c>
      <c r="I503" s="4">
        <v>3.9</v>
      </c>
      <c r="J503" s="4">
        <v>9.6</v>
      </c>
      <c r="K503" s="4">
        <v>0.6</v>
      </c>
      <c r="L503" s="8">
        <v>0</v>
      </c>
      <c r="M503" s="59">
        <f>AlimentosSMAE[[#This Row],[Fibra]]/AlimentosSMAE[[#This Row],[Peso neto]]</f>
        <v>0</v>
      </c>
      <c r="N503" s="62">
        <f>AlimentosSMAE[[#This Row],[Kcal]]/AlimentosSMAE[[#This Row],[Peso neto]]</f>
        <v>3.28125</v>
      </c>
    </row>
    <row r="504" spans="2:14" x14ac:dyDescent="0.25">
      <c r="B504" s="17" t="s">
        <v>1526</v>
      </c>
      <c r="C504" s="3" t="s">
        <v>9</v>
      </c>
      <c r="D504" s="4">
        <v>40</v>
      </c>
      <c r="E504" s="2" t="s">
        <v>10</v>
      </c>
      <c r="F504" s="4">
        <v>40</v>
      </c>
      <c r="G504" s="4">
        <v>40</v>
      </c>
      <c r="H504" s="4">
        <v>106</v>
      </c>
      <c r="I504" s="4">
        <v>4</v>
      </c>
      <c r="J504" s="4">
        <v>8.6999999999999993</v>
      </c>
      <c r="K504" s="4">
        <v>2.9</v>
      </c>
      <c r="L504" s="8">
        <v>0</v>
      </c>
      <c r="M504" s="59">
        <f>AlimentosSMAE[[#This Row],[Fibra]]/AlimentosSMAE[[#This Row],[Peso neto]]</f>
        <v>0</v>
      </c>
      <c r="N504" s="62">
        <f>AlimentosSMAE[[#This Row],[Kcal]]/AlimentosSMAE[[#This Row],[Peso neto]]</f>
        <v>2.65</v>
      </c>
    </row>
    <row r="505" spans="2:14" x14ac:dyDescent="0.25">
      <c r="B505" s="17" t="s">
        <v>1532</v>
      </c>
      <c r="C505" s="3" t="s">
        <v>9</v>
      </c>
      <c r="D505" s="4">
        <v>50</v>
      </c>
      <c r="E505" s="2" t="s">
        <v>10</v>
      </c>
      <c r="F505" s="4">
        <v>50</v>
      </c>
      <c r="G505" s="4">
        <v>35</v>
      </c>
      <c r="H505" s="4">
        <v>38</v>
      </c>
      <c r="I505" s="4">
        <v>7.4</v>
      </c>
      <c r="J505" s="4">
        <v>7.4</v>
      </c>
      <c r="K505" s="4">
        <v>0</v>
      </c>
      <c r="L505" s="8">
        <v>0</v>
      </c>
      <c r="M505" s="59">
        <f>AlimentosSMAE[[#This Row],[Fibra]]/AlimentosSMAE[[#This Row],[Peso neto]]</f>
        <v>0</v>
      </c>
      <c r="N505" s="62">
        <f>AlimentosSMAE[[#This Row],[Kcal]]/AlimentosSMAE[[#This Row],[Peso neto]]</f>
        <v>1.0857142857142856</v>
      </c>
    </row>
    <row r="506" spans="2:14" x14ac:dyDescent="0.25">
      <c r="B506" s="17" t="s">
        <v>1544</v>
      </c>
      <c r="C506" s="3" t="s">
        <v>9</v>
      </c>
      <c r="D506" s="4">
        <v>40</v>
      </c>
      <c r="E506" s="2" t="s">
        <v>10</v>
      </c>
      <c r="F506" s="4">
        <v>40</v>
      </c>
      <c r="G506" s="4">
        <v>40</v>
      </c>
      <c r="H506" s="4">
        <v>106</v>
      </c>
      <c r="I506" s="4">
        <v>4</v>
      </c>
      <c r="J506" s="4">
        <v>8.6999999999999993</v>
      </c>
      <c r="K506" s="4">
        <v>2.9</v>
      </c>
      <c r="L506" s="8">
        <v>0</v>
      </c>
      <c r="M506" s="59">
        <f>AlimentosSMAE[[#This Row],[Fibra]]/AlimentosSMAE[[#This Row],[Peso neto]]</f>
        <v>0</v>
      </c>
      <c r="N506" s="62">
        <f>AlimentosSMAE[[#This Row],[Kcal]]/AlimentosSMAE[[#This Row],[Peso neto]]</f>
        <v>2.65</v>
      </c>
    </row>
    <row r="507" spans="2:14" x14ac:dyDescent="0.25">
      <c r="B507" s="17" t="s">
        <v>1578</v>
      </c>
      <c r="C507" s="3" t="s">
        <v>9</v>
      </c>
      <c r="D507" s="4">
        <v>0.75</v>
      </c>
      <c r="E507" s="2" t="s">
        <v>45</v>
      </c>
      <c r="F507" s="4">
        <v>19</v>
      </c>
      <c r="G507" s="4">
        <v>19</v>
      </c>
      <c r="H507" s="4">
        <v>103</v>
      </c>
      <c r="I507" s="4">
        <v>4</v>
      </c>
      <c r="J507" s="4">
        <v>9.3000000000000007</v>
      </c>
      <c r="K507" s="4">
        <v>1</v>
      </c>
      <c r="L507" s="8">
        <v>0</v>
      </c>
      <c r="M507" s="59">
        <f>AlimentosSMAE[[#This Row],[Fibra]]/AlimentosSMAE[[#This Row],[Peso neto]]</f>
        <v>0</v>
      </c>
      <c r="N507" s="62">
        <f>AlimentosSMAE[[#This Row],[Kcal]]/AlimentosSMAE[[#This Row],[Peso neto]]</f>
        <v>5.4210526315789478</v>
      </c>
    </row>
    <row r="508" spans="2:14" x14ac:dyDescent="0.25">
      <c r="B508" s="17" t="s">
        <v>1579</v>
      </c>
      <c r="C508" s="3" t="s">
        <v>9</v>
      </c>
      <c r="D508" s="4">
        <v>10</v>
      </c>
      <c r="E508" s="2" t="s">
        <v>476</v>
      </c>
      <c r="F508" s="4">
        <v>20</v>
      </c>
      <c r="G508" s="4">
        <v>20</v>
      </c>
      <c r="H508" s="4">
        <v>99</v>
      </c>
      <c r="I508" s="4">
        <v>4.5</v>
      </c>
      <c r="J508" s="4">
        <v>8.8000000000000007</v>
      </c>
      <c r="K508" s="4">
        <v>0</v>
      </c>
      <c r="L508" s="8">
        <v>0</v>
      </c>
      <c r="M508" s="59">
        <f>AlimentosSMAE[[#This Row],[Fibra]]/AlimentosSMAE[[#This Row],[Peso neto]]</f>
        <v>0</v>
      </c>
      <c r="N508" s="62">
        <f>AlimentosSMAE[[#This Row],[Kcal]]/AlimentosSMAE[[#This Row],[Peso neto]]</f>
        <v>4.95</v>
      </c>
    </row>
    <row r="509" spans="2:14" x14ac:dyDescent="0.25">
      <c r="B509" s="17" t="s">
        <v>1606</v>
      </c>
      <c r="C509" s="3" t="s">
        <v>9</v>
      </c>
      <c r="D509" s="4">
        <v>1</v>
      </c>
      <c r="E509" s="2" t="s">
        <v>45</v>
      </c>
      <c r="F509" s="4">
        <v>50</v>
      </c>
      <c r="G509" s="4">
        <v>32</v>
      </c>
      <c r="H509" s="4">
        <v>95</v>
      </c>
      <c r="I509" s="4">
        <v>4.5</v>
      </c>
      <c r="J509" s="4">
        <v>8.4</v>
      </c>
      <c r="K509" s="4">
        <v>0</v>
      </c>
      <c r="L509" s="8">
        <v>0</v>
      </c>
      <c r="M509" s="59">
        <f>AlimentosSMAE[[#This Row],[Fibra]]/AlimentosSMAE[[#This Row],[Peso neto]]</f>
        <v>0</v>
      </c>
      <c r="N509" s="62">
        <f>AlimentosSMAE[[#This Row],[Kcal]]/AlimentosSMAE[[#This Row],[Peso neto]]</f>
        <v>2.96875</v>
      </c>
    </row>
    <row r="510" spans="2:14" x14ac:dyDescent="0.25">
      <c r="B510" s="17" t="s">
        <v>1649</v>
      </c>
      <c r="C510" s="3" t="s">
        <v>9</v>
      </c>
      <c r="D510" s="4">
        <v>45</v>
      </c>
      <c r="E510" s="2" t="s">
        <v>10</v>
      </c>
      <c r="F510" s="4">
        <v>45</v>
      </c>
      <c r="G510" s="4">
        <v>34</v>
      </c>
      <c r="H510" s="4">
        <v>106</v>
      </c>
      <c r="I510" s="4">
        <v>5.4</v>
      </c>
      <c r="J510" s="4">
        <v>7.1</v>
      </c>
      <c r="K510" s="4">
        <v>5.0999999999999996</v>
      </c>
      <c r="L510" s="8">
        <v>0</v>
      </c>
      <c r="M510" s="59">
        <f>AlimentosSMAE[[#This Row],[Fibra]]/AlimentosSMAE[[#This Row],[Peso neto]]</f>
        <v>0</v>
      </c>
      <c r="N510" s="62">
        <f>AlimentosSMAE[[#This Row],[Kcal]]/AlimentosSMAE[[#This Row],[Peso neto]]</f>
        <v>3.1176470588235294</v>
      </c>
    </row>
    <row r="511" spans="2:14" x14ac:dyDescent="0.25">
      <c r="B511" s="17" t="s">
        <v>1653</v>
      </c>
      <c r="C511" s="3" t="s">
        <v>9</v>
      </c>
      <c r="D511" s="4">
        <v>0.33333333300000001</v>
      </c>
      <c r="E511" s="2" t="s">
        <v>45</v>
      </c>
      <c r="F511" s="4">
        <v>50</v>
      </c>
      <c r="G511" s="4">
        <v>28</v>
      </c>
      <c r="H511" s="4">
        <v>80</v>
      </c>
      <c r="I511" s="4">
        <v>6.7</v>
      </c>
      <c r="J511" s="4">
        <v>6.3</v>
      </c>
      <c r="K511" s="4">
        <v>0</v>
      </c>
      <c r="L511" s="8">
        <v>0</v>
      </c>
      <c r="M511" s="59">
        <f>AlimentosSMAE[[#This Row],[Fibra]]/AlimentosSMAE[[#This Row],[Peso neto]]</f>
        <v>0</v>
      </c>
      <c r="N511" s="62">
        <f>AlimentosSMAE[[#This Row],[Kcal]]/AlimentosSMAE[[#This Row],[Peso neto]]</f>
        <v>2.8571428571428572</v>
      </c>
    </row>
    <row r="512" spans="2:14" x14ac:dyDescent="0.25">
      <c r="B512" s="17" t="s">
        <v>1668</v>
      </c>
      <c r="C512" s="3" t="s">
        <v>9</v>
      </c>
      <c r="D512" s="4">
        <v>25</v>
      </c>
      <c r="E512" s="2" t="s">
        <v>10</v>
      </c>
      <c r="F512" s="4">
        <v>25</v>
      </c>
      <c r="G512" s="4">
        <v>25</v>
      </c>
      <c r="H512" s="4">
        <v>87</v>
      </c>
      <c r="I512" s="4">
        <v>6.8</v>
      </c>
      <c r="J512" s="4">
        <v>6.5</v>
      </c>
      <c r="K512" s="4">
        <v>0</v>
      </c>
      <c r="L512" s="8">
        <v>0</v>
      </c>
      <c r="M512" s="59">
        <f>AlimentosSMAE[[#This Row],[Fibra]]/AlimentosSMAE[[#This Row],[Peso neto]]</f>
        <v>0</v>
      </c>
      <c r="N512" s="62">
        <f>AlimentosSMAE[[#This Row],[Kcal]]/AlimentosSMAE[[#This Row],[Peso neto]]</f>
        <v>3.48</v>
      </c>
    </row>
    <row r="513" spans="2:14" x14ac:dyDescent="0.25">
      <c r="B513" s="17" t="s">
        <v>1682</v>
      </c>
      <c r="C513" s="3" t="s">
        <v>9</v>
      </c>
      <c r="D513" s="4">
        <v>2</v>
      </c>
      <c r="E513" s="2" t="s">
        <v>476</v>
      </c>
      <c r="F513" s="4">
        <v>42</v>
      </c>
      <c r="G513" s="4">
        <v>42</v>
      </c>
      <c r="H513" s="4">
        <v>100</v>
      </c>
      <c r="I513" s="4">
        <v>7</v>
      </c>
      <c r="J513" s="4">
        <v>5.9</v>
      </c>
      <c r="K513" s="4">
        <v>4.9000000000000004</v>
      </c>
      <c r="L513" s="8">
        <v>0</v>
      </c>
      <c r="M513" s="59">
        <f>AlimentosSMAE[[#This Row],[Fibra]]/AlimentosSMAE[[#This Row],[Peso neto]]</f>
        <v>0</v>
      </c>
      <c r="N513" s="62">
        <f>AlimentosSMAE[[#This Row],[Kcal]]/AlimentosSMAE[[#This Row],[Peso neto]]</f>
        <v>2.3809523809523809</v>
      </c>
    </row>
    <row r="514" spans="2:14" x14ac:dyDescent="0.25">
      <c r="B514" s="17" t="s">
        <v>1683</v>
      </c>
      <c r="C514" s="3" t="s">
        <v>9</v>
      </c>
      <c r="D514" s="4">
        <v>7</v>
      </c>
      <c r="E514" s="2" t="s">
        <v>15</v>
      </c>
      <c r="F514" s="4">
        <v>39</v>
      </c>
      <c r="G514" s="4">
        <v>39</v>
      </c>
      <c r="H514" s="4">
        <v>105</v>
      </c>
      <c r="I514" s="4">
        <v>5.8</v>
      </c>
      <c r="J514" s="4">
        <v>8.1999999999999993</v>
      </c>
      <c r="K514" s="4">
        <v>2.2999999999999998</v>
      </c>
      <c r="L514" s="8">
        <v>0</v>
      </c>
      <c r="M514" s="59">
        <f>AlimentosSMAE[[#This Row],[Fibra]]/AlimentosSMAE[[#This Row],[Peso neto]]</f>
        <v>0</v>
      </c>
      <c r="N514" s="62">
        <f>AlimentosSMAE[[#This Row],[Kcal]]/AlimentosSMAE[[#This Row],[Peso neto]]</f>
        <v>2.6923076923076925</v>
      </c>
    </row>
    <row r="515" spans="2:14" x14ac:dyDescent="0.25">
      <c r="B515" s="17" t="s">
        <v>1684</v>
      </c>
      <c r="C515" s="3" t="s">
        <v>9</v>
      </c>
      <c r="D515" s="4">
        <v>25</v>
      </c>
      <c r="E515" s="2" t="s">
        <v>10</v>
      </c>
      <c r="F515" s="4">
        <v>25</v>
      </c>
      <c r="G515" s="4">
        <v>25</v>
      </c>
      <c r="H515" s="4">
        <v>95</v>
      </c>
      <c r="I515" s="4">
        <v>5.4</v>
      </c>
      <c r="J515" s="4">
        <v>7.6</v>
      </c>
      <c r="K515" s="4">
        <v>1.2</v>
      </c>
      <c r="L515" s="8">
        <v>0</v>
      </c>
      <c r="M515" s="59">
        <f>AlimentosSMAE[[#This Row],[Fibra]]/AlimentosSMAE[[#This Row],[Peso neto]]</f>
        <v>0</v>
      </c>
      <c r="N515" s="62">
        <f>AlimentosSMAE[[#This Row],[Kcal]]/AlimentosSMAE[[#This Row],[Peso neto]]</f>
        <v>3.8</v>
      </c>
    </row>
    <row r="516" spans="2:14" x14ac:dyDescent="0.25">
      <c r="B516" s="17" t="s">
        <v>1685</v>
      </c>
      <c r="C516" s="3" t="s">
        <v>9</v>
      </c>
      <c r="D516" s="4">
        <v>4</v>
      </c>
      <c r="E516" s="2" t="s">
        <v>52</v>
      </c>
      <c r="F516" s="4">
        <v>29</v>
      </c>
      <c r="G516" s="4">
        <v>29</v>
      </c>
      <c r="H516" s="4">
        <v>109</v>
      </c>
      <c r="I516" s="4">
        <v>6.3</v>
      </c>
      <c r="J516" s="4">
        <v>8.6999999999999993</v>
      </c>
      <c r="K516" s="4">
        <v>1.3</v>
      </c>
      <c r="L516" s="8">
        <v>0</v>
      </c>
      <c r="M516" s="59">
        <f>AlimentosSMAE[[#This Row],[Fibra]]/AlimentosSMAE[[#This Row],[Peso neto]]</f>
        <v>0</v>
      </c>
      <c r="N516" s="62">
        <f>AlimentosSMAE[[#This Row],[Kcal]]/AlimentosSMAE[[#This Row],[Peso neto]]</f>
        <v>3.7586206896551726</v>
      </c>
    </row>
    <row r="517" spans="2:14" x14ac:dyDescent="0.25">
      <c r="B517" s="17" t="s">
        <v>1686</v>
      </c>
      <c r="C517" s="3" t="s">
        <v>9</v>
      </c>
      <c r="D517" s="4">
        <v>1</v>
      </c>
      <c r="E517" s="2" t="s">
        <v>476</v>
      </c>
      <c r="F517" s="4">
        <v>28</v>
      </c>
      <c r="G517" s="4">
        <v>28</v>
      </c>
      <c r="H517" s="4">
        <v>100</v>
      </c>
      <c r="I517" s="4">
        <v>6.4</v>
      </c>
      <c r="J517" s="4">
        <v>8</v>
      </c>
      <c r="K517" s="4">
        <v>0.8</v>
      </c>
      <c r="L517" s="8">
        <v>0</v>
      </c>
      <c r="M517" s="59">
        <f>AlimentosSMAE[[#This Row],[Fibra]]/AlimentosSMAE[[#This Row],[Peso neto]]</f>
        <v>0</v>
      </c>
      <c r="N517" s="62">
        <f>AlimentosSMAE[[#This Row],[Kcal]]/AlimentosSMAE[[#This Row],[Peso neto]]</f>
        <v>3.5714285714285716</v>
      </c>
    </row>
    <row r="518" spans="2:14" x14ac:dyDescent="0.25">
      <c r="B518" s="17" t="s">
        <v>1688</v>
      </c>
      <c r="C518" s="3" t="s">
        <v>9</v>
      </c>
      <c r="D518" s="4">
        <v>30</v>
      </c>
      <c r="E518" s="2" t="s">
        <v>10</v>
      </c>
      <c r="F518" s="4">
        <v>30</v>
      </c>
      <c r="G518" s="4">
        <v>30</v>
      </c>
      <c r="H518" s="4">
        <v>106</v>
      </c>
      <c r="I518" s="4">
        <v>6.4</v>
      </c>
      <c r="J518" s="4">
        <v>8.6</v>
      </c>
      <c r="K518" s="4">
        <v>0.7</v>
      </c>
      <c r="L518" s="8">
        <v>0</v>
      </c>
      <c r="M518" s="59">
        <f>AlimentosSMAE[[#This Row],[Fibra]]/AlimentosSMAE[[#This Row],[Peso neto]]</f>
        <v>0</v>
      </c>
      <c r="N518" s="62">
        <f>AlimentosSMAE[[#This Row],[Kcal]]/AlimentosSMAE[[#This Row],[Peso neto]]</f>
        <v>3.5333333333333332</v>
      </c>
    </row>
    <row r="519" spans="2:14" x14ac:dyDescent="0.25">
      <c r="B519" s="17" t="s">
        <v>1689</v>
      </c>
      <c r="C519" s="3" t="s">
        <v>9</v>
      </c>
      <c r="D519" s="4">
        <v>25</v>
      </c>
      <c r="E519" s="2" t="s">
        <v>10</v>
      </c>
      <c r="F519" s="4">
        <v>25</v>
      </c>
      <c r="G519" s="4">
        <v>25</v>
      </c>
      <c r="H519" s="4">
        <v>94</v>
      </c>
      <c r="I519" s="4">
        <v>5.9</v>
      </c>
      <c r="J519" s="4">
        <v>7.5</v>
      </c>
      <c r="K519" s="4">
        <v>0.7</v>
      </c>
      <c r="L519" s="8">
        <v>0</v>
      </c>
      <c r="M519" s="59">
        <f>AlimentosSMAE[[#This Row],[Fibra]]/AlimentosSMAE[[#This Row],[Peso neto]]</f>
        <v>0</v>
      </c>
      <c r="N519" s="62">
        <f>AlimentosSMAE[[#This Row],[Kcal]]/AlimentosSMAE[[#This Row],[Peso neto]]</f>
        <v>3.76</v>
      </c>
    </row>
    <row r="520" spans="2:14" x14ac:dyDescent="0.25">
      <c r="B520" s="17" t="s">
        <v>1690</v>
      </c>
      <c r="C520" s="3" t="s">
        <v>9</v>
      </c>
      <c r="D520" s="4">
        <v>30</v>
      </c>
      <c r="E520" s="2" t="s">
        <v>10</v>
      </c>
      <c r="F520" s="4">
        <v>30</v>
      </c>
      <c r="G520" s="4">
        <v>30</v>
      </c>
      <c r="H520" s="4">
        <v>102</v>
      </c>
      <c r="I520" s="4">
        <v>6.3</v>
      </c>
      <c r="J520" s="4">
        <v>8.4</v>
      </c>
      <c r="K520" s="4">
        <v>0.1</v>
      </c>
      <c r="L520" s="8">
        <v>0</v>
      </c>
      <c r="M520" s="59">
        <f>AlimentosSMAE[[#This Row],[Fibra]]/AlimentosSMAE[[#This Row],[Peso neto]]</f>
        <v>0</v>
      </c>
      <c r="N520" s="62">
        <f>AlimentosSMAE[[#This Row],[Kcal]]/AlimentosSMAE[[#This Row],[Peso neto]]</f>
        <v>3.4</v>
      </c>
    </row>
    <row r="521" spans="2:14" x14ac:dyDescent="0.25">
      <c r="B521" s="17" t="s">
        <v>1691</v>
      </c>
      <c r="C521" s="3" t="s">
        <v>9</v>
      </c>
      <c r="D521" s="4">
        <v>35</v>
      </c>
      <c r="E521" s="2" t="s">
        <v>10</v>
      </c>
      <c r="F521" s="4">
        <v>35</v>
      </c>
      <c r="G521" s="4">
        <v>35</v>
      </c>
      <c r="H521" s="4">
        <v>106</v>
      </c>
      <c r="I521" s="4">
        <v>7</v>
      </c>
      <c r="J521" s="4">
        <v>8.6</v>
      </c>
      <c r="K521" s="4">
        <v>0.1</v>
      </c>
      <c r="L521" s="8">
        <v>0</v>
      </c>
      <c r="M521" s="59">
        <f>AlimentosSMAE[[#This Row],[Fibra]]/AlimentosSMAE[[#This Row],[Peso neto]]</f>
        <v>0</v>
      </c>
      <c r="N521" s="62">
        <f>AlimentosSMAE[[#This Row],[Kcal]]/AlimentosSMAE[[#This Row],[Peso neto]]</f>
        <v>3.0285714285714285</v>
      </c>
    </row>
    <row r="522" spans="2:14" x14ac:dyDescent="0.25">
      <c r="B522" s="17" t="s">
        <v>1692</v>
      </c>
      <c r="C522" s="3" t="s">
        <v>9</v>
      </c>
      <c r="D522" s="4">
        <v>30</v>
      </c>
      <c r="E522" s="2" t="s">
        <v>10</v>
      </c>
      <c r="F522" s="4">
        <v>30</v>
      </c>
      <c r="G522" s="4">
        <v>30</v>
      </c>
      <c r="H522" s="4">
        <v>87</v>
      </c>
      <c r="I522" s="4">
        <v>8.5</v>
      </c>
      <c r="J522" s="4">
        <v>10</v>
      </c>
      <c r="K522" s="4">
        <v>0.4</v>
      </c>
      <c r="L522" s="8">
        <v>0</v>
      </c>
      <c r="M522" s="59">
        <f>AlimentosSMAE[[#This Row],[Fibra]]/AlimentosSMAE[[#This Row],[Peso neto]]</f>
        <v>0</v>
      </c>
      <c r="N522" s="62">
        <f>AlimentosSMAE[[#This Row],[Kcal]]/AlimentosSMAE[[#This Row],[Peso neto]]</f>
        <v>2.9</v>
      </c>
    </row>
    <row r="523" spans="2:14" x14ac:dyDescent="0.25">
      <c r="B523" s="17" t="s">
        <v>1693</v>
      </c>
      <c r="C523" s="3" t="s">
        <v>9</v>
      </c>
      <c r="D523" s="4">
        <v>0.75</v>
      </c>
      <c r="E523" s="2" t="s">
        <v>476</v>
      </c>
      <c r="F523" s="4">
        <v>21</v>
      </c>
      <c r="G523" s="4">
        <v>21</v>
      </c>
      <c r="H523" s="4">
        <v>85</v>
      </c>
      <c r="I523" s="4">
        <v>5.2</v>
      </c>
      <c r="J523" s="4">
        <v>7</v>
      </c>
      <c r="K523" s="4">
        <v>0.3</v>
      </c>
      <c r="L523" s="8">
        <v>0</v>
      </c>
      <c r="M523" s="59">
        <f>AlimentosSMAE[[#This Row],[Fibra]]/AlimentosSMAE[[#This Row],[Peso neto]]</f>
        <v>0</v>
      </c>
      <c r="N523" s="62">
        <f>AlimentosSMAE[[#This Row],[Kcal]]/AlimentosSMAE[[#This Row],[Peso neto]]</f>
        <v>4.0476190476190474</v>
      </c>
    </row>
    <row r="524" spans="2:14" x14ac:dyDescent="0.25">
      <c r="B524" s="17" t="s">
        <v>1695</v>
      </c>
      <c r="C524" s="3" t="s">
        <v>9</v>
      </c>
      <c r="D524" s="4">
        <v>0.25</v>
      </c>
      <c r="E524" s="2" t="s">
        <v>50</v>
      </c>
      <c r="F524" s="4">
        <v>28</v>
      </c>
      <c r="G524" s="4">
        <v>28</v>
      </c>
      <c r="H524" s="4">
        <v>114</v>
      </c>
      <c r="I524" s="4">
        <v>7</v>
      </c>
      <c r="J524" s="4">
        <v>9.4</v>
      </c>
      <c r="K524" s="4">
        <v>0.4</v>
      </c>
      <c r="L524" s="8">
        <v>0</v>
      </c>
      <c r="M524" s="59">
        <f>AlimentosSMAE[[#This Row],[Fibra]]/AlimentosSMAE[[#This Row],[Peso neto]]</f>
        <v>0</v>
      </c>
      <c r="N524" s="62">
        <f>AlimentosSMAE[[#This Row],[Kcal]]/AlimentosSMAE[[#This Row],[Peso neto]]</f>
        <v>4.0714285714285712</v>
      </c>
    </row>
    <row r="525" spans="2:14" x14ac:dyDescent="0.25">
      <c r="B525" s="17" t="s">
        <v>1696</v>
      </c>
      <c r="C525" s="3" t="s">
        <v>9</v>
      </c>
      <c r="D525" s="4">
        <v>1</v>
      </c>
      <c r="E525" s="2" t="s">
        <v>476</v>
      </c>
      <c r="F525" s="4">
        <v>28</v>
      </c>
      <c r="G525" s="4">
        <v>28</v>
      </c>
      <c r="H525" s="4">
        <v>108</v>
      </c>
      <c r="I525" s="4">
        <v>6.5</v>
      </c>
      <c r="J525" s="4">
        <v>8.6</v>
      </c>
      <c r="K525" s="4">
        <v>1.3</v>
      </c>
      <c r="L525" s="8">
        <v>0</v>
      </c>
      <c r="M525" s="59">
        <f>AlimentosSMAE[[#This Row],[Fibra]]/AlimentosSMAE[[#This Row],[Peso neto]]</f>
        <v>0</v>
      </c>
      <c r="N525" s="62">
        <f>AlimentosSMAE[[#This Row],[Kcal]]/AlimentosSMAE[[#This Row],[Peso neto]]</f>
        <v>3.8571428571428572</v>
      </c>
    </row>
    <row r="526" spans="2:14" x14ac:dyDescent="0.25">
      <c r="B526" s="17" t="s">
        <v>1697</v>
      </c>
      <c r="C526" s="3" t="s">
        <v>9</v>
      </c>
      <c r="D526" s="4">
        <v>25</v>
      </c>
      <c r="E526" s="2" t="s">
        <v>10</v>
      </c>
      <c r="F526" s="4">
        <v>25</v>
      </c>
      <c r="G526" s="4">
        <v>25</v>
      </c>
      <c r="H526" s="4">
        <v>94</v>
      </c>
      <c r="I526" s="4">
        <v>5.4</v>
      </c>
      <c r="J526" s="4">
        <v>7.5</v>
      </c>
      <c r="K526" s="4">
        <v>1.4</v>
      </c>
      <c r="L526" s="8">
        <v>0</v>
      </c>
      <c r="M526" s="59">
        <f>AlimentosSMAE[[#This Row],[Fibra]]/AlimentosSMAE[[#This Row],[Peso neto]]</f>
        <v>0</v>
      </c>
      <c r="N526" s="62">
        <f>AlimentosSMAE[[#This Row],[Kcal]]/AlimentosSMAE[[#This Row],[Peso neto]]</f>
        <v>3.76</v>
      </c>
    </row>
    <row r="527" spans="2:14" x14ac:dyDescent="0.25">
      <c r="B527" s="17" t="s">
        <v>1698</v>
      </c>
      <c r="C527" s="3" t="s">
        <v>9</v>
      </c>
      <c r="D527" s="4">
        <v>1</v>
      </c>
      <c r="E527" s="2" t="s">
        <v>476</v>
      </c>
      <c r="F527" s="4">
        <v>28</v>
      </c>
      <c r="G527" s="4">
        <v>28</v>
      </c>
      <c r="H527" s="4">
        <v>105</v>
      </c>
      <c r="I527" s="4">
        <v>6</v>
      </c>
      <c r="J527" s="4">
        <v>8.4</v>
      </c>
      <c r="K527" s="4">
        <v>1.6</v>
      </c>
      <c r="L527" s="8">
        <v>0</v>
      </c>
      <c r="M527" s="59">
        <f>AlimentosSMAE[[#This Row],[Fibra]]/AlimentosSMAE[[#This Row],[Peso neto]]</f>
        <v>0</v>
      </c>
      <c r="N527" s="62">
        <f>AlimentosSMAE[[#This Row],[Kcal]]/AlimentosSMAE[[#This Row],[Peso neto]]</f>
        <v>3.75</v>
      </c>
    </row>
    <row r="528" spans="2:14" x14ac:dyDescent="0.25">
      <c r="B528" s="17" t="s">
        <v>1699</v>
      </c>
      <c r="C528" s="3" t="s">
        <v>9</v>
      </c>
      <c r="D528" s="4">
        <v>0.25</v>
      </c>
      <c r="E528" s="2" t="s">
        <v>50</v>
      </c>
      <c r="F528" s="4">
        <v>28</v>
      </c>
      <c r="G528" s="4">
        <v>28</v>
      </c>
      <c r="H528" s="4">
        <v>106</v>
      </c>
      <c r="I528" s="4">
        <v>6.1</v>
      </c>
      <c r="J528" s="4">
        <v>8.5</v>
      </c>
      <c r="K528" s="4">
        <v>1.6</v>
      </c>
      <c r="L528" s="8">
        <v>0</v>
      </c>
      <c r="M528" s="59">
        <f>AlimentosSMAE[[#This Row],[Fibra]]/AlimentosSMAE[[#This Row],[Peso neto]]</f>
        <v>0</v>
      </c>
      <c r="N528" s="62">
        <f>AlimentosSMAE[[#This Row],[Kcal]]/AlimentosSMAE[[#This Row],[Peso neto]]</f>
        <v>3.7857142857142856</v>
      </c>
    </row>
    <row r="529" spans="2:14" x14ac:dyDescent="0.25">
      <c r="B529" s="17" t="s">
        <v>1700</v>
      </c>
      <c r="C529" s="3" t="s">
        <v>9</v>
      </c>
      <c r="D529" s="4">
        <v>1</v>
      </c>
      <c r="E529" s="2" t="s">
        <v>476</v>
      </c>
      <c r="F529" s="4">
        <v>28</v>
      </c>
      <c r="G529" s="4">
        <v>28</v>
      </c>
      <c r="H529" s="4">
        <v>110</v>
      </c>
      <c r="I529" s="4">
        <v>6.7</v>
      </c>
      <c r="J529" s="4">
        <v>9</v>
      </c>
      <c r="K529" s="4">
        <v>0.7</v>
      </c>
      <c r="L529" s="8">
        <v>0</v>
      </c>
      <c r="M529" s="59">
        <f>AlimentosSMAE[[#This Row],[Fibra]]/AlimentosSMAE[[#This Row],[Peso neto]]</f>
        <v>0</v>
      </c>
      <c r="N529" s="62">
        <f>AlimentosSMAE[[#This Row],[Kcal]]/AlimentosSMAE[[#This Row],[Peso neto]]</f>
        <v>3.9285714285714284</v>
      </c>
    </row>
    <row r="530" spans="2:14" x14ac:dyDescent="0.25">
      <c r="B530" s="17" t="s">
        <v>1703</v>
      </c>
      <c r="C530" s="3" t="s">
        <v>9</v>
      </c>
      <c r="D530" s="4">
        <v>30</v>
      </c>
      <c r="E530" s="2" t="s">
        <v>10</v>
      </c>
      <c r="F530" s="4">
        <v>30</v>
      </c>
      <c r="G530" s="4">
        <v>30</v>
      </c>
      <c r="H530" s="4">
        <v>87</v>
      </c>
      <c r="I530" s="4">
        <v>8.5</v>
      </c>
      <c r="J530" s="4">
        <v>10</v>
      </c>
      <c r="K530" s="4">
        <v>0.4</v>
      </c>
      <c r="L530" s="8">
        <v>0</v>
      </c>
      <c r="M530" s="59">
        <f>AlimentosSMAE[[#This Row],[Fibra]]/AlimentosSMAE[[#This Row],[Peso neto]]</f>
        <v>0</v>
      </c>
      <c r="N530" s="62">
        <f>AlimentosSMAE[[#This Row],[Kcal]]/AlimentosSMAE[[#This Row],[Peso neto]]</f>
        <v>2.9</v>
      </c>
    </row>
    <row r="531" spans="2:14" x14ac:dyDescent="0.25">
      <c r="B531" s="17" t="s">
        <v>1710</v>
      </c>
      <c r="C531" s="3" t="s">
        <v>9</v>
      </c>
      <c r="D531" s="4">
        <v>3</v>
      </c>
      <c r="E531" s="2" t="s">
        <v>52</v>
      </c>
      <c r="F531" s="4">
        <v>45</v>
      </c>
      <c r="G531" s="4">
        <v>45</v>
      </c>
      <c r="H531" s="4">
        <v>104</v>
      </c>
      <c r="I531" s="4">
        <v>4.8</v>
      </c>
      <c r="J531" s="4">
        <v>7.9</v>
      </c>
      <c r="K531" s="4">
        <v>3.2</v>
      </c>
      <c r="L531" s="8">
        <v>0</v>
      </c>
      <c r="M531" s="59">
        <f>AlimentosSMAE[[#This Row],[Fibra]]/AlimentosSMAE[[#This Row],[Peso neto]]</f>
        <v>0</v>
      </c>
      <c r="N531" s="62">
        <f>AlimentosSMAE[[#This Row],[Kcal]]/AlimentosSMAE[[#This Row],[Peso neto]]</f>
        <v>2.3111111111111109</v>
      </c>
    </row>
    <row r="532" spans="2:14" x14ac:dyDescent="0.25">
      <c r="B532" s="17" t="s">
        <v>1712</v>
      </c>
      <c r="C532" s="3" t="s">
        <v>9</v>
      </c>
      <c r="D532" s="4">
        <v>35</v>
      </c>
      <c r="E532" s="2" t="s">
        <v>10</v>
      </c>
      <c r="F532" s="4">
        <v>35</v>
      </c>
      <c r="G532" s="4">
        <v>35</v>
      </c>
      <c r="H532" s="4">
        <v>94</v>
      </c>
      <c r="I532" s="4">
        <v>6.6</v>
      </c>
      <c r="J532" s="4">
        <v>7.4</v>
      </c>
      <c r="K532" s="4">
        <v>0.3</v>
      </c>
      <c r="L532" s="8">
        <v>0</v>
      </c>
      <c r="M532" s="59">
        <f>AlimentosSMAE[[#This Row],[Fibra]]/AlimentosSMAE[[#This Row],[Peso neto]]</f>
        <v>0</v>
      </c>
      <c r="N532" s="62">
        <f>AlimentosSMAE[[#This Row],[Kcal]]/AlimentosSMAE[[#This Row],[Peso neto]]</f>
        <v>2.6857142857142855</v>
      </c>
    </row>
    <row r="533" spans="2:14" x14ac:dyDescent="0.25">
      <c r="B533" s="17" t="s">
        <v>1713</v>
      </c>
      <c r="C533" s="3" t="s">
        <v>9</v>
      </c>
      <c r="D533" s="4">
        <v>20</v>
      </c>
      <c r="E533" s="2" t="s">
        <v>10</v>
      </c>
      <c r="F533" s="4">
        <v>20</v>
      </c>
      <c r="G533" s="4">
        <v>20</v>
      </c>
      <c r="H533" s="4">
        <v>91</v>
      </c>
      <c r="I533" s="4">
        <v>6.2</v>
      </c>
      <c r="J533" s="4">
        <v>7.2</v>
      </c>
      <c r="K533" s="4">
        <v>0.4</v>
      </c>
      <c r="L533" s="8">
        <v>0</v>
      </c>
      <c r="M533" s="59">
        <f>AlimentosSMAE[[#This Row],[Fibra]]/AlimentosSMAE[[#This Row],[Peso neto]]</f>
        <v>0</v>
      </c>
      <c r="N533" s="62">
        <f>AlimentosSMAE[[#This Row],[Kcal]]/AlimentosSMAE[[#This Row],[Peso neto]]</f>
        <v>4.55</v>
      </c>
    </row>
    <row r="534" spans="2:14" x14ac:dyDescent="0.25">
      <c r="B534" s="17" t="s">
        <v>1714</v>
      </c>
      <c r="C534" s="3" t="s">
        <v>9</v>
      </c>
      <c r="D534" s="4">
        <v>1</v>
      </c>
      <c r="E534" s="2" t="s">
        <v>476</v>
      </c>
      <c r="F534" s="4">
        <v>28</v>
      </c>
      <c r="G534" s="4">
        <v>28</v>
      </c>
      <c r="H534" s="4">
        <v>102</v>
      </c>
      <c r="I534" s="4">
        <v>6</v>
      </c>
      <c r="J534" s="4">
        <v>8.4</v>
      </c>
      <c r="K534" s="4">
        <v>0.7</v>
      </c>
      <c r="L534" s="8">
        <v>0</v>
      </c>
      <c r="M534" s="59">
        <f>AlimentosSMAE[[#This Row],[Fibra]]/AlimentosSMAE[[#This Row],[Peso neto]]</f>
        <v>0</v>
      </c>
      <c r="N534" s="62">
        <f>AlimentosSMAE[[#This Row],[Kcal]]/AlimentosSMAE[[#This Row],[Peso neto]]</f>
        <v>3.6428571428571428</v>
      </c>
    </row>
    <row r="535" spans="2:14" x14ac:dyDescent="0.25">
      <c r="B535" s="17" t="s">
        <v>1715</v>
      </c>
      <c r="C535" s="3" t="s">
        <v>9</v>
      </c>
      <c r="D535" s="4">
        <v>35</v>
      </c>
      <c r="E535" s="2" t="s">
        <v>10</v>
      </c>
      <c r="F535" s="4">
        <v>35</v>
      </c>
      <c r="G535" s="4">
        <v>35</v>
      </c>
      <c r="H535" s="4">
        <v>94</v>
      </c>
      <c r="I535" s="4">
        <v>6.6</v>
      </c>
      <c r="J535" s="4">
        <v>7.4</v>
      </c>
      <c r="K535" s="4">
        <v>0.3</v>
      </c>
      <c r="L535" s="8">
        <v>0</v>
      </c>
      <c r="M535" s="59">
        <f>AlimentosSMAE[[#This Row],[Fibra]]/AlimentosSMAE[[#This Row],[Peso neto]]</f>
        <v>0</v>
      </c>
      <c r="N535" s="62">
        <f>AlimentosSMAE[[#This Row],[Kcal]]/AlimentosSMAE[[#This Row],[Peso neto]]</f>
        <v>2.6857142857142855</v>
      </c>
    </row>
    <row r="536" spans="2:14" x14ac:dyDescent="0.25">
      <c r="B536" s="17" t="s">
        <v>1719</v>
      </c>
      <c r="C536" s="3" t="s">
        <v>9</v>
      </c>
      <c r="D536" s="4">
        <v>30</v>
      </c>
      <c r="E536" s="2" t="s">
        <v>10</v>
      </c>
      <c r="F536" s="4">
        <v>30</v>
      </c>
      <c r="G536" s="4">
        <v>30</v>
      </c>
      <c r="H536" s="4">
        <v>107</v>
      </c>
      <c r="I536" s="4">
        <v>7.5</v>
      </c>
      <c r="J536" s="4">
        <v>8.3000000000000007</v>
      </c>
      <c r="K536" s="4">
        <v>0.4</v>
      </c>
      <c r="L536" s="8">
        <v>0</v>
      </c>
      <c r="M536" s="59">
        <f>AlimentosSMAE[[#This Row],[Fibra]]/AlimentosSMAE[[#This Row],[Peso neto]]</f>
        <v>0</v>
      </c>
      <c r="N536" s="62">
        <f>AlimentosSMAE[[#This Row],[Kcal]]/AlimentosSMAE[[#This Row],[Peso neto]]</f>
        <v>3.5666666666666669</v>
      </c>
    </row>
    <row r="537" spans="2:14" x14ac:dyDescent="0.25">
      <c r="B537" s="17" t="s">
        <v>1720</v>
      </c>
      <c r="C537" s="3" t="s">
        <v>9</v>
      </c>
      <c r="D537" s="4">
        <v>40</v>
      </c>
      <c r="E537" s="2" t="s">
        <v>10</v>
      </c>
      <c r="F537" s="4">
        <v>40</v>
      </c>
      <c r="G537" s="4">
        <v>40</v>
      </c>
      <c r="H537" s="4">
        <v>106</v>
      </c>
      <c r="I537" s="4">
        <v>5.7</v>
      </c>
      <c r="J537" s="4">
        <v>8.5</v>
      </c>
      <c r="K537" s="4">
        <v>1.6</v>
      </c>
      <c r="L537" s="8">
        <v>0</v>
      </c>
      <c r="M537" s="59">
        <f>AlimentosSMAE[[#This Row],[Fibra]]/AlimentosSMAE[[#This Row],[Peso neto]]</f>
        <v>0</v>
      </c>
      <c r="N537" s="62">
        <f>AlimentosSMAE[[#This Row],[Kcal]]/AlimentosSMAE[[#This Row],[Peso neto]]</f>
        <v>2.65</v>
      </c>
    </row>
    <row r="538" spans="2:14" x14ac:dyDescent="0.25">
      <c r="B538" s="17" t="s">
        <v>1721</v>
      </c>
      <c r="C538" s="3" t="s">
        <v>9</v>
      </c>
      <c r="D538" s="4">
        <v>25</v>
      </c>
      <c r="E538" s="2" t="s">
        <v>10</v>
      </c>
      <c r="F538" s="4">
        <v>25</v>
      </c>
      <c r="G538" s="4">
        <v>25</v>
      </c>
      <c r="H538" s="4">
        <v>97</v>
      </c>
      <c r="I538" s="4">
        <v>6.4</v>
      </c>
      <c r="J538" s="4">
        <v>7.8</v>
      </c>
      <c r="K538" s="4">
        <v>0.4</v>
      </c>
      <c r="L538" s="8">
        <v>0</v>
      </c>
      <c r="M538" s="59">
        <f>AlimentosSMAE[[#This Row],[Fibra]]/AlimentosSMAE[[#This Row],[Peso neto]]</f>
        <v>0</v>
      </c>
      <c r="N538" s="62">
        <f>AlimentosSMAE[[#This Row],[Kcal]]/AlimentosSMAE[[#This Row],[Peso neto]]</f>
        <v>3.88</v>
      </c>
    </row>
    <row r="539" spans="2:14" x14ac:dyDescent="0.25">
      <c r="B539" s="17" t="s">
        <v>1725</v>
      </c>
      <c r="C539" s="3" t="s">
        <v>9</v>
      </c>
      <c r="D539" s="4">
        <v>3</v>
      </c>
      <c r="E539" s="2" t="s">
        <v>52</v>
      </c>
      <c r="F539" s="4">
        <v>45</v>
      </c>
      <c r="G539" s="4">
        <v>45</v>
      </c>
      <c r="H539" s="4">
        <v>103</v>
      </c>
      <c r="I539" s="4">
        <v>6.4</v>
      </c>
      <c r="J539" s="4">
        <v>6</v>
      </c>
      <c r="K539" s="4">
        <v>1.7</v>
      </c>
      <c r="L539" s="8">
        <v>0</v>
      </c>
      <c r="M539" s="59">
        <f>AlimentosSMAE[[#This Row],[Fibra]]/AlimentosSMAE[[#This Row],[Peso neto]]</f>
        <v>0</v>
      </c>
      <c r="N539" s="62">
        <f>AlimentosSMAE[[#This Row],[Kcal]]/AlimentosSMAE[[#This Row],[Peso neto]]</f>
        <v>2.2888888888888888</v>
      </c>
    </row>
    <row r="540" spans="2:14" x14ac:dyDescent="0.25">
      <c r="B540" s="17" t="s">
        <v>1726</v>
      </c>
      <c r="C540" s="3" t="s">
        <v>9</v>
      </c>
      <c r="D540" s="4">
        <v>30</v>
      </c>
      <c r="E540" s="2" t="s">
        <v>10</v>
      </c>
      <c r="F540" s="4">
        <v>30</v>
      </c>
      <c r="G540" s="4">
        <v>30</v>
      </c>
      <c r="H540" s="4">
        <v>107</v>
      </c>
      <c r="I540" s="4">
        <v>7.5</v>
      </c>
      <c r="J540" s="4">
        <v>8.1999999999999993</v>
      </c>
      <c r="K540" s="4">
        <v>0.7</v>
      </c>
      <c r="L540" s="8">
        <v>0</v>
      </c>
      <c r="M540" s="59">
        <f>AlimentosSMAE[[#This Row],[Fibra]]/AlimentosSMAE[[#This Row],[Peso neto]]</f>
        <v>0</v>
      </c>
      <c r="N540" s="62">
        <f>AlimentosSMAE[[#This Row],[Kcal]]/AlimentosSMAE[[#This Row],[Peso neto]]</f>
        <v>3.5666666666666669</v>
      </c>
    </row>
    <row r="541" spans="2:14" x14ac:dyDescent="0.25">
      <c r="B541" s="17" t="s">
        <v>1727</v>
      </c>
      <c r="C541" s="3" t="s">
        <v>9</v>
      </c>
      <c r="D541" s="4">
        <v>25</v>
      </c>
      <c r="E541" s="2" t="s">
        <v>10</v>
      </c>
      <c r="F541" s="4">
        <v>25</v>
      </c>
      <c r="G541" s="4">
        <v>25</v>
      </c>
      <c r="H541" s="4">
        <v>103</v>
      </c>
      <c r="I541" s="4">
        <v>7.5</v>
      </c>
      <c r="J541" s="4">
        <v>8.1</v>
      </c>
      <c r="K541" s="4">
        <v>0.1</v>
      </c>
      <c r="L541" s="8">
        <v>0</v>
      </c>
      <c r="M541" s="59">
        <f>AlimentosSMAE[[#This Row],[Fibra]]/AlimentosSMAE[[#This Row],[Peso neto]]</f>
        <v>0</v>
      </c>
      <c r="N541" s="62">
        <f>AlimentosSMAE[[#This Row],[Kcal]]/AlimentosSMAE[[#This Row],[Peso neto]]</f>
        <v>4.12</v>
      </c>
    </row>
    <row r="542" spans="2:14" x14ac:dyDescent="0.25">
      <c r="B542" s="17" t="s">
        <v>1729</v>
      </c>
      <c r="C542" s="3" t="s">
        <v>9</v>
      </c>
      <c r="D542" s="4">
        <v>1</v>
      </c>
      <c r="E542" s="2" t="s">
        <v>476</v>
      </c>
      <c r="F542" s="4">
        <v>28</v>
      </c>
      <c r="G542" s="4">
        <v>28</v>
      </c>
      <c r="H542" s="4">
        <v>92</v>
      </c>
      <c r="I542" s="4">
        <v>5.6</v>
      </c>
      <c r="J542" s="4">
        <v>7.6</v>
      </c>
      <c r="K542" s="4">
        <v>0.1</v>
      </c>
      <c r="L542" s="8">
        <v>0</v>
      </c>
      <c r="M542" s="59">
        <f>AlimentosSMAE[[#This Row],[Fibra]]/AlimentosSMAE[[#This Row],[Peso neto]]</f>
        <v>0</v>
      </c>
      <c r="N542" s="62">
        <f>AlimentosSMAE[[#This Row],[Kcal]]/AlimentosSMAE[[#This Row],[Peso neto]]</f>
        <v>3.2857142857142856</v>
      </c>
    </row>
    <row r="543" spans="2:14" x14ac:dyDescent="0.25">
      <c r="B543" s="17" t="s">
        <v>1730</v>
      </c>
      <c r="C543" s="3" t="s">
        <v>9</v>
      </c>
      <c r="D543" s="4">
        <v>25</v>
      </c>
      <c r="E543" s="2" t="s">
        <v>10</v>
      </c>
      <c r="F543" s="4">
        <v>25</v>
      </c>
      <c r="G543" s="4">
        <v>25</v>
      </c>
      <c r="H543" s="4">
        <v>102</v>
      </c>
      <c r="I543" s="4">
        <v>6.1</v>
      </c>
      <c r="J543" s="4">
        <v>8.1</v>
      </c>
      <c r="K543" s="4">
        <v>1.2</v>
      </c>
      <c r="L543" s="8">
        <v>0</v>
      </c>
      <c r="M543" s="59">
        <f>AlimentosSMAE[[#This Row],[Fibra]]/AlimentosSMAE[[#This Row],[Peso neto]]</f>
        <v>0</v>
      </c>
      <c r="N543" s="62">
        <f>AlimentosSMAE[[#This Row],[Kcal]]/AlimentosSMAE[[#This Row],[Peso neto]]</f>
        <v>4.08</v>
      </c>
    </row>
    <row r="544" spans="2:14" x14ac:dyDescent="0.25">
      <c r="B544" s="17" t="s">
        <v>1731</v>
      </c>
      <c r="C544" s="3" t="s">
        <v>9</v>
      </c>
      <c r="D544" s="4">
        <v>25</v>
      </c>
      <c r="E544" s="2" t="s">
        <v>10</v>
      </c>
      <c r="F544" s="4">
        <v>25</v>
      </c>
      <c r="G544" s="4">
        <v>25</v>
      </c>
      <c r="H544" s="4">
        <v>102</v>
      </c>
      <c r="I544" s="4">
        <v>6.1</v>
      </c>
      <c r="J544" s="4">
        <v>8.1</v>
      </c>
      <c r="K544" s="4">
        <v>1.2</v>
      </c>
      <c r="L544" s="8">
        <v>0</v>
      </c>
      <c r="M544" s="59">
        <f>AlimentosSMAE[[#This Row],[Fibra]]/AlimentosSMAE[[#This Row],[Peso neto]]</f>
        <v>0</v>
      </c>
      <c r="N544" s="62">
        <f>AlimentosSMAE[[#This Row],[Kcal]]/AlimentosSMAE[[#This Row],[Peso neto]]</f>
        <v>4.08</v>
      </c>
    </row>
    <row r="545" spans="2:14" x14ac:dyDescent="0.25">
      <c r="B545" s="17" t="s">
        <v>1732</v>
      </c>
      <c r="C545" s="3" t="s">
        <v>9</v>
      </c>
      <c r="D545" s="4">
        <v>25</v>
      </c>
      <c r="E545" s="2" t="s">
        <v>10</v>
      </c>
      <c r="F545" s="4">
        <v>25</v>
      </c>
      <c r="G545" s="4">
        <v>25</v>
      </c>
      <c r="H545" s="4">
        <v>102</v>
      </c>
      <c r="I545" s="4">
        <v>6.1</v>
      </c>
      <c r="J545" s="4">
        <v>8.1</v>
      </c>
      <c r="K545" s="4">
        <v>1.2</v>
      </c>
      <c r="L545" s="8">
        <v>0</v>
      </c>
      <c r="M545" s="59">
        <f>AlimentosSMAE[[#This Row],[Fibra]]/AlimentosSMAE[[#This Row],[Peso neto]]</f>
        <v>0</v>
      </c>
      <c r="N545" s="62">
        <f>AlimentosSMAE[[#This Row],[Kcal]]/AlimentosSMAE[[#This Row],[Peso neto]]</f>
        <v>4.08</v>
      </c>
    </row>
    <row r="546" spans="2:14" x14ac:dyDescent="0.25">
      <c r="B546" s="17" t="s">
        <v>1733</v>
      </c>
      <c r="C546" s="3" t="s">
        <v>9</v>
      </c>
      <c r="D546" s="4">
        <v>25</v>
      </c>
      <c r="E546" s="2" t="s">
        <v>10</v>
      </c>
      <c r="F546" s="4">
        <v>25</v>
      </c>
      <c r="G546" s="4">
        <v>25</v>
      </c>
      <c r="H546" s="4">
        <v>95</v>
      </c>
      <c r="I546" s="4">
        <v>5.4</v>
      </c>
      <c r="J546" s="4">
        <v>7.5</v>
      </c>
      <c r="K546" s="4">
        <v>1.4</v>
      </c>
      <c r="L546" s="8">
        <v>0</v>
      </c>
      <c r="M546" s="59">
        <f>AlimentosSMAE[[#This Row],[Fibra]]/AlimentosSMAE[[#This Row],[Peso neto]]</f>
        <v>0</v>
      </c>
      <c r="N546" s="62">
        <f>AlimentosSMAE[[#This Row],[Kcal]]/AlimentosSMAE[[#This Row],[Peso neto]]</f>
        <v>3.8</v>
      </c>
    </row>
    <row r="547" spans="2:14" x14ac:dyDescent="0.25">
      <c r="B547" s="17" t="s">
        <v>1734</v>
      </c>
      <c r="C547" s="3" t="s">
        <v>9</v>
      </c>
      <c r="D547" s="4">
        <v>25</v>
      </c>
      <c r="E547" s="2" t="s">
        <v>10</v>
      </c>
      <c r="F547" s="4">
        <v>25</v>
      </c>
      <c r="G547" s="4">
        <v>25</v>
      </c>
      <c r="H547" s="4">
        <v>93</v>
      </c>
      <c r="I547" s="4">
        <v>6.1</v>
      </c>
      <c r="J547" s="4">
        <v>7.6</v>
      </c>
      <c r="K547" s="4">
        <v>0.2</v>
      </c>
      <c r="L547" s="8">
        <v>0</v>
      </c>
      <c r="M547" s="59">
        <f>AlimentosSMAE[[#This Row],[Fibra]]/AlimentosSMAE[[#This Row],[Peso neto]]</f>
        <v>0</v>
      </c>
      <c r="N547" s="62">
        <f>AlimentosSMAE[[#This Row],[Kcal]]/AlimentosSMAE[[#This Row],[Peso neto]]</f>
        <v>3.72</v>
      </c>
    </row>
    <row r="548" spans="2:14" x14ac:dyDescent="0.25">
      <c r="B548" s="17" t="s">
        <v>1736</v>
      </c>
      <c r="C548" s="3" t="s">
        <v>9</v>
      </c>
      <c r="D548" s="4">
        <v>35</v>
      </c>
      <c r="E548" s="2" t="s">
        <v>10</v>
      </c>
      <c r="F548" s="4">
        <v>35</v>
      </c>
      <c r="G548" s="4">
        <v>35</v>
      </c>
      <c r="H548" s="4">
        <v>105</v>
      </c>
      <c r="I548" s="4">
        <v>7.8</v>
      </c>
      <c r="J548" s="4">
        <v>7.8</v>
      </c>
      <c r="K548" s="4">
        <v>0.8</v>
      </c>
      <c r="L548" s="8">
        <v>0</v>
      </c>
      <c r="M548" s="59">
        <f>AlimentosSMAE[[#This Row],[Fibra]]/AlimentosSMAE[[#This Row],[Peso neto]]</f>
        <v>0</v>
      </c>
      <c r="N548" s="62">
        <f>AlimentosSMAE[[#This Row],[Kcal]]/AlimentosSMAE[[#This Row],[Peso neto]]</f>
        <v>3</v>
      </c>
    </row>
    <row r="549" spans="2:14" x14ac:dyDescent="0.25">
      <c r="B549" s="17" t="s">
        <v>1737</v>
      </c>
      <c r="C549" s="3" t="s">
        <v>9</v>
      </c>
      <c r="D549" s="4">
        <v>35</v>
      </c>
      <c r="E549" s="2" t="s">
        <v>50</v>
      </c>
      <c r="F549" s="4">
        <v>35</v>
      </c>
      <c r="G549" s="4">
        <v>35</v>
      </c>
      <c r="H549" s="4">
        <v>105</v>
      </c>
      <c r="I549" s="4">
        <v>7.8</v>
      </c>
      <c r="J549" s="4">
        <v>7.8</v>
      </c>
      <c r="K549" s="4">
        <v>0.8</v>
      </c>
      <c r="L549" s="8">
        <v>0</v>
      </c>
      <c r="M549" s="59">
        <f>AlimentosSMAE[[#This Row],[Fibra]]/AlimentosSMAE[[#This Row],[Peso neto]]</f>
        <v>0</v>
      </c>
      <c r="N549" s="62">
        <f>AlimentosSMAE[[#This Row],[Kcal]]/AlimentosSMAE[[#This Row],[Peso neto]]</f>
        <v>3</v>
      </c>
    </row>
    <row r="550" spans="2:14" x14ac:dyDescent="0.25">
      <c r="B550" s="17" t="s">
        <v>1738</v>
      </c>
      <c r="C550" s="3" t="s">
        <v>9</v>
      </c>
      <c r="D550" s="4">
        <v>1</v>
      </c>
      <c r="E550" s="2" t="s">
        <v>476</v>
      </c>
      <c r="F550" s="4">
        <v>28</v>
      </c>
      <c r="G550" s="4">
        <v>28</v>
      </c>
      <c r="H550" s="4">
        <v>89</v>
      </c>
      <c r="I550" s="4">
        <v>6</v>
      </c>
      <c r="J550" s="4">
        <v>6.9</v>
      </c>
      <c r="K550" s="4">
        <v>0.7</v>
      </c>
      <c r="L550" s="8">
        <v>0</v>
      </c>
      <c r="M550" s="59">
        <f>AlimentosSMAE[[#This Row],[Fibra]]/AlimentosSMAE[[#This Row],[Peso neto]]</f>
        <v>0</v>
      </c>
      <c r="N550" s="62">
        <f>AlimentosSMAE[[#This Row],[Kcal]]/AlimentosSMAE[[#This Row],[Peso neto]]</f>
        <v>3.1785714285714284</v>
      </c>
    </row>
    <row r="551" spans="2:14" x14ac:dyDescent="0.25">
      <c r="B551" s="17" t="s">
        <v>1742</v>
      </c>
      <c r="C551" s="3" t="s">
        <v>9</v>
      </c>
      <c r="D551" s="4">
        <v>1</v>
      </c>
      <c r="E551" s="2" t="s">
        <v>476</v>
      </c>
      <c r="F551" s="4">
        <v>28</v>
      </c>
      <c r="G551" s="4">
        <v>28</v>
      </c>
      <c r="H551" s="4">
        <v>103</v>
      </c>
      <c r="I551" s="4">
        <v>6.6</v>
      </c>
      <c r="J551" s="4">
        <v>8.4</v>
      </c>
      <c r="K551" s="4">
        <v>0.3</v>
      </c>
      <c r="L551" s="8">
        <v>0</v>
      </c>
      <c r="M551" s="59">
        <f>AlimentosSMAE[[#This Row],[Fibra]]/AlimentosSMAE[[#This Row],[Peso neto]]</f>
        <v>0</v>
      </c>
      <c r="N551" s="62">
        <f>AlimentosSMAE[[#This Row],[Kcal]]/AlimentosSMAE[[#This Row],[Peso neto]]</f>
        <v>3.6785714285714284</v>
      </c>
    </row>
    <row r="552" spans="2:14" x14ac:dyDescent="0.25">
      <c r="B552" s="17" t="s">
        <v>1744</v>
      </c>
      <c r="C552" s="3" t="s">
        <v>9</v>
      </c>
      <c r="D552" s="4">
        <v>35</v>
      </c>
      <c r="E552" s="2" t="s">
        <v>10</v>
      </c>
      <c r="F552" s="4">
        <v>35</v>
      </c>
      <c r="G552" s="4">
        <v>35</v>
      </c>
      <c r="H552" s="4">
        <v>91</v>
      </c>
      <c r="I552" s="4">
        <v>3.5</v>
      </c>
      <c r="J552" s="4">
        <v>8.1999999999999993</v>
      </c>
      <c r="K552" s="4">
        <v>1</v>
      </c>
      <c r="L552" s="8">
        <v>0</v>
      </c>
      <c r="M552" s="59">
        <f>AlimentosSMAE[[#This Row],[Fibra]]/AlimentosSMAE[[#This Row],[Peso neto]]</f>
        <v>0</v>
      </c>
      <c r="N552" s="62">
        <f>AlimentosSMAE[[#This Row],[Kcal]]/AlimentosSMAE[[#This Row],[Peso neto]]</f>
        <v>2.6</v>
      </c>
    </row>
    <row r="553" spans="2:14" x14ac:dyDescent="0.25">
      <c r="B553" s="17" t="s">
        <v>1745</v>
      </c>
      <c r="C553" s="3" t="s">
        <v>9</v>
      </c>
      <c r="D553" s="4">
        <v>30</v>
      </c>
      <c r="E553" s="2" t="s">
        <v>10</v>
      </c>
      <c r="F553" s="4">
        <v>30</v>
      </c>
      <c r="G553" s="4">
        <v>30</v>
      </c>
      <c r="H553" s="4">
        <v>95</v>
      </c>
      <c r="I553" s="4">
        <v>7.7</v>
      </c>
      <c r="J553" s="4">
        <v>6.6</v>
      </c>
      <c r="K553" s="4">
        <v>0.9</v>
      </c>
      <c r="L553" s="8">
        <v>0</v>
      </c>
      <c r="M553" s="59">
        <f>AlimentosSMAE[[#This Row],[Fibra]]/AlimentosSMAE[[#This Row],[Peso neto]]</f>
        <v>0</v>
      </c>
      <c r="N553" s="62">
        <f>AlimentosSMAE[[#This Row],[Kcal]]/AlimentosSMAE[[#This Row],[Peso neto]]</f>
        <v>3.1666666666666665</v>
      </c>
    </row>
    <row r="554" spans="2:14" x14ac:dyDescent="0.25">
      <c r="B554" s="17" t="s">
        <v>1753</v>
      </c>
      <c r="C554" s="3" t="s">
        <v>9</v>
      </c>
      <c r="D554" s="4">
        <v>1</v>
      </c>
      <c r="E554" s="2" t="s">
        <v>476</v>
      </c>
      <c r="F554" s="4">
        <v>28</v>
      </c>
      <c r="G554" s="4">
        <v>28</v>
      </c>
      <c r="H554" s="4">
        <v>105</v>
      </c>
      <c r="I554" s="4">
        <v>6.2</v>
      </c>
      <c r="J554" s="4">
        <v>8.6999999999999993</v>
      </c>
      <c r="K554" s="4">
        <v>0.4</v>
      </c>
      <c r="L554" s="8">
        <v>0</v>
      </c>
      <c r="M554" s="59">
        <f>AlimentosSMAE[[#This Row],[Fibra]]/AlimentosSMAE[[#This Row],[Peso neto]]</f>
        <v>0</v>
      </c>
      <c r="N554" s="62">
        <f>AlimentosSMAE[[#This Row],[Kcal]]/AlimentosSMAE[[#This Row],[Peso neto]]</f>
        <v>3.75</v>
      </c>
    </row>
    <row r="555" spans="2:14" x14ac:dyDescent="0.25">
      <c r="B555" s="17" t="s">
        <v>1754</v>
      </c>
      <c r="C555" s="3" t="s">
        <v>9</v>
      </c>
      <c r="D555" s="4">
        <v>1.5</v>
      </c>
      <c r="E555" s="2" t="s">
        <v>476</v>
      </c>
      <c r="F555" s="4">
        <v>32</v>
      </c>
      <c r="G555" s="4">
        <v>32</v>
      </c>
      <c r="H555" s="4">
        <v>105</v>
      </c>
      <c r="I555" s="4">
        <v>7.8</v>
      </c>
      <c r="J555" s="4">
        <v>7.9</v>
      </c>
      <c r="K555" s="4">
        <v>0.7</v>
      </c>
      <c r="L555" s="8">
        <v>0</v>
      </c>
      <c r="M555" s="59">
        <f>AlimentosSMAE[[#This Row],[Fibra]]/AlimentosSMAE[[#This Row],[Peso neto]]</f>
        <v>0</v>
      </c>
      <c r="N555" s="62">
        <f>AlimentosSMAE[[#This Row],[Kcal]]/AlimentosSMAE[[#This Row],[Peso neto]]</f>
        <v>3.28125</v>
      </c>
    </row>
    <row r="556" spans="2:14" x14ac:dyDescent="0.25">
      <c r="B556" s="17" t="s">
        <v>1756</v>
      </c>
      <c r="C556" s="3" t="s">
        <v>9</v>
      </c>
      <c r="D556" s="4">
        <v>1</v>
      </c>
      <c r="E556" s="2" t="s">
        <v>476</v>
      </c>
      <c r="F556" s="4">
        <v>28</v>
      </c>
      <c r="G556" s="4">
        <v>28</v>
      </c>
      <c r="H556" s="4">
        <v>99</v>
      </c>
      <c r="I556" s="4">
        <v>6.7</v>
      </c>
      <c r="J556" s="4">
        <v>7.9</v>
      </c>
      <c r="K556" s="4">
        <v>0.2</v>
      </c>
      <c r="L556" s="8">
        <v>0</v>
      </c>
      <c r="M556" s="59">
        <f>AlimentosSMAE[[#This Row],[Fibra]]/AlimentosSMAE[[#This Row],[Peso neto]]</f>
        <v>0</v>
      </c>
      <c r="N556" s="62">
        <f>AlimentosSMAE[[#This Row],[Kcal]]/AlimentosSMAE[[#This Row],[Peso neto]]</f>
        <v>3.5357142857142856</v>
      </c>
    </row>
    <row r="557" spans="2:14" x14ac:dyDescent="0.25">
      <c r="B557" s="17" t="s">
        <v>1757</v>
      </c>
      <c r="C557" s="3" t="s">
        <v>9</v>
      </c>
      <c r="D557" s="4">
        <v>1</v>
      </c>
      <c r="E557" s="2" t="s">
        <v>476</v>
      </c>
      <c r="F557" s="4">
        <v>28</v>
      </c>
      <c r="G557" s="4">
        <v>28</v>
      </c>
      <c r="H557" s="4">
        <v>98</v>
      </c>
      <c r="I557" s="4">
        <v>7.2</v>
      </c>
      <c r="J557" s="4">
        <v>7.5</v>
      </c>
      <c r="K557" s="4">
        <v>0.6</v>
      </c>
      <c r="L557" s="8">
        <v>0</v>
      </c>
      <c r="M557" s="59">
        <f>AlimentosSMAE[[#This Row],[Fibra]]/AlimentosSMAE[[#This Row],[Peso neto]]</f>
        <v>0</v>
      </c>
      <c r="N557" s="62">
        <f>AlimentosSMAE[[#This Row],[Kcal]]/AlimentosSMAE[[#This Row],[Peso neto]]</f>
        <v>3.5</v>
      </c>
    </row>
    <row r="558" spans="2:14" x14ac:dyDescent="0.25">
      <c r="B558" s="17" t="s">
        <v>1758</v>
      </c>
      <c r="C558" s="3" t="s">
        <v>9</v>
      </c>
      <c r="D558" s="4">
        <v>0.25</v>
      </c>
      <c r="E558" s="2" t="s">
        <v>50</v>
      </c>
      <c r="F558" s="4">
        <v>62</v>
      </c>
      <c r="G558" s="4">
        <v>62</v>
      </c>
      <c r="H558" s="4">
        <v>107</v>
      </c>
      <c r="I558" s="4">
        <v>6.9</v>
      </c>
      <c r="J558" s="4">
        <v>8</v>
      </c>
      <c r="K558" s="4">
        <v>1.9</v>
      </c>
      <c r="L558" s="8">
        <v>0</v>
      </c>
      <c r="M558" s="59">
        <f>AlimentosSMAE[[#This Row],[Fibra]]/AlimentosSMAE[[#This Row],[Peso neto]]</f>
        <v>0</v>
      </c>
      <c r="N558" s="62">
        <f>AlimentosSMAE[[#This Row],[Kcal]]/AlimentosSMAE[[#This Row],[Peso neto]]</f>
        <v>1.7258064516129032</v>
      </c>
    </row>
    <row r="559" spans="2:14" x14ac:dyDescent="0.25">
      <c r="B559" s="17" t="s">
        <v>1761</v>
      </c>
      <c r="C559" s="3" t="s">
        <v>9</v>
      </c>
      <c r="D559" s="4">
        <v>23</v>
      </c>
      <c r="E559" s="2" t="s">
        <v>10</v>
      </c>
      <c r="F559" s="4">
        <v>23</v>
      </c>
      <c r="G559" s="4">
        <v>23</v>
      </c>
      <c r="H559" s="4">
        <v>89</v>
      </c>
      <c r="I559" s="4">
        <v>7.3</v>
      </c>
      <c r="J559" s="4">
        <v>6.2</v>
      </c>
      <c r="K559" s="4">
        <v>0.8</v>
      </c>
      <c r="L559" s="8">
        <v>0</v>
      </c>
      <c r="M559" s="59">
        <f>AlimentosSMAE[[#This Row],[Fibra]]/AlimentosSMAE[[#This Row],[Peso neto]]</f>
        <v>0</v>
      </c>
      <c r="N559" s="62">
        <f>AlimentosSMAE[[#This Row],[Kcal]]/AlimentosSMAE[[#This Row],[Peso neto]]</f>
        <v>3.8695652173913042</v>
      </c>
    </row>
    <row r="560" spans="2:14" x14ac:dyDescent="0.25">
      <c r="B560" s="17" t="s">
        <v>1762</v>
      </c>
      <c r="C560" s="3" t="s">
        <v>9</v>
      </c>
      <c r="D560" s="4">
        <v>25</v>
      </c>
      <c r="E560" s="2" t="s">
        <v>10</v>
      </c>
      <c r="F560" s="4">
        <v>25</v>
      </c>
      <c r="G560" s="4">
        <v>25</v>
      </c>
      <c r="H560" s="4">
        <v>92</v>
      </c>
      <c r="I560" s="4">
        <v>5.4</v>
      </c>
      <c r="J560" s="4">
        <v>7.7</v>
      </c>
      <c r="K560" s="4">
        <v>0.5</v>
      </c>
      <c r="L560" s="8">
        <v>0</v>
      </c>
      <c r="M560" s="59">
        <f>AlimentosSMAE[[#This Row],[Fibra]]/AlimentosSMAE[[#This Row],[Peso neto]]</f>
        <v>0</v>
      </c>
      <c r="N560" s="62">
        <f>AlimentosSMAE[[#This Row],[Kcal]]/AlimentosSMAE[[#This Row],[Peso neto]]</f>
        <v>3.68</v>
      </c>
    </row>
    <row r="561" spans="2:14" x14ac:dyDescent="0.25">
      <c r="B561" s="17" t="s">
        <v>1763</v>
      </c>
      <c r="C561" s="3" t="s">
        <v>9</v>
      </c>
      <c r="D561" s="4">
        <v>1</v>
      </c>
      <c r="E561" s="2" t="s">
        <v>476</v>
      </c>
      <c r="F561" s="4">
        <v>28</v>
      </c>
      <c r="G561" s="4">
        <v>28</v>
      </c>
      <c r="H561" s="4">
        <v>106</v>
      </c>
      <c r="I561" s="4">
        <v>7.5</v>
      </c>
      <c r="J561" s="4">
        <v>7.8</v>
      </c>
      <c r="K561" s="4">
        <v>1.5</v>
      </c>
      <c r="L561" s="8">
        <v>0</v>
      </c>
      <c r="M561" s="59">
        <f>AlimentosSMAE[[#This Row],[Fibra]]/AlimentosSMAE[[#This Row],[Peso neto]]</f>
        <v>0</v>
      </c>
      <c r="N561" s="62">
        <f>AlimentosSMAE[[#This Row],[Kcal]]/AlimentosSMAE[[#This Row],[Peso neto]]</f>
        <v>3.7857142857142856</v>
      </c>
    </row>
    <row r="562" spans="2:14" x14ac:dyDescent="0.25">
      <c r="B562" s="17" t="s">
        <v>1765</v>
      </c>
      <c r="C562" s="3" t="s">
        <v>9</v>
      </c>
      <c r="D562" s="4">
        <v>6</v>
      </c>
      <c r="E562" s="2" t="s">
        <v>52</v>
      </c>
      <c r="F562" s="4">
        <v>43</v>
      </c>
      <c r="G562" s="4">
        <v>43</v>
      </c>
      <c r="H562" s="4">
        <v>95</v>
      </c>
      <c r="I562" s="4">
        <v>7.4</v>
      </c>
      <c r="J562" s="4">
        <v>6.3</v>
      </c>
      <c r="K562" s="4">
        <v>2.2999999999999998</v>
      </c>
      <c r="L562" s="8">
        <v>0</v>
      </c>
      <c r="M562" s="59">
        <f>AlimentosSMAE[[#This Row],[Fibra]]/AlimentosSMAE[[#This Row],[Peso neto]]</f>
        <v>0</v>
      </c>
      <c r="N562" s="62">
        <f>AlimentosSMAE[[#This Row],[Kcal]]/AlimentosSMAE[[#This Row],[Peso neto]]</f>
        <v>2.2093023255813953</v>
      </c>
    </row>
    <row r="563" spans="2:14" x14ac:dyDescent="0.25">
      <c r="B563" s="17" t="s">
        <v>1766</v>
      </c>
      <c r="C563" s="3" t="s">
        <v>9</v>
      </c>
      <c r="D563" s="4">
        <v>1.5</v>
      </c>
      <c r="E563" s="2" t="s">
        <v>476</v>
      </c>
      <c r="F563" s="4">
        <v>27</v>
      </c>
      <c r="G563" s="4">
        <v>27</v>
      </c>
      <c r="H563" s="4">
        <v>101</v>
      </c>
      <c r="I563" s="4">
        <v>6</v>
      </c>
      <c r="J563" s="4">
        <v>8.5</v>
      </c>
      <c r="K563" s="4">
        <v>0.4</v>
      </c>
      <c r="L563" s="8">
        <v>0</v>
      </c>
      <c r="M563" s="59">
        <f>AlimentosSMAE[[#This Row],[Fibra]]/AlimentosSMAE[[#This Row],[Peso neto]]</f>
        <v>0</v>
      </c>
      <c r="N563" s="62">
        <f>AlimentosSMAE[[#This Row],[Kcal]]/AlimentosSMAE[[#This Row],[Peso neto]]</f>
        <v>3.7407407407407409</v>
      </c>
    </row>
    <row r="564" spans="2:14" x14ac:dyDescent="0.25">
      <c r="B564" s="17" t="s">
        <v>1768</v>
      </c>
      <c r="C564" s="3" t="s">
        <v>9</v>
      </c>
      <c r="D564" s="4">
        <v>25</v>
      </c>
      <c r="E564" s="2" t="s">
        <v>10</v>
      </c>
      <c r="F564" s="4">
        <v>25</v>
      </c>
      <c r="G564" s="4">
        <v>25</v>
      </c>
      <c r="H564" s="4">
        <v>92</v>
      </c>
      <c r="I564" s="4">
        <v>5.4</v>
      </c>
      <c r="J564" s="4">
        <v>7.7</v>
      </c>
      <c r="K564" s="4">
        <v>0.5</v>
      </c>
      <c r="L564" s="8">
        <v>0</v>
      </c>
      <c r="M564" s="59">
        <f>AlimentosSMAE[[#This Row],[Fibra]]/AlimentosSMAE[[#This Row],[Peso neto]]</f>
        <v>0</v>
      </c>
      <c r="N564" s="62">
        <f>AlimentosSMAE[[#This Row],[Kcal]]/AlimentosSMAE[[#This Row],[Peso neto]]</f>
        <v>3.68</v>
      </c>
    </row>
    <row r="565" spans="2:14" x14ac:dyDescent="0.25">
      <c r="B565" s="17" t="s">
        <v>1769</v>
      </c>
      <c r="C565" s="3" t="s">
        <v>9</v>
      </c>
      <c r="D565" s="4">
        <v>35</v>
      </c>
      <c r="E565" s="2" t="s">
        <v>10</v>
      </c>
      <c r="F565" s="4">
        <v>35</v>
      </c>
      <c r="G565" s="4">
        <v>35</v>
      </c>
      <c r="H565" s="4">
        <v>100</v>
      </c>
      <c r="I565" s="4">
        <v>6.3</v>
      </c>
      <c r="J565" s="4">
        <v>7.5</v>
      </c>
      <c r="K565" s="4">
        <v>3.8</v>
      </c>
      <c r="L565" s="8">
        <v>0</v>
      </c>
      <c r="M565" s="59">
        <f>AlimentosSMAE[[#This Row],[Fibra]]/AlimentosSMAE[[#This Row],[Peso neto]]</f>
        <v>0</v>
      </c>
      <c r="N565" s="62">
        <f>AlimentosSMAE[[#This Row],[Kcal]]/AlimentosSMAE[[#This Row],[Peso neto]]</f>
        <v>2.8571428571428572</v>
      </c>
    </row>
    <row r="566" spans="2:14" x14ac:dyDescent="0.25">
      <c r="B566" s="17" t="s">
        <v>1770</v>
      </c>
      <c r="C566" s="3" t="s">
        <v>9</v>
      </c>
      <c r="D566" s="4">
        <v>2</v>
      </c>
      <c r="E566" s="2" t="s">
        <v>52</v>
      </c>
      <c r="F566" s="4">
        <v>33</v>
      </c>
      <c r="G566" s="4">
        <v>33</v>
      </c>
      <c r="H566" s="4">
        <v>91</v>
      </c>
      <c r="I566" s="4">
        <v>4</v>
      </c>
      <c r="J566" s="4">
        <v>6.9</v>
      </c>
      <c r="K566" s="4">
        <v>3</v>
      </c>
      <c r="L566" s="8">
        <v>0</v>
      </c>
      <c r="M566" s="59">
        <f>AlimentosSMAE[[#This Row],[Fibra]]/AlimentosSMAE[[#This Row],[Peso neto]]</f>
        <v>0</v>
      </c>
      <c r="N566" s="62">
        <f>AlimentosSMAE[[#This Row],[Kcal]]/AlimentosSMAE[[#This Row],[Peso neto]]</f>
        <v>2.7575757575757578</v>
      </c>
    </row>
    <row r="567" spans="2:14" x14ac:dyDescent="0.25">
      <c r="B567" s="17" t="s">
        <v>1787</v>
      </c>
      <c r="C567" s="3" t="s">
        <v>9</v>
      </c>
      <c r="D567" s="4">
        <v>350</v>
      </c>
      <c r="E567" s="2" t="s">
        <v>10</v>
      </c>
      <c r="F567" s="4">
        <v>350</v>
      </c>
      <c r="G567" s="4">
        <v>35</v>
      </c>
      <c r="H567" s="4">
        <v>104</v>
      </c>
      <c r="I567" s="4">
        <v>5.6</v>
      </c>
      <c r="J567" s="4">
        <v>8.9</v>
      </c>
      <c r="K567" s="4">
        <v>0</v>
      </c>
      <c r="L567" s="8">
        <v>0</v>
      </c>
      <c r="M567" s="59">
        <f>AlimentosSMAE[[#This Row],[Fibra]]/AlimentosSMAE[[#This Row],[Peso neto]]</f>
        <v>0</v>
      </c>
      <c r="N567" s="62">
        <f>AlimentosSMAE[[#This Row],[Kcal]]/AlimentosSMAE[[#This Row],[Peso neto]]</f>
        <v>2.9714285714285715</v>
      </c>
    </row>
    <row r="568" spans="2:14" x14ac:dyDescent="0.25">
      <c r="B568" s="17" t="s">
        <v>1788</v>
      </c>
      <c r="C568" s="3" t="s">
        <v>9</v>
      </c>
      <c r="D568" s="4">
        <v>350</v>
      </c>
      <c r="E568" s="2" t="s">
        <v>10</v>
      </c>
      <c r="F568" s="4">
        <v>350</v>
      </c>
      <c r="G568" s="4">
        <v>35</v>
      </c>
      <c r="H568" s="4">
        <v>104</v>
      </c>
      <c r="I568" s="4">
        <v>5.6</v>
      </c>
      <c r="J568" s="4">
        <v>8.9</v>
      </c>
      <c r="K568" s="4">
        <v>0</v>
      </c>
      <c r="L568" s="8">
        <v>0</v>
      </c>
      <c r="M568" s="59">
        <f>AlimentosSMAE[[#This Row],[Fibra]]/AlimentosSMAE[[#This Row],[Peso neto]]</f>
        <v>0</v>
      </c>
      <c r="N568" s="62">
        <f>AlimentosSMAE[[#This Row],[Kcal]]/AlimentosSMAE[[#This Row],[Peso neto]]</f>
        <v>2.9714285714285715</v>
      </c>
    </row>
    <row r="569" spans="2:14" x14ac:dyDescent="0.25">
      <c r="B569" s="17" t="s">
        <v>1791</v>
      </c>
      <c r="C569" s="3" t="s">
        <v>9</v>
      </c>
      <c r="D569" s="4">
        <v>350</v>
      </c>
      <c r="E569" s="2" t="s">
        <v>10</v>
      </c>
      <c r="F569" s="4">
        <v>350</v>
      </c>
      <c r="G569" s="4">
        <v>35</v>
      </c>
      <c r="H569" s="4">
        <v>104</v>
      </c>
      <c r="I569" s="4">
        <v>5.6</v>
      </c>
      <c r="J569" s="4">
        <v>8.9</v>
      </c>
      <c r="K569" s="4">
        <v>0</v>
      </c>
      <c r="L569" s="8">
        <v>0</v>
      </c>
      <c r="M569" s="59">
        <f>AlimentosSMAE[[#This Row],[Fibra]]/AlimentosSMAE[[#This Row],[Peso neto]]</f>
        <v>0</v>
      </c>
      <c r="N569" s="62">
        <f>AlimentosSMAE[[#This Row],[Kcal]]/AlimentosSMAE[[#This Row],[Peso neto]]</f>
        <v>2.9714285714285715</v>
      </c>
    </row>
    <row r="570" spans="2:14" x14ac:dyDescent="0.25">
      <c r="B570" s="17" t="s">
        <v>1792</v>
      </c>
      <c r="C570" s="3" t="s">
        <v>9</v>
      </c>
      <c r="D570" s="4">
        <v>350</v>
      </c>
      <c r="E570" s="2" t="s">
        <v>10</v>
      </c>
      <c r="F570" s="4">
        <v>350</v>
      </c>
      <c r="G570" s="4">
        <v>35</v>
      </c>
      <c r="H570" s="4">
        <v>104</v>
      </c>
      <c r="I570" s="4">
        <v>5.6</v>
      </c>
      <c r="J570" s="4">
        <v>8.9</v>
      </c>
      <c r="K570" s="4">
        <v>0</v>
      </c>
      <c r="L570" s="8">
        <v>0</v>
      </c>
      <c r="M570" s="59">
        <f>AlimentosSMAE[[#This Row],[Fibra]]/AlimentosSMAE[[#This Row],[Peso neto]]</f>
        <v>0</v>
      </c>
      <c r="N570" s="62">
        <f>AlimentosSMAE[[#This Row],[Kcal]]/AlimentosSMAE[[#This Row],[Peso neto]]</f>
        <v>2.9714285714285715</v>
      </c>
    </row>
    <row r="571" spans="2:14" x14ac:dyDescent="0.25">
      <c r="B571" s="17" t="s">
        <v>1793</v>
      </c>
      <c r="C571" s="3" t="s">
        <v>9</v>
      </c>
      <c r="D571" s="4">
        <v>350</v>
      </c>
      <c r="E571" s="2" t="s">
        <v>10</v>
      </c>
      <c r="F571" s="4">
        <v>350</v>
      </c>
      <c r="G571" s="4">
        <v>35</v>
      </c>
      <c r="H571" s="4">
        <v>104</v>
      </c>
      <c r="I571" s="4">
        <v>5.6</v>
      </c>
      <c r="J571" s="4">
        <v>8.9</v>
      </c>
      <c r="K571" s="4">
        <v>0</v>
      </c>
      <c r="L571" s="8">
        <v>0</v>
      </c>
      <c r="M571" s="59">
        <f>AlimentosSMAE[[#This Row],[Fibra]]/AlimentosSMAE[[#This Row],[Peso neto]]</f>
        <v>0</v>
      </c>
      <c r="N571" s="62">
        <f>AlimentosSMAE[[#This Row],[Kcal]]/AlimentosSMAE[[#This Row],[Peso neto]]</f>
        <v>2.9714285714285715</v>
      </c>
    </row>
    <row r="572" spans="2:14" x14ac:dyDescent="0.25">
      <c r="B572" s="17" t="s">
        <v>1794</v>
      </c>
      <c r="C572" s="3" t="s">
        <v>9</v>
      </c>
      <c r="D572" s="4">
        <v>30</v>
      </c>
      <c r="E572" s="2" t="s">
        <v>10</v>
      </c>
      <c r="F572" s="4">
        <v>30</v>
      </c>
      <c r="G572" s="4">
        <v>30</v>
      </c>
      <c r="H572" s="4">
        <v>82</v>
      </c>
      <c r="I572" s="4">
        <v>5.3</v>
      </c>
      <c r="J572" s="4">
        <v>6.6</v>
      </c>
      <c r="K572" s="4">
        <v>0</v>
      </c>
      <c r="L572" s="8">
        <v>0</v>
      </c>
      <c r="M572" s="59">
        <f>AlimentosSMAE[[#This Row],[Fibra]]/AlimentosSMAE[[#This Row],[Peso neto]]</f>
        <v>0</v>
      </c>
      <c r="N572" s="62">
        <f>AlimentosSMAE[[#This Row],[Kcal]]/AlimentosSMAE[[#This Row],[Peso neto]]</f>
        <v>2.7333333333333334</v>
      </c>
    </row>
    <row r="573" spans="2:14" x14ac:dyDescent="0.25">
      <c r="B573" s="17" t="s">
        <v>1822</v>
      </c>
      <c r="C573" s="3" t="s">
        <v>9</v>
      </c>
      <c r="D573" s="4">
        <v>3</v>
      </c>
      <c r="E573" s="2" t="s">
        <v>476</v>
      </c>
      <c r="F573" s="4">
        <v>27</v>
      </c>
      <c r="G573" s="4">
        <v>27</v>
      </c>
      <c r="H573" s="4">
        <v>104</v>
      </c>
      <c r="I573" s="4">
        <v>6.3</v>
      </c>
      <c r="J573" s="4">
        <v>8.1</v>
      </c>
      <c r="K573" s="4">
        <v>1</v>
      </c>
      <c r="L573" s="8">
        <v>0</v>
      </c>
      <c r="M573" s="59">
        <f>AlimentosSMAE[[#This Row],[Fibra]]/AlimentosSMAE[[#This Row],[Peso neto]]</f>
        <v>0</v>
      </c>
      <c r="N573" s="62">
        <f>AlimentosSMAE[[#This Row],[Kcal]]/AlimentosSMAE[[#This Row],[Peso neto]]</f>
        <v>3.8518518518518516</v>
      </c>
    </row>
    <row r="574" spans="2:14" x14ac:dyDescent="0.25">
      <c r="B574" s="17" t="s">
        <v>1824</v>
      </c>
      <c r="C574" s="3" t="s">
        <v>9</v>
      </c>
      <c r="D574" s="4">
        <v>6</v>
      </c>
      <c r="E574" s="2" t="s">
        <v>476</v>
      </c>
      <c r="F574" s="4">
        <v>42</v>
      </c>
      <c r="G574" s="4">
        <v>42</v>
      </c>
      <c r="H574" s="4">
        <v>110</v>
      </c>
      <c r="I574" s="4">
        <v>6.4</v>
      </c>
      <c r="J574" s="4">
        <v>8.8000000000000007</v>
      </c>
      <c r="K574" s="4">
        <v>1.1000000000000001</v>
      </c>
      <c r="L574" s="8">
        <v>0</v>
      </c>
      <c r="M574" s="59">
        <f>AlimentosSMAE[[#This Row],[Fibra]]/AlimentosSMAE[[#This Row],[Peso neto]]</f>
        <v>0</v>
      </c>
      <c r="N574" s="62">
        <f>AlimentosSMAE[[#This Row],[Kcal]]/AlimentosSMAE[[#This Row],[Peso neto]]</f>
        <v>2.6190476190476191</v>
      </c>
    </row>
    <row r="575" spans="2:14" x14ac:dyDescent="0.25">
      <c r="B575" s="17" t="s">
        <v>1826</v>
      </c>
      <c r="C575" s="3" t="s">
        <v>9</v>
      </c>
      <c r="D575" s="4">
        <v>0.75</v>
      </c>
      <c r="E575" s="2" t="s">
        <v>45</v>
      </c>
      <c r="F575" s="4">
        <v>34</v>
      </c>
      <c r="G575" s="4">
        <v>34</v>
      </c>
      <c r="H575" s="4">
        <v>114</v>
      </c>
      <c r="I575" s="4">
        <v>6.6</v>
      </c>
      <c r="J575" s="4">
        <v>9.6</v>
      </c>
      <c r="K575" s="4">
        <v>0</v>
      </c>
      <c r="L575" s="8">
        <v>0</v>
      </c>
      <c r="M575" s="59">
        <f>AlimentosSMAE[[#This Row],[Fibra]]/AlimentosSMAE[[#This Row],[Peso neto]]</f>
        <v>0</v>
      </c>
      <c r="N575" s="62">
        <f>AlimentosSMAE[[#This Row],[Kcal]]/AlimentosSMAE[[#This Row],[Peso neto]]</f>
        <v>3.3529411764705883</v>
      </c>
    </row>
    <row r="576" spans="2:14" x14ac:dyDescent="0.25">
      <c r="B576" s="17" t="s">
        <v>1827</v>
      </c>
      <c r="C576" s="3" t="s">
        <v>9</v>
      </c>
      <c r="D576" s="4">
        <v>0.5</v>
      </c>
      <c r="E576" s="2" t="s">
        <v>45</v>
      </c>
      <c r="F576" s="4">
        <v>34</v>
      </c>
      <c r="G576" s="4">
        <v>34</v>
      </c>
      <c r="H576" s="4">
        <v>109</v>
      </c>
      <c r="I576" s="4">
        <v>4.0999999999999996</v>
      </c>
      <c r="J576" s="4">
        <v>9.8000000000000007</v>
      </c>
      <c r="K576" s="4">
        <v>0.8</v>
      </c>
      <c r="L576" s="8">
        <v>0</v>
      </c>
      <c r="M576" s="59">
        <f>AlimentosSMAE[[#This Row],[Fibra]]/AlimentosSMAE[[#This Row],[Peso neto]]</f>
        <v>0</v>
      </c>
      <c r="N576" s="62">
        <f>AlimentosSMAE[[#This Row],[Kcal]]/AlimentosSMAE[[#This Row],[Peso neto]]</f>
        <v>3.2058823529411766</v>
      </c>
    </row>
    <row r="577" spans="2:14" x14ac:dyDescent="0.25">
      <c r="B577" s="17" t="s">
        <v>1828</v>
      </c>
      <c r="C577" s="3" t="s">
        <v>9</v>
      </c>
      <c r="D577" s="4">
        <v>0.75</v>
      </c>
      <c r="E577" s="2" t="s">
        <v>45</v>
      </c>
      <c r="F577" s="4">
        <v>34</v>
      </c>
      <c r="G577" s="4">
        <v>34</v>
      </c>
      <c r="H577" s="4">
        <v>100</v>
      </c>
      <c r="I577" s="4">
        <v>6.2</v>
      </c>
      <c r="J577" s="4">
        <v>8.1</v>
      </c>
      <c r="K577" s="4">
        <v>0</v>
      </c>
      <c r="L577" s="8">
        <v>0</v>
      </c>
      <c r="M577" s="59">
        <f>AlimentosSMAE[[#This Row],[Fibra]]/AlimentosSMAE[[#This Row],[Peso neto]]</f>
        <v>0</v>
      </c>
      <c r="N577" s="62">
        <f>AlimentosSMAE[[#This Row],[Kcal]]/AlimentosSMAE[[#This Row],[Peso neto]]</f>
        <v>2.9411764705882355</v>
      </c>
    </row>
    <row r="578" spans="2:14" x14ac:dyDescent="0.25">
      <c r="B578" s="17" t="s">
        <v>1829</v>
      </c>
      <c r="C578" s="3" t="s">
        <v>9</v>
      </c>
      <c r="D578" s="4">
        <v>0.75</v>
      </c>
      <c r="E578" s="2" t="s">
        <v>45</v>
      </c>
      <c r="F578" s="4">
        <v>34</v>
      </c>
      <c r="G578" s="4">
        <v>34</v>
      </c>
      <c r="H578" s="4">
        <v>114</v>
      </c>
      <c r="I578" s="4">
        <v>6.6</v>
      </c>
      <c r="J578" s="4">
        <v>9.6</v>
      </c>
      <c r="K578" s="4">
        <v>0</v>
      </c>
      <c r="L578" s="8">
        <v>0</v>
      </c>
      <c r="M578" s="59">
        <f>AlimentosSMAE[[#This Row],[Fibra]]/AlimentosSMAE[[#This Row],[Peso neto]]</f>
        <v>0</v>
      </c>
      <c r="N578" s="62">
        <f>AlimentosSMAE[[#This Row],[Kcal]]/AlimentosSMAE[[#This Row],[Peso neto]]</f>
        <v>3.3529411764705883</v>
      </c>
    </row>
    <row r="579" spans="2:14" x14ac:dyDescent="0.25">
      <c r="B579" s="17" t="s">
        <v>1830</v>
      </c>
      <c r="C579" s="3" t="s">
        <v>9</v>
      </c>
      <c r="D579" s="4">
        <v>0.5</v>
      </c>
      <c r="E579" s="2" t="s">
        <v>45</v>
      </c>
      <c r="F579" s="4">
        <v>29</v>
      </c>
      <c r="G579" s="4">
        <v>29</v>
      </c>
      <c r="H579" s="4">
        <v>90</v>
      </c>
      <c r="I579" s="4">
        <v>3.4</v>
      </c>
      <c r="J579" s="4">
        <v>8.1</v>
      </c>
      <c r="K579" s="4">
        <v>0.5</v>
      </c>
      <c r="L579" s="8">
        <v>0</v>
      </c>
      <c r="M579" s="59">
        <f>AlimentosSMAE[[#This Row],[Fibra]]/AlimentosSMAE[[#This Row],[Peso neto]]</f>
        <v>0</v>
      </c>
      <c r="N579" s="62">
        <f>AlimentosSMAE[[#This Row],[Kcal]]/AlimentosSMAE[[#This Row],[Peso neto]]</f>
        <v>3.103448275862069</v>
      </c>
    </row>
    <row r="580" spans="2:14" x14ac:dyDescent="0.25">
      <c r="B580" s="17" t="s">
        <v>1832</v>
      </c>
      <c r="C580" s="3" t="s">
        <v>9</v>
      </c>
      <c r="D580" s="4">
        <v>3</v>
      </c>
      <c r="E580" s="2" t="s">
        <v>45</v>
      </c>
      <c r="F580" s="4">
        <v>48</v>
      </c>
      <c r="G580" s="4">
        <v>48</v>
      </c>
      <c r="H580" s="4">
        <v>110</v>
      </c>
      <c r="I580" s="4">
        <v>5</v>
      </c>
      <c r="J580" s="4">
        <v>9.3000000000000007</v>
      </c>
      <c r="K580" s="4">
        <v>1.2</v>
      </c>
      <c r="L580" s="8">
        <v>0</v>
      </c>
      <c r="M580" s="59">
        <f>AlimentosSMAE[[#This Row],[Fibra]]/AlimentosSMAE[[#This Row],[Peso neto]]</f>
        <v>0</v>
      </c>
      <c r="N580" s="62">
        <f>AlimentosSMAE[[#This Row],[Kcal]]/AlimentosSMAE[[#This Row],[Peso neto]]</f>
        <v>2.2916666666666665</v>
      </c>
    </row>
    <row r="581" spans="2:14" x14ac:dyDescent="0.25">
      <c r="B581" s="17" t="s">
        <v>1833</v>
      </c>
      <c r="C581" s="3" t="s">
        <v>9</v>
      </c>
      <c r="D581" s="4">
        <v>1.5</v>
      </c>
      <c r="E581" s="2" t="s">
        <v>45</v>
      </c>
      <c r="F581" s="4">
        <v>41</v>
      </c>
      <c r="G581" s="4">
        <v>41</v>
      </c>
      <c r="H581" s="4">
        <v>93</v>
      </c>
      <c r="I581" s="4">
        <v>4.3</v>
      </c>
      <c r="J581" s="4">
        <v>7.9</v>
      </c>
      <c r="K581" s="4">
        <v>1.1000000000000001</v>
      </c>
      <c r="L581" s="8">
        <v>0</v>
      </c>
      <c r="M581" s="59">
        <f>AlimentosSMAE[[#This Row],[Fibra]]/AlimentosSMAE[[#This Row],[Peso neto]]</f>
        <v>0</v>
      </c>
      <c r="N581" s="62">
        <f>AlimentosSMAE[[#This Row],[Kcal]]/AlimentosSMAE[[#This Row],[Peso neto]]</f>
        <v>2.2682926829268291</v>
      </c>
    </row>
    <row r="582" spans="2:14" x14ac:dyDescent="0.25">
      <c r="B582" s="17" t="s">
        <v>1891</v>
      </c>
      <c r="C582" s="3" t="s">
        <v>9</v>
      </c>
      <c r="D582" s="4">
        <v>60</v>
      </c>
      <c r="E582" s="2" t="s">
        <v>10</v>
      </c>
      <c r="F582" s="4">
        <v>60</v>
      </c>
      <c r="G582" s="4">
        <v>60</v>
      </c>
      <c r="H582" s="4">
        <v>91</v>
      </c>
      <c r="I582" s="4">
        <v>7</v>
      </c>
      <c r="J582" s="4">
        <v>6.3</v>
      </c>
      <c r="K582" s="4">
        <v>0.9</v>
      </c>
      <c r="L582" s="8">
        <v>0</v>
      </c>
      <c r="M582" s="59">
        <f>AlimentosSMAE[[#This Row],[Fibra]]/AlimentosSMAE[[#This Row],[Peso neto]]</f>
        <v>0</v>
      </c>
      <c r="N582" s="62">
        <f>AlimentosSMAE[[#This Row],[Kcal]]/AlimentosSMAE[[#This Row],[Peso neto]]</f>
        <v>1.5166666666666666</v>
      </c>
    </row>
    <row r="583" spans="2:14" x14ac:dyDescent="0.25">
      <c r="B583" s="17" t="s">
        <v>1892</v>
      </c>
      <c r="C583" s="3" t="s">
        <v>9</v>
      </c>
      <c r="D583" s="4">
        <v>75</v>
      </c>
      <c r="E583" s="2" t="s">
        <v>10</v>
      </c>
      <c r="F583" s="4">
        <v>75</v>
      </c>
      <c r="G583" s="4">
        <v>74</v>
      </c>
      <c r="H583" s="4">
        <v>105</v>
      </c>
      <c r="I583" s="4">
        <v>8</v>
      </c>
      <c r="J583" s="4">
        <v>7.6</v>
      </c>
      <c r="K583" s="4">
        <v>0.8</v>
      </c>
      <c r="L583" s="8">
        <v>0</v>
      </c>
      <c r="M583" s="59">
        <f>AlimentosSMAE[[#This Row],[Fibra]]/AlimentosSMAE[[#This Row],[Peso neto]]</f>
        <v>0</v>
      </c>
      <c r="N583" s="62">
        <f>AlimentosSMAE[[#This Row],[Kcal]]/AlimentosSMAE[[#This Row],[Peso neto]]</f>
        <v>1.4189189189189189</v>
      </c>
    </row>
    <row r="584" spans="2:14" x14ac:dyDescent="0.25">
      <c r="B584" s="17" t="s">
        <v>1893</v>
      </c>
      <c r="C584" s="3" t="s">
        <v>9</v>
      </c>
      <c r="D584" s="4">
        <v>55</v>
      </c>
      <c r="E584" s="2" t="s">
        <v>10</v>
      </c>
      <c r="F584" s="4">
        <v>55</v>
      </c>
      <c r="G584" s="4">
        <v>55</v>
      </c>
      <c r="H584" s="4">
        <v>108</v>
      </c>
      <c r="I584" s="4">
        <v>6.9</v>
      </c>
      <c r="J584" s="4">
        <v>8.6999999999999993</v>
      </c>
      <c r="K584" s="4">
        <v>0</v>
      </c>
      <c r="L584" s="8">
        <v>0</v>
      </c>
      <c r="M584" s="59">
        <f>AlimentosSMAE[[#This Row],[Fibra]]/AlimentosSMAE[[#This Row],[Peso neto]]</f>
        <v>0</v>
      </c>
      <c r="N584" s="62">
        <f>AlimentosSMAE[[#This Row],[Kcal]]/AlimentosSMAE[[#This Row],[Peso neto]]</f>
        <v>1.9636363636363636</v>
      </c>
    </row>
    <row r="585" spans="2:14" x14ac:dyDescent="0.25">
      <c r="B585" s="17" t="s">
        <v>1931</v>
      </c>
      <c r="C585" s="3" t="s">
        <v>9</v>
      </c>
      <c r="D585" s="4">
        <v>35</v>
      </c>
      <c r="E585" s="2" t="s">
        <v>10</v>
      </c>
      <c r="F585" s="4">
        <v>35</v>
      </c>
      <c r="G585" s="4">
        <v>32</v>
      </c>
      <c r="H585" s="4">
        <v>96</v>
      </c>
      <c r="I585" s="4">
        <v>7.4</v>
      </c>
      <c r="J585" s="4">
        <v>7.2</v>
      </c>
      <c r="K585" s="4">
        <v>0</v>
      </c>
      <c r="L585" s="8">
        <v>0</v>
      </c>
      <c r="M585" s="59">
        <f>AlimentosSMAE[[#This Row],[Fibra]]/AlimentosSMAE[[#This Row],[Peso neto]]</f>
        <v>0</v>
      </c>
      <c r="N585" s="62">
        <f>AlimentosSMAE[[#This Row],[Kcal]]/AlimentosSMAE[[#This Row],[Peso neto]]</f>
        <v>3</v>
      </c>
    </row>
    <row r="586" spans="2:14" x14ac:dyDescent="0.25">
      <c r="B586" s="17" t="s">
        <v>1946</v>
      </c>
      <c r="C586" s="3" t="s">
        <v>9</v>
      </c>
      <c r="D586" s="4">
        <v>40</v>
      </c>
      <c r="E586" s="2" t="s">
        <v>10</v>
      </c>
      <c r="F586" s="4">
        <v>40</v>
      </c>
      <c r="G586" s="4">
        <v>40</v>
      </c>
      <c r="H586" s="4">
        <v>108</v>
      </c>
      <c r="I586" s="4">
        <v>6.8</v>
      </c>
      <c r="J586" s="4">
        <v>8</v>
      </c>
      <c r="K586" s="4">
        <v>4.3</v>
      </c>
      <c r="L586" s="8">
        <v>0</v>
      </c>
      <c r="M586" s="59">
        <f>AlimentosSMAE[[#This Row],[Fibra]]/AlimentosSMAE[[#This Row],[Peso neto]]</f>
        <v>0</v>
      </c>
      <c r="N586" s="62">
        <f>AlimentosSMAE[[#This Row],[Kcal]]/AlimentosSMAE[[#This Row],[Peso neto]]</f>
        <v>2.7</v>
      </c>
    </row>
    <row r="587" spans="2:14" x14ac:dyDescent="0.25">
      <c r="B587" s="17" t="s">
        <v>1973</v>
      </c>
      <c r="C587" s="3" t="s">
        <v>9</v>
      </c>
      <c r="D587" s="4">
        <v>55</v>
      </c>
      <c r="E587" s="2" t="s">
        <v>10</v>
      </c>
      <c r="F587" s="4">
        <v>55</v>
      </c>
      <c r="G587" s="4">
        <v>50</v>
      </c>
      <c r="H587" s="4">
        <v>109</v>
      </c>
      <c r="I587" s="4">
        <v>5.6</v>
      </c>
      <c r="J587" s="4">
        <v>9.5</v>
      </c>
      <c r="K587" s="4">
        <v>0</v>
      </c>
      <c r="L587" s="8">
        <v>0</v>
      </c>
      <c r="M587" s="59">
        <f>AlimentosSMAE[[#This Row],[Fibra]]/AlimentosSMAE[[#This Row],[Peso neto]]</f>
        <v>0</v>
      </c>
      <c r="N587" s="62">
        <f>AlimentosSMAE[[#This Row],[Kcal]]/AlimentosSMAE[[#This Row],[Peso neto]]</f>
        <v>2.1800000000000002</v>
      </c>
    </row>
    <row r="588" spans="2:14" x14ac:dyDescent="0.25">
      <c r="B588" s="17" t="s">
        <v>1979</v>
      </c>
      <c r="C588" s="3" t="s">
        <v>9</v>
      </c>
      <c r="D588" s="4">
        <v>45</v>
      </c>
      <c r="E588" s="2" t="s">
        <v>10</v>
      </c>
      <c r="F588" s="4">
        <v>45</v>
      </c>
      <c r="G588" s="4">
        <v>45</v>
      </c>
      <c r="H588" s="4">
        <v>105</v>
      </c>
      <c r="I588" s="4">
        <v>6.9</v>
      </c>
      <c r="J588" s="4">
        <v>8.4</v>
      </c>
      <c r="K588" s="4">
        <v>0</v>
      </c>
      <c r="L588" s="8">
        <v>0</v>
      </c>
      <c r="M588" s="59">
        <f>AlimentosSMAE[[#This Row],[Fibra]]/AlimentosSMAE[[#This Row],[Peso neto]]</f>
        <v>0</v>
      </c>
      <c r="N588" s="62">
        <f>AlimentosSMAE[[#This Row],[Kcal]]/AlimentosSMAE[[#This Row],[Peso neto]]</f>
        <v>2.3333333333333335</v>
      </c>
    </row>
    <row r="589" spans="2:14" x14ac:dyDescent="0.25">
      <c r="B589" s="17" t="s">
        <v>1982</v>
      </c>
      <c r="C589" s="3" t="s">
        <v>9</v>
      </c>
      <c r="D589" s="4">
        <v>35</v>
      </c>
      <c r="E589" s="2" t="s">
        <v>10</v>
      </c>
      <c r="F589" s="4">
        <v>35</v>
      </c>
      <c r="G589" s="4">
        <v>35</v>
      </c>
      <c r="H589" s="4">
        <v>100</v>
      </c>
      <c r="I589" s="4">
        <v>6.3</v>
      </c>
      <c r="J589" s="4">
        <v>7.5</v>
      </c>
      <c r="K589" s="4">
        <v>3.8</v>
      </c>
      <c r="L589" s="8">
        <v>0</v>
      </c>
      <c r="M589" s="59">
        <f>AlimentosSMAE[[#This Row],[Fibra]]/AlimentosSMAE[[#This Row],[Peso neto]]</f>
        <v>0</v>
      </c>
      <c r="N589" s="62">
        <f>AlimentosSMAE[[#This Row],[Kcal]]/AlimentosSMAE[[#This Row],[Peso neto]]</f>
        <v>2.8571428571428572</v>
      </c>
    </row>
    <row r="590" spans="2:14" x14ac:dyDescent="0.25">
      <c r="B590" s="17" t="s">
        <v>2017</v>
      </c>
      <c r="C590" s="3" t="s">
        <v>9</v>
      </c>
      <c r="D590" s="4">
        <v>2</v>
      </c>
      <c r="E590" s="2" t="s">
        <v>45</v>
      </c>
      <c r="F590" s="4">
        <v>34</v>
      </c>
      <c r="G590" s="4">
        <v>34</v>
      </c>
      <c r="H590" s="4">
        <v>108</v>
      </c>
      <c r="I590" s="4">
        <v>5.4</v>
      </c>
      <c r="J590" s="4">
        <v>9</v>
      </c>
      <c r="K590" s="4">
        <v>1.2</v>
      </c>
      <c r="L590" s="8">
        <v>0</v>
      </c>
      <c r="M590" s="59">
        <f>AlimentosSMAE[[#This Row],[Fibra]]/AlimentosSMAE[[#This Row],[Peso neto]]</f>
        <v>0</v>
      </c>
      <c r="N590" s="62">
        <f>AlimentosSMAE[[#This Row],[Kcal]]/AlimentosSMAE[[#This Row],[Peso neto]]</f>
        <v>3.1764705882352939</v>
      </c>
    </row>
    <row r="591" spans="2:14" x14ac:dyDescent="0.25">
      <c r="B591" s="17" t="s">
        <v>2018</v>
      </c>
      <c r="C591" s="3" t="s">
        <v>9</v>
      </c>
      <c r="D591" s="4">
        <v>2</v>
      </c>
      <c r="E591" s="2" t="s">
        <v>45</v>
      </c>
      <c r="F591" s="4">
        <v>34</v>
      </c>
      <c r="G591" s="4">
        <v>34</v>
      </c>
      <c r="H591" s="4">
        <v>108</v>
      </c>
      <c r="I591" s="4">
        <v>5.4</v>
      </c>
      <c r="J591" s="4">
        <v>9</v>
      </c>
      <c r="K591" s="4">
        <v>1.2</v>
      </c>
      <c r="L591" s="8">
        <v>0</v>
      </c>
      <c r="M591" s="59">
        <f>AlimentosSMAE[[#This Row],[Fibra]]/AlimentosSMAE[[#This Row],[Peso neto]]</f>
        <v>0</v>
      </c>
      <c r="N591" s="62">
        <f>AlimentosSMAE[[#This Row],[Kcal]]/AlimentosSMAE[[#This Row],[Peso neto]]</f>
        <v>3.1764705882352939</v>
      </c>
    </row>
    <row r="592" spans="2:14" x14ac:dyDescent="0.25">
      <c r="B592" s="17" t="s">
        <v>2019</v>
      </c>
      <c r="C592" s="3" t="s">
        <v>9</v>
      </c>
      <c r="D592" s="4">
        <v>3</v>
      </c>
      <c r="E592" s="2" t="s">
        <v>52</v>
      </c>
      <c r="F592" s="4">
        <v>15</v>
      </c>
      <c r="G592" s="4">
        <v>15</v>
      </c>
      <c r="H592" s="4">
        <v>103</v>
      </c>
      <c r="I592" s="4">
        <v>5.3</v>
      </c>
      <c r="J592" s="4">
        <v>8.6</v>
      </c>
      <c r="K592" s="4">
        <v>0.6</v>
      </c>
      <c r="L592" s="8">
        <v>0</v>
      </c>
      <c r="M592" s="59">
        <f>AlimentosSMAE[[#This Row],[Fibra]]/AlimentosSMAE[[#This Row],[Peso neto]]</f>
        <v>0</v>
      </c>
      <c r="N592" s="62">
        <f>AlimentosSMAE[[#This Row],[Kcal]]/AlimentosSMAE[[#This Row],[Peso neto]]</f>
        <v>6.8666666666666663</v>
      </c>
    </row>
    <row r="593" spans="2:14" x14ac:dyDescent="0.25">
      <c r="B593" s="17" t="s">
        <v>103</v>
      </c>
      <c r="C593" s="3" t="s">
        <v>21</v>
      </c>
      <c r="D593" s="4">
        <v>35</v>
      </c>
      <c r="E593" s="2" t="s">
        <v>10</v>
      </c>
      <c r="F593" s="4">
        <v>35</v>
      </c>
      <c r="G593" s="4">
        <v>33</v>
      </c>
      <c r="H593" s="4">
        <v>51</v>
      </c>
      <c r="I593" s="4">
        <v>6.8</v>
      </c>
      <c r="J593" s="4">
        <v>2.6</v>
      </c>
      <c r="K593" s="4">
        <v>0</v>
      </c>
      <c r="L593" s="8">
        <v>0</v>
      </c>
      <c r="M593" s="59">
        <f>AlimentosSMAE[[#This Row],[Fibra]]/AlimentosSMAE[[#This Row],[Peso neto]]</f>
        <v>0</v>
      </c>
      <c r="N593" s="62">
        <f>AlimentosSMAE[[#This Row],[Kcal]]/AlimentosSMAE[[#This Row],[Peso neto]]</f>
        <v>1.5454545454545454</v>
      </c>
    </row>
    <row r="594" spans="2:14" x14ac:dyDescent="0.25">
      <c r="B594" s="17" t="s">
        <v>139</v>
      </c>
      <c r="C594" s="3" t="s">
        <v>21</v>
      </c>
      <c r="D594" s="4">
        <v>6</v>
      </c>
      <c r="E594" s="2" t="s">
        <v>45</v>
      </c>
      <c r="F594" s="4">
        <v>24</v>
      </c>
      <c r="G594" s="4">
        <v>24</v>
      </c>
      <c r="H594" s="4">
        <v>50</v>
      </c>
      <c r="I594" s="4">
        <v>7</v>
      </c>
      <c r="J594" s="4">
        <v>2.6</v>
      </c>
      <c r="K594" s="4">
        <v>0</v>
      </c>
      <c r="L594" s="8">
        <v>0</v>
      </c>
      <c r="M594" s="59">
        <f>AlimentosSMAE[[#This Row],[Fibra]]/AlimentosSMAE[[#This Row],[Peso neto]]</f>
        <v>0</v>
      </c>
      <c r="N594" s="62">
        <f>AlimentosSMAE[[#This Row],[Kcal]]/AlimentosSMAE[[#This Row],[Peso neto]]</f>
        <v>2.0833333333333335</v>
      </c>
    </row>
    <row r="595" spans="2:14" x14ac:dyDescent="0.25">
      <c r="B595" s="17" t="s">
        <v>149</v>
      </c>
      <c r="C595" s="3" t="s">
        <v>21</v>
      </c>
      <c r="D595" s="4">
        <v>25</v>
      </c>
      <c r="E595" s="2" t="s">
        <v>10</v>
      </c>
      <c r="F595" s="4">
        <v>25</v>
      </c>
      <c r="G595" s="4">
        <v>25</v>
      </c>
      <c r="H595" s="4">
        <v>51</v>
      </c>
      <c r="I595" s="4">
        <v>5.8</v>
      </c>
      <c r="J595" s="4">
        <v>2.9</v>
      </c>
      <c r="K595" s="4">
        <v>0</v>
      </c>
      <c r="L595" s="8">
        <v>0</v>
      </c>
      <c r="M595" s="59">
        <f>AlimentosSMAE[[#This Row],[Fibra]]/AlimentosSMAE[[#This Row],[Peso neto]]</f>
        <v>0</v>
      </c>
      <c r="N595" s="62">
        <f>AlimentosSMAE[[#This Row],[Kcal]]/AlimentosSMAE[[#This Row],[Peso neto]]</f>
        <v>2.04</v>
      </c>
    </row>
    <row r="596" spans="2:14" x14ac:dyDescent="0.25">
      <c r="B596" s="17" t="s">
        <v>150</v>
      </c>
      <c r="C596" s="3" t="s">
        <v>21</v>
      </c>
      <c r="D596" s="4">
        <v>35</v>
      </c>
      <c r="E596" s="2" t="s">
        <v>10</v>
      </c>
      <c r="F596" s="4">
        <v>35</v>
      </c>
      <c r="G596" s="4">
        <v>35</v>
      </c>
      <c r="H596" s="4">
        <v>55</v>
      </c>
      <c r="I596" s="4">
        <v>6.3</v>
      </c>
      <c r="J596" s="4">
        <v>3.2</v>
      </c>
      <c r="K596" s="4">
        <v>0</v>
      </c>
      <c r="L596" s="8">
        <v>0</v>
      </c>
      <c r="M596" s="59">
        <f>AlimentosSMAE[[#This Row],[Fibra]]/AlimentosSMAE[[#This Row],[Peso neto]]</f>
        <v>0</v>
      </c>
      <c r="N596" s="62">
        <f>AlimentosSMAE[[#This Row],[Kcal]]/AlimentosSMAE[[#This Row],[Peso neto]]</f>
        <v>1.5714285714285714</v>
      </c>
    </row>
    <row r="597" spans="2:14" x14ac:dyDescent="0.25">
      <c r="B597" s="17" t="s">
        <v>154</v>
      </c>
      <c r="C597" s="3" t="s">
        <v>21</v>
      </c>
      <c r="D597" s="4">
        <v>35</v>
      </c>
      <c r="E597" s="2" t="s">
        <v>10</v>
      </c>
      <c r="F597" s="4">
        <v>35</v>
      </c>
      <c r="G597" s="4">
        <v>35</v>
      </c>
      <c r="H597" s="4">
        <v>49</v>
      </c>
      <c r="I597" s="4">
        <v>7.5</v>
      </c>
      <c r="J597" s="4">
        <v>1.9</v>
      </c>
      <c r="K597" s="4">
        <v>0</v>
      </c>
      <c r="L597" s="8">
        <v>0</v>
      </c>
      <c r="M597" s="59">
        <f>AlimentosSMAE[[#This Row],[Fibra]]/AlimentosSMAE[[#This Row],[Peso neto]]</f>
        <v>0</v>
      </c>
      <c r="N597" s="62">
        <f>AlimentosSMAE[[#This Row],[Kcal]]/AlimentosSMAE[[#This Row],[Peso neto]]</f>
        <v>1.4</v>
      </c>
    </row>
    <row r="598" spans="2:14" x14ac:dyDescent="0.25">
      <c r="B598" s="17" t="s">
        <v>156</v>
      </c>
      <c r="C598" s="3" t="s">
        <v>21</v>
      </c>
      <c r="D598" s="4">
        <v>30</v>
      </c>
      <c r="E598" s="2" t="s">
        <v>10</v>
      </c>
      <c r="F598" s="4">
        <v>30</v>
      </c>
      <c r="G598" s="4">
        <v>30</v>
      </c>
      <c r="H598" s="4">
        <v>56</v>
      </c>
      <c r="I598" s="4">
        <v>8.4</v>
      </c>
      <c r="J598" s="4">
        <v>2.2000000000000002</v>
      </c>
      <c r="K598" s="4">
        <v>0</v>
      </c>
      <c r="L598" s="8">
        <v>0</v>
      </c>
      <c r="M598" s="59">
        <f>AlimentosSMAE[[#This Row],[Fibra]]/AlimentosSMAE[[#This Row],[Peso neto]]</f>
        <v>0</v>
      </c>
      <c r="N598" s="62">
        <f>AlimentosSMAE[[#This Row],[Kcal]]/AlimentosSMAE[[#This Row],[Peso neto]]</f>
        <v>1.8666666666666667</v>
      </c>
    </row>
    <row r="599" spans="2:14" x14ac:dyDescent="0.25">
      <c r="B599" s="17" t="s">
        <v>177</v>
      </c>
      <c r="C599" s="3" t="s">
        <v>21</v>
      </c>
      <c r="D599" s="4">
        <v>30</v>
      </c>
      <c r="E599" s="2" t="s">
        <v>10</v>
      </c>
      <c r="F599" s="4">
        <v>30</v>
      </c>
      <c r="G599" s="4">
        <v>30</v>
      </c>
      <c r="H599" s="4">
        <v>56</v>
      </c>
      <c r="I599" s="4">
        <v>8</v>
      </c>
      <c r="J599" s="4">
        <v>2.4</v>
      </c>
      <c r="K599" s="4">
        <v>0</v>
      </c>
      <c r="L599" s="8">
        <v>0</v>
      </c>
      <c r="M599" s="59">
        <f>AlimentosSMAE[[#This Row],[Fibra]]/AlimentosSMAE[[#This Row],[Peso neto]]</f>
        <v>0</v>
      </c>
      <c r="N599" s="62">
        <f>AlimentosSMAE[[#This Row],[Kcal]]/AlimentosSMAE[[#This Row],[Peso neto]]</f>
        <v>1.8666666666666667</v>
      </c>
    </row>
    <row r="600" spans="2:14" x14ac:dyDescent="0.25">
      <c r="B600" s="17" t="s">
        <v>179</v>
      </c>
      <c r="C600" s="3" t="s">
        <v>21</v>
      </c>
      <c r="D600" s="4">
        <v>0.33333333300000001</v>
      </c>
      <c r="E600" s="2" t="s">
        <v>91</v>
      </c>
      <c r="F600" s="4">
        <v>33</v>
      </c>
      <c r="G600" s="4">
        <v>33</v>
      </c>
      <c r="H600" s="4">
        <v>66</v>
      </c>
      <c r="I600" s="4">
        <v>9.6999999999999993</v>
      </c>
      <c r="J600" s="4">
        <v>2.7</v>
      </c>
      <c r="K600" s="4">
        <v>0</v>
      </c>
      <c r="L600" s="8">
        <v>0</v>
      </c>
      <c r="M600" s="59">
        <f>AlimentosSMAE[[#This Row],[Fibra]]/AlimentosSMAE[[#This Row],[Peso neto]]</f>
        <v>0</v>
      </c>
      <c r="N600" s="62">
        <f>AlimentosSMAE[[#This Row],[Kcal]]/AlimentosSMAE[[#This Row],[Peso neto]]</f>
        <v>2</v>
      </c>
    </row>
    <row r="601" spans="2:14" x14ac:dyDescent="0.25">
      <c r="B601" s="17" t="s">
        <v>220</v>
      </c>
      <c r="C601" s="3" t="s">
        <v>21</v>
      </c>
      <c r="D601" s="4">
        <v>50</v>
      </c>
      <c r="E601" s="2" t="s">
        <v>10</v>
      </c>
      <c r="F601" s="4">
        <v>50</v>
      </c>
      <c r="G601" s="4">
        <v>40</v>
      </c>
      <c r="H601" s="4">
        <v>54</v>
      </c>
      <c r="I601" s="4">
        <v>7.6</v>
      </c>
      <c r="J601" s="4">
        <v>2.4</v>
      </c>
      <c r="K601" s="4">
        <v>0</v>
      </c>
      <c r="L601" s="8">
        <v>0</v>
      </c>
      <c r="M601" s="59">
        <f>AlimentosSMAE[[#This Row],[Fibra]]/AlimentosSMAE[[#This Row],[Peso neto]]</f>
        <v>0</v>
      </c>
      <c r="N601" s="62">
        <f>AlimentosSMAE[[#This Row],[Kcal]]/AlimentosSMAE[[#This Row],[Peso neto]]</f>
        <v>1.35</v>
      </c>
    </row>
    <row r="602" spans="2:14" x14ac:dyDescent="0.25">
      <c r="B602" s="17" t="s">
        <v>221</v>
      </c>
      <c r="C602" s="3" t="s">
        <v>21</v>
      </c>
      <c r="D602" s="4">
        <v>65</v>
      </c>
      <c r="E602" s="2" t="s">
        <v>10</v>
      </c>
      <c r="F602" s="4">
        <v>65</v>
      </c>
      <c r="G602" s="4">
        <v>38</v>
      </c>
      <c r="H602" s="4">
        <v>51</v>
      </c>
      <c r="I602" s="4">
        <v>7.2</v>
      </c>
      <c r="J602" s="4">
        <v>2.2999999999999998</v>
      </c>
      <c r="K602" s="4">
        <v>0</v>
      </c>
      <c r="L602" s="8">
        <v>0</v>
      </c>
      <c r="M602" s="59">
        <f>AlimentosSMAE[[#This Row],[Fibra]]/AlimentosSMAE[[#This Row],[Peso neto]]</f>
        <v>0</v>
      </c>
      <c r="N602" s="62">
        <f>AlimentosSMAE[[#This Row],[Kcal]]/AlimentosSMAE[[#This Row],[Peso neto]]</f>
        <v>1.3421052631578947</v>
      </c>
    </row>
    <row r="603" spans="2:14" x14ac:dyDescent="0.25">
      <c r="B603" s="17" t="s">
        <v>256</v>
      </c>
      <c r="C603" s="3" t="s">
        <v>21</v>
      </c>
      <c r="D603" s="4">
        <v>35</v>
      </c>
      <c r="E603" s="2" t="s">
        <v>10</v>
      </c>
      <c r="F603" s="4">
        <v>35</v>
      </c>
      <c r="G603" s="4">
        <v>35</v>
      </c>
      <c r="H603" s="4">
        <v>55</v>
      </c>
      <c r="I603" s="4">
        <v>6.9</v>
      </c>
      <c r="J603" s="4">
        <v>2.8</v>
      </c>
      <c r="K603" s="4">
        <v>0</v>
      </c>
      <c r="L603" s="8">
        <v>0</v>
      </c>
      <c r="M603" s="59">
        <f>AlimentosSMAE[[#This Row],[Fibra]]/AlimentosSMAE[[#This Row],[Peso neto]]</f>
        <v>0</v>
      </c>
      <c r="N603" s="62">
        <f>AlimentosSMAE[[#This Row],[Kcal]]/AlimentosSMAE[[#This Row],[Peso neto]]</f>
        <v>1.5714285714285714</v>
      </c>
    </row>
    <row r="604" spans="2:14" x14ac:dyDescent="0.25">
      <c r="B604" s="17" t="s">
        <v>269</v>
      </c>
      <c r="C604" s="3" t="s">
        <v>21</v>
      </c>
      <c r="D604" s="4">
        <v>60</v>
      </c>
      <c r="E604" s="2" t="s">
        <v>10</v>
      </c>
      <c r="F604" s="4">
        <v>60</v>
      </c>
      <c r="G604" s="4">
        <v>31</v>
      </c>
      <c r="H604" s="4">
        <v>51</v>
      </c>
      <c r="I604" s="4">
        <v>7.3</v>
      </c>
      <c r="J604" s="4">
        <v>2.2000000000000002</v>
      </c>
      <c r="K604" s="4">
        <v>0</v>
      </c>
      <c r="L604" s="8">
        <v>0</v>
      </c>
      <c r="M604" s="59">
        <f>AlimentosSMAE[[#This Row],[Fibra]]/AlimentosSMAE[[#This Row],[Peso neto]]</f>
        <v>0</v>
      </c>
      <c r="N604" s="62">
        <f>AlimentosSMAE[[#This Row],[Kcal]]/AlimentosSMAE[[#This Row],[Peso neto]]</f>
        <v>1.6451612903225807</v>
      </c>
    </row>
    <row r="605" spans="2:14" x14ac:dyDescent="0.25">
      <c r="B605" s="17" t="s">
        <v>270</v>
      </c>
      <c r="C605" s="3" t="s">
        <v>21</v>
      </c>
      <c r="D605" s="4">
        <v>25</v>
      </c>
      <c r="E605" s="2" t="s">
        <v>10</v>
      </c>
      <c r="F605" s="4">
        <v>25</v>
      </c>
      <c r="G605" s="4">
        <v>25</v>
      </c>
      <c r="H605" s="4">
        <v>55</v>
      </c>
      <c r="I605" s="4">
        <v>7.3</v>
      </c>
      <c r="J605" s="4">
        <v>2.9</v>
      </c>
      <c r="K605" s="4">
        <v>0</v>
      </c>
      <c r="L605" s="8">
        <v>0</v>
      </c>
      <c r="M605" s="59">
        <f>AlimentosSMAE[[#This Row],[Fibra]]/AlimentosSMAE[[#This Row],[Peso neto]]</f>
        <v>0</v>
      </c>
      <c r="N605" s="62">
        <f>AlimentosSMAE[[#This Row],[Kcal]]/AlimentosSMAE[[#This Row],[Peso neto]]</f>
        <v>2.2000000000000002</v>
      </c>
    </row>
    <row r="606" spans="2:14" x14ac:dyDescent="0.25">
      <c r="B606" s="17" t="s">
        <v>271</v>
      </c>
      <c r="C606" s="3" t="s">
        <v>21</v>
      </c>
      <c r="D606" s="4">
        <v>30</v>
      </c>
      <c r="E606" s="2" t="s">
        <v>10</v>
      </c>
      <c r="F606" s="4">
        <v>30</v>
      </c>
      <c r="G606" s="4">
        <v>30</v>
      </c>
      <c r="H606" s="4">
        <v>50</v>
      </c>
      <c r="I606" s="4">
        <v>7.2</v>
      </c>
      <c r="J606" s="4">
        <v>2.2000000000000002</v>
      </c>
      <c r="K606" s="4">
        <v>0</v>
      </c>
      <c r="L606" s="8">
        <v>0</v>
      </c>
      <c r="M606" s="59">
        <f>AlimentosSMAE[[#This Row],[Fibra]]/AlimentosSMAE[[#This Row],[Peso neto]]</f>
        <v>0</v>
      </c>
      <c r="N606" s="62">
        <f>AlimentosSMAE[[#This Row],[Kcal]]/AlimentosSMAE[[#This Row],[Peso neto]]</f>
        <v>1.6666666666666667</v>
      </c>
    </row>
    <row r="607" spans="2:14" x14ac:dyDescent="0.25">
      <c r="B607" s="17" t="s">
        <v>286</v>
      </c>
      <c r="C607" s="3" t="s">
        <v>21</v>
      </c>
      <c r="D607" s="4">
        <v>495</v>
      </c>
      <c r="E607" s="2" t="s">
        <v>10</v>
      </c>
      <c r="F607" s="4">
        <v>495</v>
      </c>
      <c r="G607" s="4">
        <v>50</v>
      </c>
      <c r="H607" s="4">
        <v>55</v>
      </c>
      <c r="I607" s="4">
        <v>7</v>
      </c>
      <c r="J607" s="4">
        <v>2.8</v>
      </c>
      <c r="K607" s="4">
        <v>0</v>
      </c>
      <c r="L607" s="8">
        <v>0</v>
      </c>
      <c r="M607" s="59">
        <f>AlimentosSMAE[[#This Row],[Fibra]]/AlimentosSMAE[[#This Row],[Peso neto]]</f>
        <v>0</v>
      </c>
      <c r="N607" s="62">
        <f>AlimentosSMAE[[#This Row],[Kcal]]/AlimentosSMAE[[#This Row],[Peso neto]]</f>
        <v>1.1000000000000001</v>
      </c>
    </row>
    <row r="608" spans="2:14" x14ac:dyDescent="0.25">
      <c r="B608" s="17" t="s">
        <v>287</v>
      </c>
      <c r="C608" s="3" t="s">
        <v>21</v>
      </c>
      <c r="D608" s="4">
        <v>495</v>
      </c>
      <c r="E608" s="2" t="s">
        <v>10</v>
      </c>
      <c r="F608" s="4">
        <v>495</v>
      </c>
      <c r="G608" s="4">
        <v>50</v>
      </c>
      <c r="H608" s="4">
        <v>55</v>
      </c>
      <c r="I608" s="4">
        <v>7</v>
      </c>
      <c r="J608" s="4">
        <v>2.8</v>
      </c>
      <c r="K608" s="4">
        <v>0</v>
      </c>
      <c r="L608" s="8">
        <v>0</v>
      </c>
      <c r="M608" s="59">
        <f>AlimentosSMAE[[#This Row],[Fibra]]/AlimentosSMAE[[#This Row],[Peso neto]]</f>
        <v>0</v>
      </c>
      <c r="N608" s="62">
        <f>AlimentosSMAE[[#This Row],[Kcal]]/AlimentosSMAE[[#This Row],[Peso neto]]</f>
        <v>1.1000000000000001</v>
      </c>
    </row>
    <row r="609" spans="2:14" x14ac:dyDescent="0.25">
      <c r="B609" s="17" t="s">
        <v>334</v>
      </c>
      <c r="C609" s="3" t="s">
        <v>21</v>
      </c>
      <c r="D609" s="4">
        <v>35</v>
      </c>
      <c r="E609" s="2" t="s">
        <v>10</v>
      </c>
      <c r="F609" s="4">
        <v>35</v>
      </c>
      <c r="G609" s="4">
        <v>35</v>
      </c>
      <c r="H609" s="4">
        <v>61</v>
      </c>
      <c r="I609" s="4">
        <v>6.3</v>
      </c>
      <c r="J609" s="4">
        <v>2.6</v>
      </c>
      <c r="K609" s="4">
        <v>2.7</v>
      </c>
      <c r="L609" s="8">
        <v>0</v>
      </c>
      <c r="M609" s="59">
        <f>AlimentosSMAE[[#This Row],[Fibra]]/AlimentosSMAE[[#This Row],[Peso neto]]</f>
        <v>0</v>
      </c>
      <c r="N609" s="62">
        <f>AlimentosSMAE[[#This Row],[Kcal]]/AlimentosSMAE[[#This Row],[Peso neto]]</f>
        <v>1.7428571428571429</v>
      </c>
    </row>
    <row r="610" spans="2:14" x14ac:dyDescent="0.25">
      <c r="B610" s="17" t="s">
        <v>387</v>
      </c>
      <c r="C610" s="3" t="s">
        <v>21</v>
      </c>
      <c r="D610" s="4">
        <v>40</v>
      </c>
      <c r="E610" s="2" t="s">
        <v>10</v>
      </c>
      <c r="F610" s="4">
        <v>40</v>
      </c>
      <c r="G610" s="4">
        <v>40</v>
      </c>
      <c r="H610" s="4">
        <v>56</v>
      </c>
      <c r="I610" s="4">
        <v>7.9</v>
      </c>
      <c r="J610" s="4">
        <v>2.5</v>
      </c>
      <c r="K610" s="4">
        <v>0</v>
      </c>
      <c r="L610" s="8">
        <v>0</v>
      </c>
      <c r="M610" s="59">
        <f>AlimentosSMAE[[#This Row],[Fibra]]/AlimentosSMAE[[#This Row],[Peso neto]]</f>
        <v>0</v>
      </c>
      <c r="N610" s="62">
        <f>AlimentosSMAE[[#This Row],[Kcal]]/AlimentosSMAE[[#This Row],[Peso neto]]</f>
        <v>1.4</v>
      </c>
    </row>
    <row r="611" spans="2:14" x14ac:dyDescent="0.25">
      <c r="B611" s="17" t="s">
        <v>388</v>
      </c>
      <c r="C611" s="3" t="s">
        <v>21</v>
      </c>
      <c r="D611" s="4">
        <v>40</v>
      </c>
      <c r="E611" s="2" t="s">
        <v>10</v>
      </c>
      <c r="F611" s="4">
        <v>40</v>
      </c>
      <c r="G611" s="4">
        <v>40</v>
      </c>
      <c r="H611" s="4">
        <v>56</v>
      </c>
      <c r="I611" s="4">
        <v>7.9</v>
      </c>
      <c r="J611" s="4">
        <v>2.5</v>
      </c>
      <c r="K611" s="4">
        <v>0</v>
      </c>
      <c r="L611" s="8">
        <v>0</v>
      </c>
      <c r="M611" s="59">
        <f>AlimentosSMAE[[#This Row],[Fibra]]/AlimentosSMAE[[#This Row],[Peso neto]]</f>
        <v>0</v>
      </c>
      <c r="N611" s="62">
        <f>AlimentosSMAE[[#This Row],[Kcal]]/AlimentosSMAE[[#This Row],[Peso neto]]</f>
        <v>1.4</v>
      </c>
    </row>
    <row r="612" spans="2:14" x14ac:dyDescent="0.25">
      <c r="B612" s="17" t="s">
        <v>390</v>
      </c>
      <c r="C612" s="3" t="s">
        <v>21</v>
      </c>
      <c r="D612" s="4">
        <v>40</v>
      </c>
      <c r="E612" s="2" t="s">
        <v>10</v>
      </c>
      <c r="F612" s="4">
        <v>40</v>
      </c>
      <c r="G612" s="4">
        <v>32</v>
      </c>
      <c r="H612" s="4">
        <v>52</v>
      </c>
      <c r="I612" s="4">
        <v>7.4</v>
      </c>
      <c r="J612" s="4">
        <v>2.2999999999999998</v>
      </c>
      <c r="K612" s="4">
        <v>0</v>
      </c>
      <c r="L612" s="8">
        <v>0</v>
      </c>
      <c r="M612" s="59">
        <f>AlimentosSMAE[[#This Row],[Fibra]]/AlimentosSMAE[[#This Row],[Peso neto]]</f>
        <v>0</v>
      </c>
      <c r="N612" s="62">
        <f>AlimentosSMAE[[#This Row],[Kcal]]/AlimentosSMAE[[#This Row],[Peso neto]]</f>
        <v>1.625</v>
      </c>
    </row>
    <row r="613" spans="2:14" x14ac:dyDescent="0.25">
      <c r="B613" s="17" t="s">
        <v>392</v>
      </c>
      <c r="C613" s="3" t="s">
        <v>21</v>
      </c>
      <c r="D613" s="4">
        <v>60</v>
      </c>
      <c r="E613" s="2" t="s">
        <v>10</v>
      </c>
      <c r="F613" s="4">
        <v>60</v>
      </c>
      <c r="G613" s="4">
        <v>39</v>
      </c>
      <c r="H613" s="4">
        <v>51</v>
      </c>
      <c r="I613" s="4">
        <v>7.1</v>
      </c>
      <c r="J613" s="4">
        <v>2.2999999999999998</v>
      </c>
      <c r="K613" s="4">
        <v>0</v>
      </c>
      <c r="L613" s="8">
        <v>0</v>
      </c>
      <c r="M613" s="59">
        <f>AlimentosSMAE[[#This Row],[Fibra]]/AlimentosSMAE[[#This Row],[Peso neto]]</f>
        <v>0</v>
      </c>
      <c r="N613" s="62">
        <f>AlimentosSMAE[[#This Row],[Kcal]]/AlimentosSMAE[[#This Row],[Peso neto]]</f>
        <v>1.3076923076923077</v>
      </c>
    </row>
    <row r="614" spans="2:14" x14ac:dyDescent="0.25">
      <c r="B614" s="17" t="s">
        <v>393</v>
      </c>
      <c r="C614" s="3" t="s">
        <v>21</v>
      </c>
      <c r="D614" s="4">
        <v>30</v>
      </c>
      <c r="E614" s="2" t="s">
        <v>10</v>
      </c>
      <c r="F614" s="4">
        <v>30</v>
      </c>
      <c r="G614" s="4">
        <v>30</v>
      </c>
      <c r="H614" s="4">
        <v>54</v>
      </c>
      <c r="I614" s="4">
        <v>6.2</v>
      </c>
      <c r="J614" s="4">
        <v>3</v>
      </c>
      <c r="K614" s="4">
        <v>0</v>
      </c>
      <c r="L614" s="8">
        <v>0</v>
      </c>
      <c r="M614" s="59">
        <f>AlimentosSMAE[[#This Row],[Fibra]]/AlimentosSMAE[[#This Row],[Peso neto]]</f>
        <v>0</v>
      </c>
      <c r="N614" s="62">
        <f>AlimentosSMAE[[#This Row],[Kcal]]/AlimentosSMAE[[#This Row],[Peso neto]]</f>
        <v>1.8</v>
      </c>
    </row>
    <row r="615" spans="2:14" x14ac:dyDescent="0.25">
      <c r="B615" s="17" t="s">
        <v>397</v>
      </c>
      <c r="C615" s="3" t="s">
        <v>21</v>
      </c>
      <c r="D615" s="4">
        <v>35</v>
      </c>
      <c r="E615" s="2" t="s">
        <v>10</v>
      </c>
      <c r="F615" s="4">
        <v>35</v>
      </c>
      <c r="G615" s="4">
        <v>35</v>
      </c>
      <c r="H615" s="4">
        <v>55</v>
      </c>
      <c r="I615" s="4">
        <v>6.9</v>
      </c>
      <c r="J615" s="4">
        <v>2.8</v>
      </c>
      <c r="K615" s="4">
        <v>0</v>
      </c>
      <c r="L615" s="8">
        <v>0</v>
      </c>
      <c r="M615" s="59">
        <f>AlimentosSMAE[[#This Row],[Fibra]]/AlimentosSMAE[[#This Row],[Peso neto]]</f>
        <v>0</v>
      </c>
      <c r="N615" s="62">
        <f>AlimentosSMAE[[#This Row],[Kcal]]/AlimentosSMAE[[#This Row],[Peso neto]]</f>
        <v>1.5714285714285714</v>
      </c>
    </row>
    <row r="616" spans="2:14" x14ac:dyDescent="0.25">
      <c r="B616" s="17" t="s">
        <v>400</v>
      </c>
      <c r="C616" s="3" t="s">
        <v>21</v>
      </c>
      <c r="D616" s="4">
        <v>40</v>
      </c>
      <c r="E616" s="2" t="s">
        <v>10</v>
      </c>
      <c r="F616" s="4">
        <v>40</v>
      </c>
      <c r="G616" s="4">
        <v>40</v>
      </c>
      <c r="H616" s="4">
        <v>56</v>
      </c>
      <c r="I616" s="4">
        <v>7.9</v>
      </c>
      <c r="J616" s="4">
        <v>2.5</v>
      </c>
      <c r="K616" s="4">
        <v>0</v>
      </c>
      <c r="L616" s="8">
        <v>0</v>
      </c>
      <c r="M616" s="59">
        <f>AlimentosSMAE[[#This Row],[Fibra]]/AlimentosSMAE[[#This Row],[Peso neto]]</f>
        <v>0</v>
      </c>
      <c r="N616" s="62">
        <f>AlimentosSMAE[[#This Row],[Kcal]]/AlimentosSMAE[[#This Row],[Peso neto]]</f>
        <v>1.4</v>
      </c>
    </row>
    <row r="617" spans="2:14" x14ac:dyDescent="0.25">
      <c r="B617" s="17" t="s">
        <v>409</v>
      </c>
      <c r="C617" s="3" t="s">
        <v>21</v>
      </c>
      <c r="D617" s="4">
        <v>30</v>
      </c>
      <c r="E617" s="2" t="s">
        <v>10</v>
      </c>
      <c r="F617" s="4">
        <v>30</v>
      </c>
      <c r="G617" s="4">
        <v>29</v>
      </c>
      <c r="H617" s="4">
        <v>51</v>
      </c>
      <c r="I617" s="4">
        <v>5.9</v>
      </c>
      <c r="J617" s="4">
        <v>2.9</v>
      </c>
      <c r="K617" s="4">
        <v>0</v>
      </c>
      <c r="L617" s="8">
        <v>0</v>
      </c>
      <c r="M617" s="59">
        <f>AlimentosSMAE[[#This Row],[Fibra]]/AlimentosSMAE[[#This Row],[Peso neto]]</f>
        <v>0</v>
      </c>
      <c r="N617" s="62">
        <f>AlimentosSMAE[[#This Row],[Kcal]]/AlimentosSMAE[[#This Row],[Peso neto]]</f>
        <v>1.7586206896551724</v>
      </c>
    </row>
    <row r="618" spans="2:14" x14ac:dyDescent="0.25">
      <c r="B618" s="17" t="s">
        <v>410</v>
      </c>
      <c r="C618" s="3" t="s">
        <v>21</v>
      </c>
      <c r="D618" s="4">
        <v>50</v>
      </c>
      <c r="E618" s="2" t="s">
        <v>10</v>
      </c>
      <c r="F618" s="4">
        <v>50</v>
      </c>
      <c r="G618" s="4">
        <v>40</v>
      </c>
      <c r="H618" s="4">
        <v>54</v>
      </c>
      <c r="I618" s="4">
        <v>7.6</v>
      </c>
      <c r="J618" s="4">
        <v>2.4</v>
      </c>
      <c r="K618" s="4">
        <v>0</v>
      </c>
      <c r="L618" s="8">
        <v>0</v>
      </c>
      <c r="M618" s="59">
        <f>AlimentosSMAE[[#This Row],[Fibra]]/AlimentosSMAE[[#This Row],[Peso neto]]</f>
        <v>0</v>
      </c>
      <c r="N618" s="62">
        <f>AlimentosSMAE[[#This Row],[Kcal]]/AlimentosSMAE[[#This Row],[Peso neto]]</f>
        <v>1.35</v>
      </c>
    </row>
    <row r="619" spans="2:14" x14ac:dyDescent="0.25">
      <c r="B619" s="17" t="s">
        <v>411</v>
      </c>
      <c r="C619" s="3" t="s">
        <v>21</v>
      </c>
      <c r="D619" s="4">
        <v>65</v>
      </c>
      <c r="E619" s="2" t="s">
        <v>10</v>
      </c>
      <c r="F619" s="4">
        <v>65</v>
      </c>
      <c r="G619" s="4">
        <v>38</v>
      </c>
      <c r="H619" s="4">
        <v>51</v>
      </c>
      <c r="I619" s="4">
        <v>7.2</v>
      </c>
      <c r="J619" s="4">
        <v>2.2999999999999998</v>
      </c>
      <c r="K619" s="4">
        <v>0</v>
      </c>
      <c r="L619" s="8">
        <v>0</v>
      </c>
      <c r="M619" s="59">
        <f>AlimentosSMAE[[#This Row],[Fibra]]/AlimentosSMAE[[#This Row],[Peso neto]]</f>
        <v>0</v>
      </c>
      <c r="N619" s="62">
        <f>AlimentosSMAE[[#This Row],[Kcal]]/AlimentosSMAE[[#This Row],[Peso neto]]</f>
        <v>1.3421052631578947</v>
      </c>
    </row>
    <row r="620" spans="2:14" x14ac:dyDescent="0.25">
      <c r="B620" s="17" t="s">
        <v>412</v>
      </c>
      <c r="C620" s="3" t="s">
        <v>21</v>
      </c>
      <c r="D620" s="4">
        <v>75</v>
      </c>
      <c r="E620" s="2" t="s">
        <v>10</v>
      </c>
      <c r="F620" s="4">
        <v>75</v>
      </c>
      <c r="G620" s="4">
        <v>41</v>
      </c>
      <c r="H620" s="4">
        <v>51</v>
      </c>
      <c r="I620" s="4">
        <v>7.2</v>
      </c>
      <c r="J620" s="4">
        <v>2.2999999999999998</v>
      </c>
      <c r="K620" s="4">
        <v>0</v>
      </c>
      <c r="L620" s="8">
        <v>0</v>
      </c>
      <c r="M620" s="59">
        <f>AlimentosSMAE[[#This Row],[Fibra]]/AlimentosSMAE[[#This Row],[Peso neto]]</f>
        <v>0</v>
      </c>
      <c r="N620" s="62">
        <f>AlimentosSMAE[[#This Row],[Kcal]]/AlimentosSMAE[[#This Row],[Peso neto]]</f>
        <v>1.2439024390243902</v>
      </c>
    </row>
    <row r="621" spans="2:14" x14ac:dyDescent="0.25">
      <c r="B621" s="17" t="s">
        <v>413</v>
      </c>
      <c r="C621" s="3" t="s">
        <v>21</v>
      </c>
      <c r="D621" s="4">
        <v>30</v>
      </c>
      <c r="E621" s="2" t="s">
        <v>10</v>
      </c>
      <c r="F621" s="4">
        <v>30</v>
      </c>
      <c r="G621" s="4">
        <v>30</v>
      </c>
      <c r="H621" s="4">
        <v>49</v>
      </c>
      <c r="I621" s="4">
        <v>6.8</v>
      </c>
      <c r="J621" s="4">
        <v>2.2000000000000002</v>
      </c>
      <c r="K621" s="4">
        <v>0</v>
      </c>
      <c r="L621" s="8">
        <v>0</v>
      </c>
      <c r="M621" s="59">
        <f>AlimentosSMAE[[#This Row],[Fibra]]/AlimentosSMAE[[#This Row],[Peso neto]]</f>
        <v>0</v>
      </c>
      <c r="N621" s="62">
        <f>AlimentosSMAE[[#This Row],[Kcal]]/AlimentosSMAE[[#This Row],[Peso neto]]</f>
        <v>1.6333333333333333</v>
      </c>
    </row>
    <row r="622" spans="2:14" x14ac:dyDescent="0.25">
      <c r="B622" s="17" t="s">
        <v>414</v>
      </c>
      <c r="C622" s="3" t="s">
        <v>21</v>
      </c>
      <c r="D622" s="4">
        <v>30</v>
      </c>
      <c r="E622" s="2" t="s">
        <v>10</v>
      </c>
      <c r="F622" s="4">
        <v>30</v>
      </c>
      <c r="G622" s="4">
        <v>30</v>
      </c>
      <c r="H622" s="4">
        <v>49</v>
      </c>
      <c r="I622" s="4">
        <v>6.8</v>
      </c>
      <c r="J622" s="4">
        <v>2.2000000000000002</v>
      </c>
      <c r="K622" s="4">
        <v>0</v>
      </c>
      <c r="L622" s="8">
        <v>0</v>
      </c>
      <c r="M622" s="59">
        <f>AlimentosSMAE[[#This Row],[Fibra]]/AlimentosSMAE[[#This Row],[Peso neto]]</f>
        <v>0</v>
      </c>
      <c r="N622" s="62">
        <f>AlimentosSMAE[[#This Row],[Kcal]]/AlimentosSMAE[[#This Row],[Peso neto]]</f>
        <v>1.6333333333333333</v>
      </c>
    </row>
    <row r="623" spans="2:14" x14ac:dyDescent="0.25">
      <c r="B623" s="17" t="s">
        <v>539</v>
      </c>
      <c r="C623" s="3" t="s">
        <v>21</v>
      </c>
      <c r="D623" s="4">
        <v>0.5</v>
      </c>
      <c r="E623" s="2" t="s">
        <v>45</v>
      </c>
      <c r="F623" s="4">
        <v>45</v>
      </c>
      <c r="G623" s="4">
        <v>38</v>
      </c>
      <c r="H623" s="4">
        <v>54</v>
      </c>
      <c r="I623" s="4">
        <v>7.6</v>
      </c>
      <c r="J623" s="4">
        <v>2.4</v>
      </c>
      <c r="K623" s="4">
        <v>0</v>
      </c>
      <c r="L623" s="8">
        <v>0</v>
      </c>
      <c r="M623" s="59">
        <f>AlimentosSMAE[[#This Row],[Fibra]]/AlimentosSMAE[[#This Row],[Peso neto]]</f>
        <v>0</v>
      </c>
      <c r="N623" s="62">
        <f>AlimentosSMAE[[#This Row],[Kcal]]/AlimentosSMAE[[#This Row],[Peso neto]]</f>
        <v>1.4210526315789473</v>
      </c>
    </row>
    <row r="624" spans="2:14" x14ac:dyDescent="0.25">
      <c r="B624" s="17" t="s">
        <v>584</v>
      </c>
      <c r="C624" s="3" t="s">
        <v>21</v>
      </c>
      <c r="D624" s="4">
        <v>40</v>
      </c>
      <c r="E624" s="2" t="s">
        <v>10</v>
      </c>
      <c r="F624" s="4">
        <v>40</v>
      </c>
      <c r="G624" s="4">
        <v>32</v>
      </c>
      <c r="H624" s="4">
        <v>51</v>
      </c>
      <c r="I624" s="4">
        <v>6.5</v>
      </c>
      <c r="J624" s="4">
        <v>2.6</v>
      </c>
      <c r="K624" s="4">
        <v>0</v>
      </c>
      <c r="L624" s="8">
        <v>0</v>
      </c>
      <c r="M624" s="59">
        <f>AlimentosSMAE[[#This Row],[Fibra]]/AlimentosSMAE[[#This Row],[Peso neto]]</f>
        <v>0</v>
      </c>
      <c r="N624" s="62">
        <f>AlimentosSMAE[[#This Row],[Kcal]]/AlimentosSMAE[[#This Row],[Peso neto]]</f>
        <v>1.59375</v>
      </c>
    </row>
    <row r="625" spans="2:14" x14ac:dyDescent="0.25">
      <c r="B625" s="17" t="s">
        <v>585</v>
      </c>
      <c r="C625" s="3" t="s">
        <v>21</v>
      </c>
      <c r="D625" s="4">
        <v>40</v>
      </c>
      <c r="E625" s="2" t="s">
        <v>10</v>
      </c>
      <c r="F625" s="4">
        <v>40</v>
      </c>
      <c r="G625" s="4">
        <v>32</v>
      </c>
      <c r="H625" s="4">
        <v>51</v>
      </c>
      <c r="I625" s="4">
        <v>6.5</v>
      </c>
      <c r="J625" s="4">
        <v>2.6</v>
      </c>
      <c r="K625" s="4">
        <v>0</v>
      </c>
      <c r="L625" s="8">
        <v>0</v>
      </c>
      <c r="M625" s="59">
        <f>AlimentosSMAE[[#This Row],[Fibra]]/AlimentosSMAE[[#This Row],[Peso neto]]</f>
        <v>0</v>
      </c>
      <c r="N625" s="62">
        <f>AlimentosSMAE[[#This Row],[Kcal]]/AlimentosSMAE[[#This Row],[Peso neto]]</f>
        <v>1.59375</v>
      </c>
    </row>
    <row r="626" spans="2:14" x14ac:dyDescent="0.25">
      <c r="B626" s="17" t="s">
        <v>606</v>
      </c>
      <c r="C626" s="3" t="s">
        <v>21</v>
      </c>
      <c r="D626" s="4">
        <v>45</v>
      </c>
      <c r="E626" s="2" t="s">
        <v>10</v>
      </c>
      <c r="F626" s="4">
        <v>45</v>
      </c>
      <c r="G626" s="4">
        <v>45</v>
      </c>
      <c r="H626" s="4">
        <v>55</v>
      </c>
      <c r="I626" s="4">
        <v>7.4</v>
      </c>
      <c r="J626" s="4">
        <v>2.5</v>
      </c>
      <c r="K626" s="4">
        <v>0.2</v>
      </c>
      <c r="L626" s="8">
        <v>0</v>
      </c>
      <c r="M626" s="59">
        <f>AlimentosSMAE[[#This Row],[Fibra]]/AlimentosSMAE[[#This Row],[Peso neto]]</f>
        <v>0</v>
      </c>
      <c r="N626" s="62">
        <f>AlimentosSMAE[[#This Row],[Kcal]]/AlimentosSMAE[[#This Row],[Peso neto]]</f>
        <v>1.2222222222222223</v>
      </c>
    </row>
    <row r="627" spans="2:14" x14ac:dyDescent="0.25">
      <c r="B627" s="17" t="s">
        <v>607</v>
      </c>
      <c r="C627" s="3" t="s">
        <v>21</v>
      </c>
      <c r="D627" s="4">
        <v>30</v>
      </c>
      <c r="E627" s="2" t="s">
        <v>10</v>
      </c>
      <c r="F627" s="4">
        <v>30</v>
      </c>
      <c r="G627" s="4">
        <v>30</v>
      </c>
      <c r="H627" s="4">
        <v>55</v>
      </c>
      <c r="I627" s="4">
        <v>7.4</v>
      </c>
      <c r="J627" s="4">
        <v>2.4</v>
      </c>
      <c r="K627" s="4">
        <v>0.6</v>
      </c>
      <c r="L627" s="8">
        <v>0</v>
      </c>
      <c r="M627" s="59">
        <f>AlimentosSMAE[[#This Row],[Fibra]]/AlimentosSMAE[[#This Row],[Peso neto]]</f>
        <v>0</v>
      </c>
      <c r="N627" s="62">
        <f>AlimentosSMAE[[#This Row],[Kcal]]/AlimentosSMAE[[#This Row],[Peso neto]]</f>
        <v>1.8333333333333333</v>
      </c>
    </row>
    <row r="628" spans="2:14" x14ac:dyDescent="0.25">
      <c r="B628" s="17" t="s">
        <v>608</v>
      </c>
      <c r="C628" s="3" t="s">
        <v>21</v>
      </c>
      <c r="D628" s="4">
        <v>45</v>
      </c>
      <c r="E628" s="2" t="s">
        <v>10</v>
      </c>
      <c r="F628" s="4">
        <v>45</v>
      </c>
      <c r="G628" s="4">
        <v>45</v>
      </c>
      <c r="H628" s="4">
        <v>55</v>
      </c>
      <c r="I628" s="4">
        <v>7.4</v>
      </c>
      <c r="J628" s="4">
        <v>2.5</v>
      </c>
      <c r="K628" s="4">
        <v>0.2</v>
      </c>
      <c r="L628" s="8">
        <v>0</v>
      </c>
      <c r="M628" s="59">
        <f>AlimentosSMAE[[#This Row],[Fibra]]/AlimentosSMAE[[#This Row],[Peso neto]]</f>
        <v>0</v>
      </c>
      <c r="N628" s="62">
        <f>AlimentosSMAE[[#This Row],[Kcal]]/AlimentosSMAE[[#This Row],[Peso neto]]</f>
        <v>1.2222222222222223</v>
      </c>
    </row>
    <row r="629" spans="2:14" x14ac:dyDescent="0.25">
      <c r="B629" s="17" t="s">
        <v>609</v>
      </c>
      <c r="C629" s="3" t="s">
        <v>21</v>
      </c>
      <c r="D629" s="4">
        <v>30</v>
      </c>
      <c r="E629" s="2" t="s">
        <v>10</v>
      </c>
      <c r="F629" s="4">
        <v>30</v>
      </c>
      <c r="G629" s="4">
        <v>30</v>
      </c>
      <c r="H629" s="4">
        <v>55</v>
      </c>
      <c r="I629" s="4">
        <v>7.4</v>
      </c>
      <c r="J629" s="4">
        <v>2.4</v>
      </c>
      <c r="K629" s="4">
        <v>0.6</v>
      </c>
      <c r="L629" s="8">
        <v>0</v>
      </c>
      <c r="M629" s="59">
        <f>AlimentosSMAE[[#This Row],[Fibra]]/AlimentosSMAE[[#This Row],[Peso neto]]</f>
        <v>0</v>
      </c>
      <c r="N629" s="62">
        <f>AlimentosSMAE[[#This Row],[Kcal]]/AlimentosSMAE[[#This Row],[Peso neto]]</f>
        <v>1.8333333333333333</v>
      </c>
    </row>
    <row r="630" spans="2:14" x14ac:dyDescent="0.25">
      <c r="B630" s="17" t="s">
        <v>610</v>
      </c>
      <c r="C630" s="3" t="s">
        <v>21</v>
      </c>
      <c r="D630" s="4">
        <v>40</v>
      </c>
      <c r="E630" s="2" t="s">
        <v>10</v>
      </c>
      <c r="F630" s="4">
        <v>40</v>
      </c>
      <c r="G630" s="4">
        <v>40</v>
      </c>
      <c r="H630" s="4">
        <v>58</v>
      </c>
      <c r="I630" s="4">
        <v>7.3</v>
      </c>
      <c r="J630" s="4">
        <v>2.8</v>
      </c>
      <c r="K630" s="4">
        <v>0.3</v>
      </c>
      <c r="L630" s="8">
        <v>0</v>
      </c>
      <c r="M630" s="59">
        <f>AlimentosSMAE[[#This Row],[Fibra]]/AlimentosSMAE[[#This Row],[Peso neto]]</f>
        <v>0</v>
      </c>
      <c r="N630" s="62">
        <f>AlimentosSMAE[[#This Row],[Kcal]]/AlimentosSMAE[[#This Row],[Peso neto]]</f>
        <v>1.45</v>
      </c>
    </row>
    <row r="631" spans="2:14" x14ac:dyDescent="0.25">
      <c r="B631" s="17" t="s">
        <v>611</v>
      </c>
      <c r="C631" s="3" t="s">
        <v>21</v>
      </c>
      <c r="D631" s="4">
        <v>25</v>
      </c>
      <c r="E631" s="2" t="s">
        <v>10</v>
      </c>
      <c r="F631" s="4">
        <v>25</v>
      </c>
      <c r="G631" s="4">
        <v>25</v>
      </c>
      <c r="H631" s="4">
        <v>53</v>
      </c>
      <c r="I631" s="4">
        <v>7.9</v>
      </c>
      <c r="J631" s="4">
        <v>2.6</v>
      </c>
      <c r="K631" s="4">
        <v>0</v>
      </c>
      <c r="L631" s="8">
        <v>0</v>
      </c>
      <c r="M631" s="59">
        <f>AlimentosSMAE[[#This Row],[Fibra]]/AlimentosSMAE[[#This Row],[Peso neto]]</f>
        <v>0</v>
      </c>
      <c r="N631" s="62">
        <f>AlimentosSMAE[[#This Row],[Kcal]]/AlimentosSMAE[[#This Row],[Peso neto]]</f>
        <v>2.12</v>
      </c>
    </row>
    <row r="632" spans="2:14" x14ac:dyDescent="0.25">
      <c r="B632" s="17" t="s">
        <v>617</v>
      </c>
      <c r="C632" s="3" t="s">
        <v>21</v>
      </c>
      <c r="D632" s="4">
        <v>25</v>
      </c>
      <c r="E632" s="2" t="s">
        <v>10</v>
      </c>
      <c r="F632" s="4">
        <v>25</v>
      </c>
      <c r="G632" s="4">
        <v>25</v>
      </c>
      <c r="H632" s="4">
        <v>54</v>
      </c>
      <c r="I632" s="4">
        <v>6.7</v>
      </c>
      <c r="J632" s="4">
        <v>3.1</v>
      </c>
      <c r="K632" s="4">
        <v>0</v>
      </c>
      <c r="L632" s="8">
        <v>0</v>
      </c>
      <c r="M632" s="59">
        <f>AlimentosSMAE[[#This Row],[Fibra]]/AlimentosSMAE[[#This Row],[Peso neto]]</f>
        <v>0</v>
      </c>
      <c r="N632" s="62">
        <f>AlimentosSMAE[[#This Row],[Kcal]]/AlimentosSMAE[[#This Row],[Peso neto]]</f>
        <v>2.16</v>
      </c>
    </row>
    <row r="633" spans="2:14" x14ac:dyDescent="0.25">
      <c r="B633" s="17" t="s">
        <v>618</v>
      </c>
      <c r="C633" s="3" t="s">
        <v>21</v>
      </c>
      <c r="D633" s="4">
        <v>30</v>
      </c>
      <c r="E633" s="2" t="s">
        <v>10</v>
      </c>
      <c r="F633" s="4">
        <v>30</v>
      </c>
      <c r="G633" s="4">
        <v>30</v>
      </c>
      <c r="H633" s="4">
        <v>46</v>
      </c>
      <c r="I633" s="4">
        <v>6.9</v>
      </c>
      <c r="J633" s="4">
        <v>1.8</v>
      </c>
      <c r="K633" s="4">
        <v>0</v>
      </c>
      <c r="L633" s="8">
        <v>0</v>
      </c>
      <c r="M633" s="59">
        <f>AlimentosSMAE[[#This Row],[Fibra]]/AlimentosSMAE[[#This Row],[Peso neto]]</f>
        <v>0</v>
      </c>
      <c r="N633" s="62">
        <f>AlimentosSMAE[[#This Row],[Kcal]]/AlimentosSMAE[[#This Row],[Peso neto]]</f>
        <v>1.5333333333333334</v>
      </c>
    </row>
    <row r="634" spans="2:14" x14ac:dyDescent="0.25">
      <c r="B634" s="17" t="s">
        <v>673</v>
      </c>
      <c r="C634" s="3" t="s">
        <v>21</v>
      </c>
      <c r="D634" s="4">
        <v>35</v>
      </c>
      <c r="E634" s="2" t="s">
        <v>10</v>
      </c>
      <c r="F634" s="4">
        <v>35</v>
      </c>
      <c r="G634" s="4">
        <v>35</v>
      </c>
      <c r="H634" s="4">
        <v>55</v>
      </c>
      <c r="I634" s="4">
        <v>6.9</v>
      </c>
      <c r="J634" s="4">
        <v>2.8</v>
      </c>
      <c r="K634" s="4">
        <v>0</v>
      </c>
      <c r="L634" s="8">
        <v>0</v>
      </c>
      <c r="M634" s="59">
        <f>AlimentosSMAE[[#This Row],[Fibra]]/AlimentosSMAE[[#This Row],[Peso neto]]</f>
        <v>0</v>
      </c>
      <c r="N634" s="62">
        <f>AlimentosSMAE[[#This Row],[Kcal]]/AlimentosSMAE[[#This Row],[Peso neto]]</f>
        <v>1.5714285714285714</v>
      </c>
    </row>
    <row r="635" spans="2:14" x14ac:dyDescent="0.25">
      <c r="B635" s="17" t="s">
        <v>748</v>
      </c>
      <c r="C635" s="3" t="s">
        <v>21</v>
      </c>
      <c r="D635" s="4">
        <v>40</v>
      </c>
      <c r="E635" s="2" t="s">
        <v>10</v>
      </c>
      <c r="F635" s="4">
        <v>40</v>
      </c>
      <c r="G635" s="4">
        <v>40</v>
      </c>
      <c r="H635" s="4">
        <v>56</v>
      </c>
      <c r="I635" s="4">
        <v>7.9</v>
      </c>
      <c r="J635" s="4">
        <v>2.5</v>
      </c>
      <c r="K635" s="4">
        <v>0</v>
      </c>
      <c r="L635" s="8">
        <v>0</v>
      </c>
      <c r="M635" s="59">
        <f>AlimentosSMAE[[#This Row],[Fibra]]/AlimentosSMAE[[#This Row],[Peso neto]]</f>
        <v>0</v>
      </c>
      <c r="N635" s="62">
        <f>AlimentosSMAE[[#This Row],[Kcal]]/AlimentosSMAE[[#This Row],[Peso neto]]</f>
        <v>1.4</v>
      </c>
    </row>
    <row r="636" spans="2:14" x14ac:dyDescent="0.25">
      <c r="B636" s="17" t="s">
        <v>760</v>
      </c>
      <c r="C636" s="3" t="s">
        <v>21</v>
      </c>
      <c r="D636" s="4">
        <v>40</v>
      </c>
      <c r="E636" s="2" t="s">
        <v>10</v>
      </c>
      <c r="F636" s="4">
        <v>40</v>
      </c>
      <c r="G636" s="4">
        <v>40</v>
      </c>
      <c r="H636" s="4">
        <v>51</v>
      </c>
      <c r="I636" s="4">
        <v>7.2</v>
      </c>
      <c r="J636" s="4">
        <v>2.2999999999999998</v>
      </c>
      <c r="K636" s="4">
        <v>0</v>
      </c>
      <c r="L636" s="8">
        <v>0</v>
      </c>
      <c r="M636" s="59">
        <f>AlimentosSMAE[[#This Row],[Fibra]]/AlimentosSMAE[[#This Row],[Peso neto]]</f>
        <v>0</v>
      </c>
      <c r="N636" s="62">
        <f>AlimentosSMAE[[#This Row],[Kcal]]/AlimentosSMAE[[#This Row],[Peso neto]]</f>
        <v>1.2749999999999999</v>
      </c>
    </row>
    <row r="637" spans="2:14" x14ac:dyDescent="0.25">
      <c r="B637" s="17" t="s">
        <v>762</v>
      </c>
      <c r="C637" s="3" t="s">
        <v>21</v>
      </c>
      <c r="D637" s="4">
        <v>40</v>
      </c>
      <c r="E637" s="2" t="s">
        <v>10</v>
      </c>
      <c r="F637" s="4">
        <v>40</v>
      </c>
      <c r="G637" s="4">
        <v>40</v>
      </c>
      <c r="H637" s="4">
        <v>56</v>
      </c>
      <c r="I637" s="4">
        <v>7.9</v>
      </c>
      <c r="J637" s="4">
        <v>2.5</v>
      </c>
      <c r="K637" s="4">
        <v>0</v>
      </c>
      <c r="L637" s="8">
        <v>0</v>
      </c>
      <c r="M637" s="59">
        <f>AlimentosSMAE[[#This Row],[Fibra]]/AlimentosSMAE[[#This Row],[Peso neto]]</f>
        <v>0</v>
      </c>
      <c r="N637" s="62">
        <f>AlimentosSMAE[[#This Row],[Kcal]]/AlimentosSMAE[[#This Row],[Peso neto]]</f>
        <v>1.4</v>
      </c>
    </row>
    <row r="638" spans="2:14" x14ac:dyDescent="0.25">
      <c r="B638" s="17" t="s">
        <v>771</v>
      </c>
      <c r="C638" s="3" t="s">
        <v>21</v>
      </c>
      <c r="D638" s="4">
        <v>40</v>
      </c>
      <c r="E638" s="2" t="s">
        <v>10</v>
      </c>
      <c r="F638" s="4">
        <v>40</v>
      </c>
      <c r="G638" s="4">
        <v>40</v>
      </c>
      <c r="H638" s="4">
        <v>56</v>
      </c>
      <c r="I638" s="4">
        <v>7.9</v>
      </c>
      <c r="J638" s="4">
        <v>2.5</v>
      </c>
      <c r="K638" s="4">
        <v>0</v>
      </c>
      <c r="L638" s="8">
        <v>0</v>
      </c>
      <c r="M638" s="59">
        <f>AlimentosSMAE[[#This Row],[Fibra]]/AlimentosSMAE[[#This Row],[Peso neto]]</f>
        <v>0</v>
      </c>
      <c r="N638" s="62">
        <f>AlimentosSMAE[[#This Row],[Kcal]]/AlimentosSMAE[[#This Row],[Peso neto]]</f>
        <v>1.4</v>
      </c>
    </row>
    <row r="639" spans="2:14" x14ac:dyDescent="0.25">
      <c r="B639" s="17" t="s">
        <v>774</v>
      </c>
      <c r="C639" s="3" t="s">
        <v>21</v>
      </c>
      <c r="D639" s="4">
        <v>30</v>
      </c>
      <c r="E639" s="2" t="s">
        <v>10</v>
      </c>
      <c r="F639" s="4">
        <v>30</v>
      </c>
      <c r="G639" s="4">
        <v>30</v>
      </c>
      <c r="H639" s="4">
        <v>55</v>
      </c>
      <c r="I639" s="4">
        <v>6</v>
      </c>
      <c r="J639" s="4">
        <v>3.2</v>
      </c>
      <c r="K639" s="4">
        <v>0</v>
      </c>
      <c r="L639" s="8">
        <v>0</v>
      </c>
      <c r="M639" s="59">
        <f>AlimentosSMAE[[#This Row],[Fibra]]/AlimentosSMAE[[#This Row],[Peso neto]]</f>
        <v>0</v>
      </c>
      <c r="N639" s="62">
        <f>AlimentosSMAE[[#This Row],[Kcal]]/AlimentosSMAE[[#This Row],[Peso neto]]</f>
        <v>1.8333333333333333</v>
      </c>
    </row>
    <row r="640" spans="2:14" x14ac:dyDescent="0.25">
      <c r="B640" s="17" t="s">
        <v>846</v>
      </c>
      <c r="C640" s="3" t="s">
        <v>21</v>
      </c>
      <c r="D640" s="4">
        <v>40</v>
      </c>
      <c r="E640" s="2" t="s">
        <v>10</v>
      </c>
      <c r="F640" s="4">
        <v>40</v>
      </c>
      <c r="G640" s="4">
        <v>27</v>
      </c>
      <c r="H640" s="4">
        <v>59</v>
      </c>
      <c r="I640" s="4">
        <v>7.6</v>
      </c>
      <c r="J640" s="4">
        <v>0</v>
      </c>
      <c r="K640" s="4">
        <v>0</v>
      </c>
      <c r="L640" s="8">
        <v>0</v>
      </c>
      <c r="M640" s="59">
        <f>AlimentosSMAE[[#This Row],[Fibra]]/AlimentosSMAE[[#This Row],[Peso neto]]</f>
        <v>0</v>
      </c>
      <c r="N640" s="62">
        <f>AlimentosSMAE[[#This Row],[Kcal]]/AlimentosSMAE[[#This Row],[Peso neto]]</f>
        <v>2.1851851851851851</v>
      </c>
    </row>
    <row r="641" spans="2:14" x14ac:dyDescent="0.25">
      <c r="B641" s="17" t="s">
        <v>847</v>
      </c>
      <c r="C641" s="3" t="s">
        <v>21</v>
      </c>
      <c r="D641" s="4">
        <v>40</v>
      </c>
      <c r="E641" s="2" t="s">
        <v>10</v>
      </c>
      <c r="F641" s="4">
        <v>40</v>
      </c>
      <c r="G641" s="4">
        <v>27</v>
      </c>
      <c r="H641" s="4">
        <v>59</v>
      </c>
      <c r="I641" s="4">
        <v>7.6</v>
      </c>
      <c r="J641" s="4">
        <v>0</v>
      </c>
      <c r="K641" s="4">
        <v>0</v>
      </c>
      <c r="L641" s="8">
        <v>0</v>
      </c>
      <c r="M641" s="59">
        <f>AlimentosSMAE[[#This Row],[Fibra]]/AlimentosSMAE[[#This Row],[Peso neto]]</f>
        <v>0</v>
      </c>
      <c r="N641" s="62">
        <f>AlimentosSMAE[[#This Row],[Kcal]]/AlimentosSMAE[[#This Row],[Peso neto]]</f>
        <v>2.1851851851851851</v>
      </c>
    </row>
    <row r="642" spans="2:14" x14ac:dyDescent="0.25">
      <c r="B642" s="17" t="s">
        <v>851</v>
      </c>
      <c r="C642" s="3" t="s">
        <v>21</v>
      </c>
      <c r="D642" s="4">
        <v>40</v>
      </c>
      <c r="E642" s="2" t="s">
        <v>10</v>
      </c>
      <c r="F642" s="4">
        <v>40</v>
      </c>
      <c r="G642" s="4">
        <v>32</v>
      </c>
      <c r="H642" s="4">
        <v>52</v>
      </c>
      <c r="I642" s="4">
        <v>7.4</v>
      </c>
      <c r="J642" s="4">
        <v>2.2999999999999998</v>
      </c>
      <c r="K642" s="4">
        <v>0</v>
      </c>
      <c r="L642" s="8">
        <v>0</v>
      </c>
      <c r="M642" s="59">
        <f>AlimentosSMAE[[#This Row],[Fibra]]/AlimentosSMAE[[#This Row],[Peso neto]]</f>
        <v>0</v>
      </c>
      <c r="N642" s="62">
        <f>AlimentosSMAE[[#This Row],[Kcal]]/AlimentosSMAE[[#This Row],[Peso neto]]</f>
        <v>1.625</v>
      </c>
    </row>
    <row r="643" spans="2:14" x14ac:dyDescent="0.25">
      <c r="B643" s="17" t="s">
        <v>889</v>
      </c>
      <c r="C643" s="3" t="s">
        <v>21</v>
      </c>
      <c r="D643" s="4">
        <v>45</v>
      </c>
      <c r="E643" s="2" t="s">
        <v>10</v>
      </c>
      <c r="F643" s="4">
        <v>45</v>
      </c>
      <c r="G643" s="4">
        <v>36</v>
      </c>
      <c r="H643" s="4">
        <v>57</v>
      </c>
      <c r="I643" s="4">
        <v>7.3</v>
      </c>
      <c r="J643" s="4">
        <v>2.8</v>
      </c>
      <c r="K643" s="4">
        <v>0</v>
      </c>
      <c r="L643" s="8">
        <v>0</v>
      </c>
      <c r="M643" s="59">
        <f>AlimentosSMAE[[#This Row],[Fibra]]/AlimentosSMAE[[#This Row],[Peso neto]]</f>
        <v>0</v>
      </c>
      <c r="N643" s="62">
        <f>AlimentosSMAE[[#This Row],[Kcal]]/AlimentosSMAE[[#This Row],[Peso neto]]</f>
        <v>1.5833333333333333</v>
      </c>
    </row>
    <row r="644" spans="2:14" x14ac:dyDescent="0.25">
      <c r="B644" s="17" t="s">
        <v>945</v>
      </c>
      <c r="C644" s="3" t="s">
        <v>21</v>
      </c>
      <c r="D644" s="4">
        <v>25</v>
      </c>
      <c r="E644" s="2" t="s">
        <v>10</v>
      </c>
      <c r="F644" s="4">
        <v>25</v>
      </c>
      <c r="G644" s="4">
        <v>25</v>
      </c>
      <c r="H644" s="4">
        <v>55</v>
      </c>
      <c r="I644" s="4">
        <v>7.6</v>
      </c>
      <c r="J644" s="4">
        <v>2.2000000000000002</v>
      </c>
      <c r="K644" s="4">
        <v>0.6</v>
      </c>
      <c r="L644" s="8">
        <v>0</v>
      </c>
      <c r="M644" s="59">
        <f>AlimentosSMAE[[#This Row],[Fibra]]/AlimentosSMAE[[#This Row],[Peso neto]]</f>
        <v>0</v>
      </c>
      <c r="N644" s="62">
        <f>AlimentosSMAE[[#This Row],[Kcal]]/AlimentosSMAE[[#This Row],[Peso neto]]</f>
        <v>2.2000000000000002</v>
      </c>
    </row>
    <row r="645" spans="2:14" x14ac:dyDescent="0.25">
      <c r="B645" s="17" t="s">
        <v>946</v>
      </c>
      <c r="C645" s="3" t="s">
        <v>21</v>
      </c>
      <c r="D645" s="4">
        <v>30</v>
      </c>
      <c r="E645" s="2" t="s">
        <v>10</v>
      </c>
      <c r="F645" s="4">
        <v>30</v>
      </c>
      <c r="G645" s="4">
        <v>30</v>
      </c>
      <c r="H645" s="4">
        <v>50</v>
      </c>
      <c r="I645" s="4">
        <v>7.8</v>
      </c>
      <c r="J645" s="4">
        <v>1.3</v>
      </c>
      <c r="K645" s="4">
        <v>1.1000000000000001</v>
      </c>
      <c r="L645" s="8">
        <v>0</v>
      </c>
      <c r="M645" s="59">
        <f>AlimentosSMAE[[#This Row],[Fibra]]/AlimentosSMAE[[#This Row],[Peso neto]]</f>
        <v>0</v>
      </c>
      <c r="N645" s="62">
        <f>AlimentosSMAE[[#This Row],[Kcal]]/AlimentosSMAE[[#This Row],[Peso neto]]</f>
        <v>1.6666666666666667</v>
      </c>
    </row>
    <row r="646" spans="2:14" x14ac:dyDescent="0.25">
      <c r="B646" s="17" t="s">
        <v>947</v>
      </c>
      <c r="C646" s="3" t="s">
        <v>21</v>
      </c>
      <c r="D646" s="4">
        <v>0.5</v>
      </c>
      <c r="E646" s="2" t="s">
        <v>45</v>
      </c>
      <c r="F646" s="4">
        <v>47</v>
      </c>
      <c r="G646" s="4">
        <v>47</v>
      </c>
      <c r="H646" s="4">
        <v>63</v>
      </c>
      <c r="I646" s="4">
        <v>7.7</v>
      </c>
      <c r="J646" s="4">
        <v>2</v>
      </c>
      <c r="K646" s="4">
        <v>3</v>
      </c>
      <c r="L646" s="8">
        <v>0</v>
      </c>
      <c r="M646" s="59">
        <f>AlimentosSMAE[[#This Row],[Fibra]]/AlimentosSMAE[[#This Row],[Peso neto]]</f>
        <v>0</v>
      </c>
      <c r="N646" s="62">
        <f>AlimentosSMAE[[#This Row],[Kcal]]/AlimentosSMAE[[#This Row],[Peso neto]]</f>
        <v>1.3404255319148937</v>
      </c>
    </row>
    <row r="647" spans="2:14" x14ac:dyDescent="0.25">
      <c r="B647" s="17" t="s">
        <v>948</v>
      </c>
      <c r="C647" s="3" t="s">
        <v>21</v>
      </c>
      <c r="D647" s="4">
        <v>40</v>
      </c>
      <c r="E647" s="2" t="s">
        <v>10</v>
      </c>
      <c r="F647" s="4">
        <v>40</v>
      </c>
      <c r="G647" s="4">
        <v>40</v>
      </c>
      <c r="H647" s="4">
        <v>53</v>
      </c>
      <c r="I647" s="4">
        <v>6.5</v>
      </c>
      <c r="J647" s="4">
        <v>1.7</v>
      </c>
      <c r="K647" s="4">
        <v>2.5</v>
      </c>
      <c r="L647" s="8">
        <v>0</v>
      </c>
      <c r="M647" s="59">
        <f>AlimentosSMAE[[#This Row],[Fibra]]/AlimentosSMAE[[#This Row],[Peso neto]]</f>
        <v>0</v>
      </c>
      <c r="N647" s="62">
        <f>AlimentosSMAE[[#This Row],[Kcal]]/AlimentosSMAE[[#This Row],[Peso neto]]</f>
        <v>1.325</v>
      </c>
    </row>
    <row r="648" spans="2:14" x14ac:dyDescent="0.25">
      <c r="B648" s="17" t="s">
        <v>949</v>
      </c>
      <c r="C648" s="3" t="s">
        <v>21</v>
      </c>
      <c r="D648" s="4">
        <v>40</v>
      </c>
      <c r="E648" s="2" t="s">
        <v>10</v>
      </c>
      <c r="F648" s="4">
        <v>40</v>
      </c>
      <c r="G648" s="4">
        <v>40</v>
      </c>
      <c r="H648" s="4">
        <v>54</v>
      </c>
      <c r="I648" s="4">
        <v>7.5</v>
      </c>
      <c r="J648" s="4">
        <v>1.8</v>
      </c>
      <c r="K648" s="4">
        <v>1.4</v>
      </c>
      <c r="L648" s="8">
        <v>0</v>
      </c>
      <c r="M648" s="59">
        <f>AlimentosSMAE[[#This Row],[Fibra]]/AlimentosSMAE[[#This Row],[Peso neto]]</f>
        <v>0</v>
      </c>
      <c r="N648" s="62">
        <f>AlimentosSMAE[[#This Row],[Kcal]]/AlimentosSMAE[[#This Row],[Peso neto]]</f>
        <v>1.35</v>
      </c>
    </row>
    <row r="649" spans="2:14" x14ac:dyDescent="0.25">
      <c r="B649" s="17" t="s">
        <v>950</v>
      </c>
      <c r="C649" s="3" t="s">
        <v>21</v>
      </c>
      <c r="D649" s="4">
        <v>4</v>
      </c>
      <c r="E649" s="2" t="s">
        <v>52</v>
      </c>
      <c r="F649" s="4">
        <v>35</v>
      </c>
      <c r="G649" s="4">
        <v>35</v>
      </c>
      <c r="H649" s="4">
        <v>59</v>
      </c>
      <c r="I649" s="4">
        <v>8.4</v>
      </c>
      <c r="J649" s="4">
        <v>2.1</v>
      </c>
      <c r="K649" s="4">
        <v>1.2</v>
      </c>
      <c r="L649" s="8">
        <v>0</v>
      </c>
      <c r="M649" s="59">
        <f>AlimentosSMAE[[#This Row],[Fibra]]/AlimentosSMAE[[#This Row],[Peso neto]]</f>
        <v>0</v>
      </c>
      <c r="N649" s="62">
        <f>AlimentosSMAE[[#This Row],[Kcal]]/AlimentosSMAE[[#This Row],[Peso neto]]</f>
        <v>1.6857142857142857</v>
      </c>
    </row>
    <row r="650" spans="2:14" x14ac:dyDescent="0.25">
      <c r="B650" s="17" t="s">
        <v>951</v>
      </c>
      <c r="C650" s="3" t="s">
        <v>21</v>
      </c>
      <c r="D650" s="4">
        <v>30</v>
      </c>
      <c r="E650" s="2" t="s">
        <v>10</v>
      </c>
      <c r="F650" s="4">
        <v>30</v>
      </c>
      <c r="G650" s="4">
        <v>30</v>
      </c>
      <c r="H650" s="4">
        <v>50</v>
      </c>
      <c r="I650" s="4">
        <v>7.3</v>
      </c>
      <c r="J650" s="4">
        <v>2</v>
      </c>
      <c r="K650" s="4">
        <v>0.3</v>
      </c>
      <c r="L650" s="8">
        <v>0</v>
      </c>
      <c r="M650" s="59">
        <f>AlimentosSMAE[[#This Row],[Fibra]]/AlimentosSMAE[[#This Row],[Peso neto]]</f>
        <v>0</v>
      </c>
      <c r="N650" s="62">
        <f>AlimentosSMAE[[#This Row],[Kcal]]/AlimentosSMAE[[#This Row],[Peso neto]]</f>
        <v>1.6666666666666667</v>
      </c>
    </row>
    <row r="651" spans="2:14" x14ac:dyDescent="0.25">
      <c r="B651" s="17" t="s">
        <v>952</v>
      </c>
      <c r="C651" s="3" t="s">
        <v>21</v>
      </c>
      <c r="D651" s="4">
        <v>40</v>
      </c>
      <c r="E651" s="2" t="s">
        <v>10</v>
      </c>
      <c r="F651" s="4">
        <v>40</v>
      </c>
      <c r="G651" s="4">
        <v>40</v>
      </c>
      <c r="H651" s="4">
        <v>48</v>
      </c>
      <c r="I651" s="4">
        <v>7.2</v>
      </c>
      <c r="J651" s="4">
        <v>1.6</v>
      </c>
      <c r="K651" s="4">
        <v>1.4</v>
      </c>
      <c r="L651" s="8">
        <v>0</v>
      </c>
      <c r="M651" s="59">
        <f>AlimentosSMAE[[#This Row],[Fibra]]/AlimentosSMAE[[#This Row],[Peso neto]]</f>
        <v>0</v>
      </c>
      <c r="N651" s="62">
        <f>AlimentosSMAE[[#This Row],[Kcal]]/AlimentosSMAE[[#This Row],[Peso neto]]</f>
        <v>1.2</v>
      </c>
    </row>
    <row r="652" spans="2:14" x14ac:dyDescent="0.25">
      <c r="B652" s="17" t="s">
        <v>953</v>
      </c>
      <c r="C652" s="3" t="s">
        <v>21</v>
      </c>
      <c r="D652" s="4">
        <v>30</v>
      </c>
      <c r="E652" s="2" t="s">
        <v>10</v>
      </c>
      <c r="F652" s="4">
        <v>30</v>
      </c>
      <c r="G652" s="4">
        <v>30</v>
      </c>
      <c r="H652" s="4">
        <v>48</v>
      </c>
      <c r="I652" s="4">
        <v>7.3</v>
      </c>
      <c r="J652" s="4">
        <v>1.5</v>
      </c>
      <c r="K652" s="4">
        <v>1</v>
      </c>
      <c r="L652" s="8">
        <v>0</v>
      </c>
      <c r="M652" s="59">
        <f>AlimentosSMAE[[#This Row],[Fibra]]/AlimentosSMAE[[#This Row],[Peso neto]]</f>
        <v>0</v>
      </c>
      <c r="N652" s="62">
        <f>AlimentosSMAE[[#This Row],[Kcal]]/AlimentosSMAE[[#This Row],[Peso neto]]</f>
        <v>1.6</v>
      </c>
    </row>
    <row r="653" spans="2:14" x14ac:dyDescent="0.25">
      <c r="B653" s="17" t="s">
        <v>954</v>
      </c>
      <c r="C653" s="3" t="s">
        <v>21</v>
      </c>
      <c r="D653" s="4">
        <v>25</v>
      </c>
      <c r="E653" s="2" t="s">
        <v>10</v>
      </c>
      <c r="F653" s="4">
        <v>25</v>
      </c>
      <c r="G653" s="4">
        <v>25</v>
      </c>
      <c r="H653" s="4">
        <v>54</v>
      </c>
      <c r="I653" s="4">
        <v>6.7</v>
      </c>
      <c r="J653" s="4">
        <v>2</v>
      </c>
      <c r="K653" s="4">
        <v>2</v>
      </c>
      <c r="L653" s="8">
        <v>0</v>
      </c>
      <c r="M653" s="59">
        <f>AlimentosSMAE[[#This Row],[Fibra]]/AlimentosSMAE[[#This Row],[Peso neto]]</f>
        <v>0</v>
      </c>
      <c r="N653" s="62">
        <f>AlimentosSMAE[[#This Row],[Kcal]]/AlimentosSMAE[[#This Row],[Peso neto]]</f>
        <v>2.16</v>
      </c>
    </row>
    <row r="654" spans="2:14" x14ac:dyDescent="0.25">
      <c r="B654" s="17" t="s">
        <v>994</v>
      </c>
      <c r="C654" s="3" t="s">
        <v>21</v>
      </c>
      <c r="D654" s="4">
        <v>25</v>
      </c>
      <c r="E654" s="2" t="s">
        <v>10</v>
      </c>
      <c r="F654" s="4">
        <v>25</v>
      </c>
      <c r="G654" s="4">
        <v>25</v>
      </c>
      <c r="H654" s="4">
        <v>51</v>
      </c>
      <c r="I654" s="4">
        <v>7.2</v>
      </c>
      <c r="J654" s="4">
        <v>2.1</v>
      </c>
      <c r="K654" s="4">
        <v>0.5</v>
      </c>
      <c r="L654" s="8">
        <v>0</v>
      </c>
      <c r="M654" s="59">
        <f>AlimentosSMAE[[#This Row],[Fibra]]/AlimentosSMAE[[#This Row],[Peso neto]]</f>
        <v>0</v>
      </c>
      <c r="N654" s="62">
        <f>AlimentosSMAE[[#This Row],[Kcal]]/AlimentosSMAE[[#This Row],[Peso neto]]</f>
        <v>2.04</v>
      </c>
    </row>
    <row r="655" spans="2:14" x14ac:dyDescent="0.25">
      <c r="B655" s="17" t="s">
        <v>1001</v>
      </c>
      <c r="C655" s="3" t="s">
        <v>21</v>
      </c>
      <c r="D655" s="4">
        <v>4</v>
      </c>
      <c r="E655" s="2" t="s">
        <v>52</v>
      </c>
      <c r="F655" s="4">
        <v>60</v>
      </c>
      <c r="G655" s="4">
        <v>60</v>
      </c>
      <c r="H655" s="4">
        <v>96</v>
      </c>
      <c r="I655" s="4">
        <v>6.8</v>
      </c>
      <c r="J655" s="4">
        <v>6.7</v>
      </c>
      <c r="K655" s="4">
        <v>1.9</v>
      </c>
      <c r="L655" s="8">
        <v>0</v>
      </c>
      <c r="M655" s="59">
        <f>AlimentosSMAE[[#This Row],[Fibra]]/AlimentosSMAE[[#This Row],[Peso neto]]</f>
        <v>0</v>
      </c>
      <c r="N655" s="62">
        <f>AlimentosSMAE[[#This Row],[Kcal]]/AlimentosSMAE[[#This Row],[Peso neto]]</f>
        <v>1.6</v>
      </c>
    </row>
    <row r="656" spans="2:14" x14ac:dyDescent="0.25">
      <c r="B656" s="17" t="s">
        <v>1007</v>
      </c>
      <c r="C656" s="3" t="s">
        <v>21</v>
      </c>
      <c r="D656" s="4">
        <v>50</v>
      </c>
      <c r="E656" s="2" t="s">
        <v>10</v>
      </c>
      <c r="F656" s="4">
        <v>50</v>
      </c>
      <c r="G656" s="4">
        <v>45</v>
      </c>
      <c r="H656" s="4">
        <v>51</v>
      </c>
      <c r="I656" s="4">
        <v>5.6</v>
      </c>
      <c r="J656" s="4">
        <v>2.8</v>
      </c>
      <c r="K656" s="4">
        <v>0.4</v>
      </c>
      <c r="L656" s="8">
        <v>0</v>
      </c>
      <c r="M656" s="59">
        <f>AlimentosSMAE[[#This Row],[Fibra]]/AlimentosSMAE[[#This Row],[Peso neto]]</f>
        <v>0</v>
      </c>
      <c r="N656" s="62">
        <f>AlimentosSMAE[[#This Row],[Kcal]]/AlimentosSMAE[[#This Row],[Peso neto]]</f>
        <v>1.1333333333333333</v>
      </c>
    </row>
    <row r="657" spans="2:14" x14ac:dyDescent="0.25">
      <c r="B657" s="17" t="s">
        <v>1028</v>
      </c>
      <c r="C657" s="3" t="s">
        <v>21</v>
      </c>
      <c r="D657" s="4">
        <v>2</v>
      </c>
      <c r="E657" s="2" t="s">
        <v>476</v>
      </c>
      <c r="F657" s="4">
        <v>42</v>
      </c>
      <c r="G657" s="4">
        <v>42</v>
      </c>
      <c r="H657" s="4">
        <v>56</v>
      </c>
      <c r="I657" s="4">
        <v>8.1</v>
      </c>
      <c r="J657" s="4">
        <v>2.1</v>
      </c>
      <c r="K657" s="4">
        <v>0.5</v>
      </c>
      <c r="L657" s="8">
        <v>0</v>
      </c>
      <c r="M657" s="59">
        <f>AlimentosSMAE[[#This Row],[Fibra]]/AlimentosSMAE[[#This Row],[Peso neto]]</f>
        <v>0</v>
      </c>
      <c r="N657" s="62">
        <f>AlimentosSMAE[[#This Row],[Kcal]]/AlimentosSMAE[[#This Row],[Peso neto]]</f>
        <v>1.3333333333333333</v>
      </c>
    </row>
    <row r="658" spans="2:14" x14ac:dyDescent="0.25">
      <c r="B658" s="17" t="s">
        <v>1031</v>
      </c>
      <c r="C658" s="3" t="s">
        <v>21</v>
      </c>
      <c r="D658" s="4">
        <v>2</v>
      </c>
      <c r="E658" s="2" t="s">
        <v>476</v>
      </c>
      <c r="F658" s="4">
        <v>42</v>
      </c>
      <c r="G658" s="4">
        <v>42</v>
      </c>
      <c r="H658" s="4">
        <v>54</v>
      </c>
      <c r="I658" s="4">
        <v>8</v>
      </c>
      <c r="J658" s="4">
        <v>2.1</v>
      </c>
      <c r="K658" s="4">
        <v>0.1</v>
      </c>
      <c r="L658" s="8">
        <v>0</v>
      </c>
      <c r="M658" s="59">
        <f>AlimentosSMAE[[#This Row],[Fibra]]/AlimentosSMAE[[#This Row],[Peso neto]]</f>
        <v>0</v>
      </c>
      <c r="N658" s="62">
        <f>AlimentosSMAE[[#This Row],[Kcal]]/AlimentosSMAE[[#This Row],[Peso neto]]</f>
        <v>1.2857142857142858</v>
      </c>
    </row>
    <row r="659" spans="2:14" x14ac:dyDescent="0.25">
      <c r="B659" s="17" t="s">
        <v>1032</v>
      </c>
      <c r="C659" s="3" t="s">
        <v>21</v>
      </c>
      <c r="D659" s="4">
        <v>2</v>
      </c>
      <c r="E659" s="2" t="s">
        <v>476</v>
      </c>
      <c r="F659" s="4">
        <v>42</v>
      </c>
      <c r="G659" s="4">
        <v>42</v>
      </c>
      <c r="H659" s="4">
        <v>56</v>
      </c>
      <c r="I659" s="4">
        <v>8.1</v>
      </c>
      <c r="J659" s="4">
        <v>2.1</v>
      </c>
      <c r="K659" s="4">
        <v>0.5</v>
      </c>
      <c r="L659" s="8">
        <v>0</v>
      </c>
      <c r="M659" s="59">
        <f>AlimentosSMAE[[#This Row],[Fibra]]/AlimentosSMAE[[#This Row],[Peso neto]]</f>
        <v>0</v>
      </c>
      <c r="N659" s="62">
        <f>AlimentosSMAE[[#This Row],[Kcal]]/AlimentosSMAE[[#This Row],[Peso neto]]</f>
        <v>1.3333333333333333</v>
      </c>
    </row>
    <row r="660" spans="2:14" x14ac:dyDescent="0.25">
      <c r="B660" s="17" t="s">
        <v>1109</v>
      </c>
      <c r="C660" s="3" t="s">
        <v>21</v>
      </c>
      <c r="D660" s="4">
        <v>40</v>
      </c>
      <c r="E660" s="2" t="s">
        <v>10</v>
      </c>
      <c r="F660" s="4">
        <v>40</v>
      </c>
      <c r="G660" s="4">
        <v>40</v>
      </c>
      <c r="H660" s="4">
        <v>56</v>
      </c>
      <c r="I660" s="4">
        <v>7.9</v>
      </c>
      <c r="J660" s="4">
        <v>2.5</v>
      </c>
      <c r="K660" s="4">
        <v>0</v>
      </c>
      <c r="L660" s="8">
        <v>0</v>
      </c>
      <c r="M660" s="59">
        <f>AlimentosSMAE[[#This Row],[Fibra]]/AlimentosSMAE[[#This Row],[Peso neto]]</f>
        <v>0</v>
      </c>
      <c r="N660" s="62">
        <f>AlimentosSMAE[[#This Row],[Kcal]]/AlimentosSMAE[[#This Row],[Peso neto]]</f>
        <v>1.4</v>
      </c>
    </row>
    <row r="661" spans="2:14" x14ac:dyDescent="0.25">
      <c r="B661" s="17" t="s">
        <v>1110</v>
      </c>
      <c r="C661" s="3" t="s">
        <v>21</v>
      </c>
      <c r="D661" s="4">
        <v>40</v>
      </c>
      <c r="E661" s="2" t="s">
        <v>10</v>
      </c>
      <c r="F661" s="4">
        <v>40</v>
      </c>
      <c r="G661" s="4">
        <v>40</v>
      </c>
      <c r="H661" s="4">
        <v>56</v>
      </c>
      <c r="I661" s="4">
        <v>7.9</v>
      </c>
      <c r="J661" s="4">
        <v>2.5</v>
      </c>
      <c r="K661" s="4">
        <v>0</v>
      </c>
      <c r="L661" s="8">
        <v>0</v>
      </c>
      <c r="M661" s="59">
        <f>AlimentosSMAE[[#This Row],[Fibra]]/AlimentosSMAE[[#This Row],[Peso neto]]</f>
        <v>0</v>
      </c>
      <c r="N661" s="62">
        <f>AlimentosSMAE[[#This Row],[Kcal]]/AlimentosSMAE[[#This Row],[Peso neto]]</f>
        <v>1.4</v>
      </c>
    </row>
    <row r="662" spans="2:14" x14ac:dyDescent="0.25">
      <c r="B662" s="17" t="s">
        <v>1123</v>
      </c>
      <c r="C662" s="3" t="s">
        <v>21</v>
      </c>
      <c r="D662" s="4">
        <v>50</v>
      </c>
      <c r="E662" s="2" t="s">
        <v>10</v>
      </c>
      <c r="F662" s="4">
        <v>50</v>
      </c>
      <c r="G662" s="4">
        <v>40</v>
      </c>
      <c r="H662" s="4">
        <v>54</v>
      </c>
      <c r="I662" s="4">
        <v>7.6</v>
      </c>
      <c r="J662" s="4">
        <v>2.4</v>
      </c>
      <c r="K662" s="4">
        <v>0</v>
      </c>
      <c r="L662" s="8">
        <v>0</v>
      </c>
      <c r="M662" s="59">
        <f>AlimentosSMAE[[#This Row],[Fibra]]/AlimentosSMAE[[#This Row],[Peso neto]]</f>
        <v>0</v>
      </c>
      <c r="N662" s="62">
        <f>AlimentosSMAE[[#This Row],[Kcal]]/AlimentosSMAE[[#This Row],[Peso neto]]</f>
        <v>1.35</v>
      </c>
    </row>
    <row r="663" spans="2:14" x14ac:dyDescent="0.25">
      <c r="B663" s="17" t="s">
        <v>1128</v>
      </c>
      <c r="C663" s="3" t="s">
        <v>21</v>
      </c>
      <c r="D663" s="4">
        <v>35</v>
      </c>
      <c r="E663" s="2" t="s">
        <v>10</v>
      </c>
      <c r="F663" s="4">
        <v>35</v>
      </c>
      <c r="G663" s="4">
        <v>35</v>
      </c>
      <c r="H663" s="4">
        <v>55</v>
      </c>
      <c r="I663" s="4">
        <v>6.9</v>
      </c>
      <c r="J663" s="4">
        <v>2.8</v>
      </c>
      <c r="K663" s="4">
        <v>0</v>
      </c>
      <c r="L663" s="8">
        <v>0</v>
      </c>
      <c r="M663" s="59">
        <f>AlimentosSMAE[[#This Row],[Fibra]]/AlimentosSMAE[[#This Row],[Peso neto]]</f>
        <v>0</v>
      </c>
      <c r="N663" s="62">
        <f>AlimentosSMAE[[#This Row],[Kcal]]/AlimentosSMAE[[#This Row],[Peso neto]]</f>
        <v>1.5714285714285714</v>
      </c>
    </row>
    <row r="664" spans="2:14" x14ac:dyDescent="0.25">
      <c r="B664" s="17" t="s">
        <v>1249</v>
      </c>
      <c r="C664" s="3" t="s">
        <v>21</v>
      </c>
      <c r="D664" s="4">
        <v>40</v>
      </c>
      <c r="E664" s="2" t="s">
        <v>10</v>
      </c>
      <c r="F664" s="4">
        <v>40</v>
      </c>
      <c r="G664" s="4">
        <v>40</v>
      </c>
      <c r="H664" s="4">
        <v>56</v>
      </c>
      <c r="I664" s="4">
        <v>7.9</v>
      </c>
      <c r="J664" s="4">
        <v>2.5</v>
      </c>
      <c r="K664" s="4">
        <v>0</v>
      </c>
      <c r="L664" s="8">
        <v>0</v>
      </c>
      <c r="M664" s="59">
        <f>AlimentosSMAE[[#This Row],[Fibra]]/AlimentosSMAE[[#This Row],[Peso neto]]</f>
        <v>0</v>
      </c>
      <c r="N664" s="62">
        <f>AlimentosSMAE[[#This Row],[Kcal]]/AlimentosSMAE[[#This Row],[Peso neto]]</f>
        <v>1.4</v>
      </c>
    </row>
    <row r="665" spans="2:14" x14ac:dyDescent="0.25">
      <c r="B665" s="17" t="s">
        <v>1252</v>
      </c>
      <c r="C665" s="3" t="s">
        <v>21</v>
      </c>
      <c r="D665" s="4">
        <v>35</v>
      </c>
      <c r="E665" s="2" t="s">
        <v>10</v>
      </c>
      <c r="F665" s="4">
        <v>35</v>
      </c>
      <c r="G665" s="4">
        <v>35</v>
      </c>
      <c r="H665" s="4">
        <v>55</v>
      </c>
      <c r="I665" s="4">
        <v>6.9</v>
      </c>
      <c r="J665" s="4">
        <v>2.8</v>
      </c>
      <c r="K665" s="4">
        <v>0</v>
      </c>
      <c r="L665" s="8">
        <v>0</v>
      </c>
      <c r="M665" s="59">
        <f>AlimentosSMAE[[#This Row],[Fibra]]/AlimentosSMAE[[#This Row],[Peso neto]]</f>
        <v>0</v>
      </c>
      <c r="N665" s="62">
        <f>AlimentosSMAE[[#This Row],[Kcal]]/AlimentosSMAE[[#This Row],[Peso neto]]</f>
        <v>1.5714285714285714</v>
      </c>
    </row>
    <row r="666" spans="2:14" x14ac:dyDescent="0.25">
      <c r="B666" s="17" t="s">
        <v>1261</v>
      </c>
      <c r="C666" s="3" t="s">
        <v>21</v>
      </c>
      <c r="D666" s="4">
        <v>40</v>
      </c>
      <c r="E666" s="2" t="s">
        <v>10</v>
      </c>
      <c r="F666" s="4">
        <v>40</v>
      </c>
      <c r="G666" s="4">
        <v>40</v>
      </c>
      <c r="H666" s="4">
        <v>56</v>
      </c>
      <c r="I666" s="4">
        <v>7.9</v>
      </c>
      <c r="J666" s="4">
        <v>2.5</v>
      </c>
      <c r="K666" s="4">
        <v>0</v>
      </c>
      <c r="L666" s="8">
        <v>0</v>
      </c>
      <c r="M666" s="59">
        <f>AlimentosSMAE[[#This Row],[Fibra]]/AlimentosSMAE[[#This Row],[Peso neto]]</f>
        <v>0</v>
      </c>
      <c r="N666" s="62">
        <f>AlimentosSMAE[[#This Row],[Kcal]]/AlimentosSMAE[[#This Row],[Peso neto]]</f>
        <v>1.4</v>
      </c>
    </row>
    <row r="667" spans="2:14" x14ac:dyDescent="0.25">
      <c r="B667" s="17" t="s">
        <v>1263</v>
      </c>
      <c r="C667" s="3" t="s">
        <v>21</v>
      </c>
      <c r="D667" s="4">
        <v>30</v>
      </c>
      <c r="E667" s="2" t="s">
        <v>10</v>
      </c>
      <c r="F667" s="4">
        <v>30</v>
      </c>
      <c r="G667" s="4">
        <v>30</v>
      </c>
      <c r="H667" s="4">
        <v>54</v>
      </c>
      <c r="I667" s="4">
        <v>6.2</v>
      </c>
      <c r="J667" s="4">
        <v>3</v>
      </c>
      <c r="K667" s="4">
        <v>0</v>
      </c>
      <c r="L667" s="8">
        <v>0</v>
      </c>
      <c r="M667" s="59">
        <f>AlimentosSMAE[[#This Row],[Fibra]]/AlimentosSMAE[[#This Row],[Peso neto]]</f>
        <v>0</v>
      </c>
      <c r="N667" s="62">
        <f>AlimentosSMAE[[#This Row],[Kcal]]/AlimentosSMAE[[#This Row],[Peso neto]]</f>
        <v>1.8</v>
      </c>
    </row>
    <row r="668" spans="2:14" x14ac:dyDescent="0.25">
      <c r="B668" s="17" t="s">
        <v>1264</v>
      </c>
      <c r="C668" s="3" t="s">
        <v>21</v>
      </c>
      <c r="D668" s="4">
        <v>25</v>
      </c>
      <c r="E668" s="2" t="s">
        <v>10</v>
      </c>
      <c r="F668" s="4">
        <v>25</v>
      </c>
      <c r="G668" s="4">
        <v>25</v>
      </c>
      <c r="H668" s="4">
        <v>51</v>
      </c>
      <c r="I668" s="4">
        <v>7.6</v>
      </c>
      <c r="J668" s="4">
        <v>2</v>
      </c>
      <c r="K668" s="4">
        <v>0</v>
      </c>
      <c r="L668" s="8">
        <v>0</v>
      </c>
      <c r="M668" s="59">
        <f>AlimentosSMAE[[#This Row],[Fibra]]/AlimentosSMAE[[#This Row],[Peso neto]]</f>
        <v>0</v>
      </c>
      <c r="N668" s="62">
        <f>AlimentosSMAE[[#This Row],[Kcal]]/AlimentosSMAE[[#This Row],[Peso neto]]</f>
        <v>2.04</v>
      </c>
    </row>
    <row r="669" spans="2:14" x14ac:dyDescent="0.25">
      <c r="B669" s="17" t="s">
        <v>1265</v>
      </c>
      <c r="C669" s="3" t="s">
        <v>21</v>
      </c>
      <c r="D669" s="4">
        <v>30</v>
      </c>
      <c r="E669" s="2" t="s">
        <v>10</v>
      </c>
      <c r="F669" s="4">
        <v>30</v>
      </c>
      <c r="G669" s="4">
        <v>30</v>
      </c>
      <c r="H669" s="4">
        <v>54</v>
      </c>
      <c r="I669" s="4">
        <v>6.2</v>
      </c>
      <c r="J669" s="4">
        <v>3</v>
      </c>
      <c r="K669" s="4">
        <v>0</v>
      </c>
      <c r="L669" s="8">
        <v>0</v>
      </c>
      <c r="M669" s="59">
        <f>AlimentosSMAE[[#This Row],[Fibra]]/AlimentosSMAE[[#This Row],[Peso neto]]</f>
        <v>0</v>
      </c>
      <c r="N669" s="62">
        <f>AlimentosSMAE[[#This Row],[Kcal]]/AlimentosSMAE[[#This Row],[Peso neto]]</f>
        <v>1.8</v>
      </c>
    </row>
    <row r="670" spans="2:14" x14ac:dyDescent="0.25">
      <c r="B670" s="17" t="s">
        <v>1267</v>
      </c>
      <c r="C670" s="3" t="s">
        <v>21</v>
      </c>
      <c r="D670" s="4">
        <v>30</v>
      </c>
      <c r="E670" s="2" t="s">
        <v>10</v>
      </c>
      <c r="F670" s="4">
        <v>30</v>
      </c>
      <c r="G670" s="4">
        <v>30</v>
      </c>
      <c r="H670" s="4">
        <v>54</v>
      </c>
      <c r="I670" s="4">
        <v>6.2</v>
      </c>
      <c r="J670" s="4">
        <v>3</v>
      </c>
      <c r="K670" s="4">
        <v>0</v>
      </c>
      <c r="L670" s="8">
        <v>0</v>
      </c>
      <c r="M670" s="59">
        <f>AlimentosSMAE[[#This Row],[Fibra]]/AlimentosSMAE[[#This Row],[Peso neto]]</f>
        <v>0</v>
      </c>
      <c r="N670" s="62">
        <f>AlimentosSMAE[[#This Row],[Kcal]]/AlimentosSMAE[[#This Row],[Peso neto]]</f>
        <v>1.8</v>
      </c>
    </row>
    <row r="671" spans="2:14" x14ac:dyDescent="0.25">
      <c r="B671" s="17" t="s">
        <v>1295</v>
      </c>
      <c r="C671" s="3" t="s">
        <v>21</v>
      </c>
      <c r="D671" s="4">
        <v>0.5</v>
      </c>
      <c r="E671" s="2" t="s">
        <v>45</v>
      </c>
      <c r="F671" s="4">
        <v>60</v>
      </c>
      <c r="G671" s="4">
        <v>45</v>
      </c>
      <c r="H671" s="4">
        <v>54</v>
      </c>
      <c r="I671" s="4">
        <v>8.8000000000000007</v>
      </c>
      <c r="J671" s="4">
        <v>1.8</v>
      </c>
      <c r="K671" s="4">
        <v>0</v>
      </c>
      <c r="L671" s="8">
        <v>0</v>
      </c>
      <c r="M671" s="59">
        <f>AlimentosSMAE[[#This Row],[Fibra]]/AlimentosSMAE[[#This Row],[Peso neto]]</f>
        <v>0</v>
      </c>
      <c r="N671" s="62">
        <f>AlimentosSMAE[[#This Row],[Kcal]]/AlimentosSMAE[[#This Row],[Peso neto]]</f>
        <v>1.2</v>
      </c>
    </row>
    <row r="672" spans="2:14" x14ac:dyDescent="0.25">
      <c r="B672" s="17" t="s">
        <v>1359</v>
      </c>
      <c r="C672" s="3" t="s">
        <v>21</v>
      </c>
      <c r="D672" s="4">
        <v>35</v>
      </c>
      <c r="E672" s="2" t="s">
        <v>10</v>
      </c>
      <c r="F672" s="4">
        <v>35</v>
      </c>
      <c r="G672" s="4">
        <v>35</v>
      </c>
      <c r="H672" s="4">
        <v>57</v>
      </c>
      <c r="I672" s="4">
        <v>6.6</v>
      </c>
      <c r="J672" s="4">
        <v>1.6</v>
      </c>
      <c r="K672" s="4">
        <v>3.5</v>
      </c>
      <c r="L672" s="8">
        <v>0</v>
      </c>
      <c r="M672" s="59">
        <f>AlimentosSMAE[[#This Row],[Fibra]]/AlimentosSMAE[[#This Row],[Peso neto]]</f>
        <v>0</v>
      </c>
      <c r="N672" s="62">
        <f>AlimentosSMAE[[#This Row],[Kcal]]/AlimentosSMAE[[#This Row],[Peso neto]]</f>
        <v>1.6285714285714286</v>
      </c>
    </row>
    <row r="673" spans="2:14" x14ac:dyDescent="0.25">
      <c r="B673" s="17" t="s">
        <v>1360</v>
      </c>
      <c r="C673" s="3" t="s">
        <v>21</v>
      </c>
      <c r="D673" s="4">
        <v>75</v>
      </c>
      <c r="E673" s="2" t="s">
        <v>10</v>
      </c>
      <c r="F673" s="4">
        <v>75</v>
      </c>
      <c r="G673" s="4">
        <v>75</v>
      </c>
      <c r="H673" s="4">
        <v>61</v>
      </c>
      <c r="I673" s="4">
        <v>7.1</v>
      </c>
      <c r="J673" s="4">
        <v>1.7</v>
      </c>
      <c r="K673" s="4">
        <v>3.7</v>
      </c>
      <c r="L673" s="8">
        <v>0</v>
      </c>
      <c r="M673" s="59">
        <f>AlimentosSMAE[[#This Row],[Fibra]]/AlimentosSMAE[[#This Row],[Peso neto]]</f>
        <v>0</v>
      </c>
      <c r="N673" s="62">
        <f>AlimentosSMAE[[#This Row],[Kcal]]/AlimentosSMAE[[#This Row],[Peso neto]]</f>
        <v>0.81333333333333335</v>
      </c>
    </row>
    <row r="674" spans="2:14" x14ac:dyDescent="0.25">
      <c r="B674" s="17" t="s">
        <v>1361</v>
      </c>
      <c r="C674" s="3" t="s">
        <v>21</v>
      </c>
      <c r="D674" s="4">
        <v>9</v>
      </c>
      <c r="E674" s="2" t="s">
        <v>45</v>
      </c>
      <c r="F674" s="4">
        <v>126</v>
      </c>
      <c r="G674" s="4">
        <v>126</v>
      </c>
      <c r="H674" s="4">
        <v>75</v>
      </c>
      <c r="I674" s="4">
        <v>6.6</v>
      </c>
      <c r="J674" s="4">
        <v>2</v>
      </c>
      <c r="K674" s="4">
        <v>6.9</v>
      </c>
      <c r="L674" s="8">
        <v>0</v>
      </c>
      <c r="M674" s="59">
        <f>AlimentosSMAE[[#This Row],[Fibra]]/AlimentosSMAE[[#This Row],[Peso neto]]</f>
        <v>0</v>
      </c>
      <c r="N674" s="62">
        <f>AlimentosSMAE[[#This Row],[Kcal]]/AlimentosSMAE[[#This Row],[Peso neto]]</f>
        <v>0.59523809523809523</v>
      </c>
    </row>
    <row r="675" spans="2:14" x14ac:dyDescent="0.25">
      <c r="B675" s="17" t="s">
        <v>1362</v>
      </c>
      <c r="C675" s="3" t="s">
        <v>21</v>
      </c>
      <c r="D675" s="4">
        <v>9</v>
      </c>
      <c r="E675" s="2" t="s">
        <v>45</v>
      </c>
      <c r="F675" s="4">
        <v>88</v>
      </c>
      <c r="G675" s="4">
        <v>88</v>
      </c>
      <c r="H675" s="4">
        <v>70</v>
      </c>
      <c r="I675" s="4">
        <v>6.1</v>
      </c>
      <c r="J675" s="4">
        <v>1.9</v>
      </c>
      <c r="K675" s="4">
        <v>6.4</v>
      </c>
      <c r="L675" s="8">
        <v>0</v>
      </c>
      <c r="M675" s="59">
        <f>AlimentosSMAE[[#This Row],[Fibra]]/AlimentosSMAE[[#This Row],[Peso neto]]</f>
        <v>0</v>
      </c>
      <c r="N675" s="62">
        <f>AlimentosSMAE[[#This Row],[Kcal]]/AlimentosSMAE[[#This Row],[Peso neto]]</f>
        <v>0.79545454545454541</v>
      </c>
    </row>
    <row r="676" spans="2:14" x14ac:dyDescent="0.25">
      <c r="B676" s="17" t="s">
        <v>1364</v>
      </c>
      <c r="C676" s="3" t="s">
        <v>21</v>
      </c>
      <c r="D676" s="4">
        <v>70</v>
      </c>
      <c r="E676" s="2" t="s">
        <v>10</v>
      </c>
      <c r="F676" s="4">
        <v>70</v>
      </c>
      <c r="G676" s="4">
        <v>70</v>
      </c>
      <c r="H676" s="4">
        <v>57</v>
      </c>
      <c r="I676" s="4">
        <v>6.6</v>
      </c>
      <c r="J676" s="4">
        <v>1.6</v>
      </c>
      <c r="K676" s="4">
        <v>3.5</v>
      </c>
      <c r="L676" s="8">
        <v>0</v>
      </c>
      <c r="M676" s="59">
        <f>AlimentosSMAE[[#This Row],[Fibra]]/AlimentosSMAE[[#This Row],[Peso neto]]</f>
        <v>0</v>
      </c>
      <c r="N676" s="62">
        <f>AlimentosSMAE[[#This Row],[Kcal]]/AlimentosSMAE[[#This Row],[Peso neto]]</f>
        <v>0.81428571428571428</v>
      </c>
    </row>
    <row r="677" spans="2:14" x14ac:dyDescent="0.25">
      <c r="B677" s="17" t="s">
        <v>1365</v>
      </c>
      <c r="C677" s="3" t="s">
        <v>21</v>
      </c>
      <c r="D677" s="4">
        <v>100</v>
      </c>
      <c r="E677" s="2" t="s">
        <v>10</v>
      </c>
      <c r="F677" s="4">
        <v>100</v>
      </c>
      <c r="G677" s="4">
        <v>100</v>
      </c>
      <c r="H677" s="4">
        <v>69</v>
      </c>
      <c r="I677" s="4">
        <v>7.1</v>
      </c>
      <c r="J677" s="4">
        <v>2.5</v>
      </c>
      <c r="K677" s="4">
        <v>3.9</v>
      </c>
      <c r="L677" s="8">
        <v>0</v>
      </c>
      <c r="M677" s="59">
        <f>AlimentosSMAE[[#This Row],[Fibra]]/AlimentosSMAE[[#This Row],[Peso neto]]</f>
        <v>0</v>
      </c>
      <c r="N677" s="62">
        <f>AlimentosSMAE[[#This Row],[Kcal]]/AlimentosSMAE[[#This Row],[Peso neto]]</f>
        <v>0.69</v>
      </c>
    </row>
    <row r="678" spans="2:14" x14ac:dyDescent="0.25">
      <c r="B678" s="17" t="s">
        <v>1393</v>
      </c>
      <c r="C678" s="3" t="s">
        <v>21</v>
      </c>
      <c r="D678" s="4">
        <v>65</v>
      </c>
      <c r="E678" s="2" t="s">
        <v>10</v>
      </c>
      <c r="F678" s="4">
        <v>65</v>
      </c>
      <c r="G678" s="4">
        <v>33</v>
      </c>
      <c r="H678" s="4">
        <v>55</v>
      </c>
      <c r="I678" s="4">
        <v>6.2</v>
      </c>
      <c r="J678" s="4">
        <v>3.1</v>
      </c>
      <c r="K678" s="4">
        <v>0</v>
      </c>
      <c r="L678" s="8">
        <v>0</v>
      </c>
      <c r="M678" s="59">
        <f>AlimentosSMAE[[#This Row],[Fibra]]/AlimentosSMAE[[#This Row],[Peso neto]]</f>
        <v>0</v>
      </c>
      <c r="N678" s="62">
        <f>AlimentosSMAE[[#This Row],[Kcal]]/AlimentosSMAE[[#This Row],[Peso neto]]</f>
        <v>1.6666666666666667</v>
      </c>
    </row>
    <row r="679" spans="2:14" x14ac:dyDescent="0.25">
      <c r="B679" s="17" t="s">
        <v>1394</v>
      </c>
      <c r="C679" s="3" t="s">
        <v>21</v>
      </c>
      <c r="D679" s="4">
        <v>25</v>
      </c>
      <c r="E679" s="2" t="s">
        <v>10</v>
      </c>
      <c r="F679" s="4">
        <v>25</v>
      </c>
      <c r="G679" s="4">
        <v>25</v>
      </c>
      <c r="H679" s="4">
        <v>53</v>
      </c>
      <c r="I679" s="4">
        <v>5.9</v>
      </c>
      <c r="J679" s="4">
        <v>3</v>
      </c>
      <c r="K679" s="4">
        <v>0</v>
      </c>
      <c r="L679" s="8">
        <v>0</v>
      </c>
      <c r="M679" s="59">
        <f>AlimentosSMAE[[#This Row],[Fibra]]/AlimentosSMAE[[#This Row],[Peso neto]]</f>
        <v>0</v>
      </c>
      <c r="N679" s="62">
        <f>AlimentosSMAE[[#This Row],[Kcal]]/AlimentosSMAE[[#This Row],[Peso neto]]</f>
        <v>2.12</v>
      </c>
    </row>
    <row r="680" spans="2:14" x14ac:dyDescent="0.25">
      <c r="B680" s="17" t="s">
        <v>1395</v>
      </c>
      <c r="C680" s="3" t="s">
        <v>21</v>
      </c>
      <c r="D680" s="4">
        <v>35</v>
      </c>
      <c r="E680" s="2" t="s">
        <v>10</v>
      </c>
      <c r="F680" s="4">
        <v>35</v>
      </c>
      <c r="G680" s="4">
        <v>35</v>
      </c>
      <c r="H680" s="4">
        <v>60</v>
      </c>
      <c r="I680" s="4">
        <v>6.7</v>
      </c>
      <c r="J680" s="4">
        <v>3.3</v>
      </c>
      <c r="K680" s="4">
        <v>0</v>
      </c>
      <c r="L680" s="8">
        <v>0</v>
      </c>
      <c r="M680" s="59">
        <f>AlimentosSMAE[[#This Row],[Fibra]]/AlimentosSMAE[[#This Row],[Peso neto]]</f>
        <v>0</v>
      </c>
      <c r="N680" s="62">
        <f>AlimentosSMAE[[#This Row],[Kcal]]/AlimentosSMAE[[#This Row],[Peso neto]]</f>
        <v>1.7142857142857142</v>
      </c>
    </row>
    <row r="681" spans="2:14" x14ac:dyDescent="0.25">
      <c r="B681" s="17" t="s">
        <v>1445</v>
      </c>
      <c r="C681" s="3" t="s">
        <v>21</v>
      </c>
      <c r="D681" s="4">
        <v>35</v>
      </c>
      <c r="E681" s="2" t="s">
        <v>10</v>
      </c>
      <c r="F681" s="4">
        <v>35</v>
      </c>
      <c r="G681" s="4">
        <v>35</v>
      </c>
      <c r="H681" s="4">
        <v>55</v>
      </c>
      <c r="I681" s="4">
        <v>5.8</v>
      </c>
      <c r="J681" s="4">
        <v>3.4</v>
      </c>
      <c r="K681" s="4">
        <v>0</v>
      </c>
      <c r="L681" s="8">
        <v>0</v>
      </c>
      <c r="M681" s="59">
        <f>AlimentosSMAE[[#This Row],[Fibra]]/AlimentosSMAE[[#This Row],[Peso neto]]</f>
        <v>0</v>
      </c>
      <c r="N681" s="62">
        <f>AlimentosSMAE[[#This Row],[Kcal]]/AlimentosSMAE[[#This Row],[Peso neto]]</f>
        <v>1.5714285714285714</v>
      </c>
    </row>
    <row r="682" spans="2:14" x14ac:dyDescent="0.25">
      <c r="B682" s="17" t="s">
        <v>1501</v>
      </c>
      <c r="C682" s="3" t="s">
        <v>21</v>
      </c>
      <c r="D682" s="4">
        <v>4</v>
      </c>
      <c r="E682" s="2" t="s">
        <v>52</v>
      </c>
      <c r="F682" s="4">
        <v>28</v>
      </c>
      <c r="G682" s="4">
        <v>28</v>
      </c>
      <c r="H682" s="4">
        <v>56</v>
      </c>
      <c r="I682" s="4">
        <v>5.6</v>
      </c>
      <c r="J682" s="4">
        <v>3.2</v>
      </c>
      <c r="K682" s="4">
        <v>1.2</v>
      </c>
      <c r="L682" s="8">
        <v>0</v>
      </c>
      <c r="M682" s="59">
        <f>AlimentosSMAE[[#This Row],[Fibra]]/AlimentosSMAE[[#This Row],[Peso neto]]</f>
        <v>0</v>
      </c>
      <c r="N682" s="62">
        <f>AlimentosSMAE[[#This Row],[Kcal]]/AlimentosSMAE[[#This Row],[Peso neto]]</f>
        <v>2</v>
      </c>
    </row>
    <row r="683" spans="2:14" x14ac:dyDescent="0.25">
      <c r="B683" s="17" t="s">
        <v>1504</v>
      </c>
      <c r="C683" s="3" t="s">
        <v>21</v>
      </c>
      <c r="D683" s="4">
        <v>30</v>
      </c>
      <c r="E683" s="2" t="s">
        <v>10</v>
      </c>
      <c r="F683" s="4">
        <v>30</v>
      </c>
      <c r="G683" s="4">
        <v>30</v>
      </c>
      <c r="H683" s="4">
        <v>54</v>
      </c>
      <c r="I683" s="4">
        <v>6.2</v>
      </c>
      <c r="J683" s="4">
        <v>2.8</v>
      </c>
      <c r="K683" s="4">
        <v>0.5</v>
      </c>
      <c r="L683" s="8">
        <v>0</v>
      </c>
      <c r="M683" s="59">
        <f>AlimentosSMAE[[#This Row],[Fibra]]/AlimentosSMAE[[#This Row],[Peso neto]]</f>
        <v>0</v>
      </c>
      <c r="N683" s="62">
        <f>AlimentosSMAE[[#This Row],[Kcal]]/AlimentosSMAE[[#This Row],[Peso neto]]</f>
        <v>1.8</v>
      </c>
    </row>
    <row r="684" spans="2:14" x14ac:dyDescent="0.25">
      <c r="B684" s="17" t="s">
        <v>1509</v>
      </c>
      <c r="C684" s="3" t="s">
        <v>21</v>
      </c>
      <c r="D684" s="4">
        <v>4</v>
      </c>
      <c r="E684" s="2" t="s">
        <v>52</v>
      </c>
      <c r="F684" s="4">
        <v>28</v>
      </c>
      <c r="G684" s="4">
        <v>28</v>
      </c>
      <c r="H684" s="4">
        <v>52</v>
      </c>
      <c r="I684" s="4">
        <v>6</v>
      </c>
      <c r="J684" s="4">
        <v>2.8</v>
      </c>
      <c r="K684" s="4">
        <v>0.4</v>
      </c>
      <c r="L684" s="8">
        <v>0</v>
      </c>
      <c r="M684" s="59">
        <f>AlimentosSMAE[[#This Row],[Fibra]]/AlimentosSMAE[[#This Row],[Peso neto]]</f>
        <v>0</v>
      </c>
      <c r="N684" s="62">
        <f>AlimentosSMAE[[#This Row],[Kcal]]/AlimentosSMAE[[#This Row],[Peso neto]]</f>
        <v>1.8571428571428572</v>
      </c>
    </row>
    <row r="685" spans="2:14" x14ac:dyDescent="0.25">
      <c r="B685" s="17" t="s">
        <v>1531</v>
      </c>
      <c r="C685" s="3" t="s">
        <v>21</v>
      </c>
      <c r="D685" s="4">
        <v>2</v>
      </c>
      <c r="E685" s="2" t="s">
        <v>476</v>
      </c>
      <c r="F685" s="4">
        <v>42</v>
      </c>
      <c r="G685" s="4">
        <v>42</v>
      </c>
      <c r="H685" s="4">
        <v>59</v>
      </c>
      <c r="I685" s="4">
        <v>7.7</v>
      </c>
      <c r="J685" s="4">
        <v>2.6</v>
      </c>
      <c r="K685" s="4">
        <v>0.7</v>
      </c>
      <c r="L685" s="8">
        <v>0</v>
      </c>
      <c r="M685" s="59">
        <f>AlimentosSMAE[[#This Row],[Fibra]]/AlimentosSMAE[[#This Row],[Peso neto]]</f>
        <v>0</v>
      </c>
      <c r="N685" s="62">
        <f>AlimentosSMAE[[#This Row],[Kcal]]/AlimentosSMAE[[#This Row],[Peso neto]]</f>
        <v>1.4047619047619047</v>
      </c>
    </row>
    <row r="686" spans="2:14" x14ac:dyDescent="0.25">
      <c r="B686" s="17" t="s">
        <v>1546</v>
      </c>
      <c r="C686" s="3" t="s">
        <v>21</v>
      </c>
      <c r="D686" s="4">
        <v>60</v>
      </c>
      <c r="E686" s="2" t="s">
        <v>10</v>
      </c>
      <c r="F686" s="4">
        <v>60</v>
      </c>
      <c r="G686" s="4">
        <v>39</v>
      </c>
      <c r="H686" s="4">
        <v>51</v>
      </c>
      <c r="I686" s="4">
        <v>7.1</v>
      </c>
      <c r="J686" s="4">
        <v>2.2999999999999998</v>
      </c>
      <c r="K686" s="4">
        <v>0</v>
      </c>
      <c r="L686" s="8">
        <v>0</v>
      </c>
      <c r="M686" s="59">
        <f>AlimentosSMAE[[#This Row],[Fibra]]/AlimentosSMAE[[#This Row],[Peso neto]]</f>
        <v>0</v>
      </c>
      <c r="N686" s="62">
        <f>AlimentosSMAE[[#This Row],[Kcal]]/AlimentosSMAE[[#This Row],[Peso neto]]</f>
        <v>1.3076923076923077</v>
      </c>
    </row>
    <row r="687" spans="2:14" x14ac:dyDescent="0.25">
      <c r="B687" s="17" t="s">
        <v>1547</v>
      </c>
      <c r="C687" s="3" t="s">
        <v>21</v>
      </c>
      <c r="D687" s="4">
        <v>45</v>
      </c>
      <c r="E687" s="2" t="s">
        <v>10</v>
      </c>
      <c r="F687" s="4">
        <v>45</v>
      </c>
      <c r="G687" s="4">
        <v>36</v>
      </c>
      <c r="H687" s="4">
        <v>57</v>
      </c>
      <c r="I687" s="4">
        <v>7.3</v>
      </c>
      <c r="J687" s="4">
        <v>2.8</v>
      </c>
      <c r="K687" s="4">
        <v>0</v>
      </c>
      <c r="L687" s="8">
        <v>0</v>
      </c>
      <c r="M687" s="59">
        <f>AlimentosSMAE[[#This Row],[Fibra]]/AlimentosSMAE[[#This Row],[Peso neto]]</f>
        <v>0</v>
      </c>
      <c r="N687" s="62">
        <f>AlimentosSMAE[[#This Row],[Kcal]]/AlimentosSMAE[[#This Row],[Peso neto]]</f>
        <v>1.5833333333333333</v>
      </c>
    </row>
    <row r="688" spans="2:14" x14ac:dyDescent="0.25">
      <c r="B688" s="17" t="s">
        <v>1548</v>
      </c>
      <c r="C688" s="3" t="s">
        <v>21</v>
      </c>
      <c r="D688" s="4">
        <v>45</v>
      </c>
      <c r="E688" s="2" t="s">
        <v>10</v>
      </c>
      <c r="F688" s="4">
        <v>45</v>
      </c>
      <c r="G688" s="4">
        <v>36</v>
      </c>
      <c r="H688" s="4">
        <v>57</v>
      </c>
      <c r="I688" s="4">
        <v>7.3</v>
      </c>
      <c r="J688" s="4">
        <v>2.8</v>
      </c>
      <c r="K688" s="4">
        <v>0</v>
      </c>
      <c r="L688" s="8">
        <v>0</v>
      </c>
      <c r="M688" s="59">
        <f>AlimentosSMAE[[#This Row],[Fibra]]/AlimentosSMAE[[#This Row],[Peso neto]]</f>
        <v>0</v>
      </c>
      <c r="N688" s="62">
        <f>AlimentosSMAE[[#This Row],[Kcal]]/AlimentosSMAE[[#This Row],[Peso neto]]</f>
        <v>1.5833333333333333</v>
      </c>
    </row>
    <row r="689" spans="2:14" x14ac:dyDescent="0.25">
      <c r="B689" s="17" t="s">
        <v>1563</v>
      </c>
      <c r="C689" s="3" t="s">
        <v>21</v>
      </c>
      <c r="D689" s="4">
        <v>35</v>
      </c>
      <c r="E689" s="2" t="s">
        <v>10</v>
      </c>
      <c r="F689" s="4">
        <v>35</v>
      </c>
      <c r="G689" s="4">
        <v>30</v>
      </c>
      <c r="H689" s="4">
        <v>55</v>
      </c>
      <c r="I689" s="4">
        <v>6</v>
      </c>
      <c r="J689" s="4">
        <v>3.3</v>
      </c>
      <c r="K689" s="4">
        <v>0</v>
      </c>
      <c r="L689" s="8">
        <v>0</v>
      </c>
      <c r="M689" s="59">
        <f>AlimentosSMAE[[#This Row],[Fibra]]/AlimentosSMAE[[#This Row],[Peso neto]]</f>
        <v>0</v>
      </c>
      <c r="N689" s="62">
        <f>AlimentosSMAE[[#This Row],[Kcal]]/AlimentosSMAE[[#This Row],[Peso neto]]</f>
        <v>1.8333333333333333</v>
      </c>
    </row>
    <row r="690" spans="2:14" x14ac:dyDescent="0.25">
      <c r="B690" s="17" t="s">
        <v>1597</v>
      </c>
      <c r="C690" s="3" t="s">
        <v>21</v>
      </c>
      <c r="D690" s="4">
        <v>75</v>
      </c>
      <c r="E690" s="2" t="s">
        <v>10</v>
      </c>
      <c r="F690" s="4">
        <v>75</v>
      </c>
      <c r="G690" s="4">
        <v>39</v>
      </c>
      <c r="H690" s="4">
        <v>52</v>
      </c>
      <c r="I690" s="4">
        <v>7.4</v>
      </c>
      <c r="J690" s="4">
        <v>2.2999999999999998</v>
      </c>
      <c r="K690" s="4">
        <v>0</v>
      </c>
      <c r="L690" s="8">
        <v>0</v>
      </c>
      <c r="M690" s="59">
        <f>AlimentosSMAE[[#This Row],[Fibra]]/AlimentosSMAE[[#This Row],[Peso neto]]</f>
        <v>0</v>
      </c>
      <c r="N690" s="62">
        <f>AlimentosSMAE[[#This Row],[Kcal]]/AlimentosSMAE[[#This Row],[Peso neto]]</f>
        <v>1.3333333333333333</v>
      </c>
    </row>
    <row r="691" spans="2:14" x14ac:dyDescent="0.25">
      <c r="B691" s="17" t="s">
        <v>1599</v>
      </c>
      <c r="C691" s="3" t="s">
        <v>21</v>
      </c>
      <c r="D691" s="4">
        <v>30</v>
      </c>
      <c r="E691" s="2" t="s">
        <v>10</v>
      </c>
      <c r="F691" s="4">
        <v>30</v>
      </c>
      <c r="G691" s="4">
        <v>30</v>
      </c>
      <c r="H691" s="4">
        <v>52</v>
      </c>
      <c r="I691" s="4">
        <v>7.3</v>
      </c>
      <c r="J691" s="4">
        <v>2.2999999999999998</v>
      </c>
      <c r="K691" s="4">
        <v>0</v>
      </c>
      <c r="L691" s="8">
        <v>0</v>
      </c>
      <c r="M691" s="59">
        <f>AlimentosSMAE[[#This Row],[Fibra]]/AlimentosSMAE[[#This Row],[Peso neto]]</f>
        <v>0</v>
      </c>
      <c r="N691" s="62">
        <f>AlimentosSMAE[[#This Row],[Kcal]]/AlimentosSMAE[[#This Row],[Peso neto]]</f>
        <v>1.7333333333333334</v>
      </c>
    </row>
    <row r="692" spans="2:14" x14ac:dyDescent="0.25">
      <c r="B692" s="17" t="s">
        <v>1600</v>
      </c>
      <c r="C692" s="3" t="s">
        <v>21</v>
      </c>
      <c r="D692" s="4">
        <v>35</v>
      </c>
      <c r="E692" s="2" t="s">
        <v>10</v>
      </c>
      <c r="F692" s="4">
        <v>35</v>
      </c>
      <c r="G692" s="4">
        <v>35</v>
      </c>
      <c r="H692" s="4">
        <v>47</v>
      </c>
      <c r="I692" s="4">
        <v>6.7</v>
      </c>
      <c r="J692" s="4">
        <v>2.1</v>
      </c>
      <c r="K692" s="4">
        <v>0</v>
      </c>
      <c r="L692" s="8">
        <v>0</v>
      </c>
      <c r="M692" s="59">
        <f>AlimentosSMAE[[#This Row],[Fibra]]/AlimentosSMAE[[#This Row],[Peso neto]]</f>
        <v>0</v>
      </c>
      <c r="N692" s="62">
        <f>AlimentosSMAE[[#This Row],[Kcal]]/AlimentosSMAE[[#This Row],[Peso neto]]</f>
        <v>1.3428571428571427</v>
      </c>
    </row>
    <row r="693" spans="2:14" x14ac:dyDescent="0.25">
      <c r="B693" s="17" t="s">
        <v>1607</v>
      </c>
      <c r="C693" s="3" t="s">
        <v>21</v>
      </c>
      <c r="D693" s="4">
        <v>125</v>
      </c>
      <c r="E693" s="2" t="s">
        <v>45</v>
      </c>
      <c r="F693" s="4">
        <v>125</v>
      </c>
      <c r="G693" s="4">
        <v>38</v>
      </c>
      <c r="H693" s="4">
        <v>58</v>
      </c>
      <c r="I693" s="4">
        <v>6.6</v>
      </c>
      <c r="J693" s="4">
        <v>3.3</v>
      </c>
      <c r="K693" s="4">
        <v>0</v>
      </c>
      <c r="L693" s="8">
        <v>0</v>
      </c>
      <c r="M693" s="59">
        <f>AlimentosSMAE[[#This Row],[Fibra]]/AlimentosSMAE[[#This Row],[Peso neto]]</f>
        <v>0</v>
      </c>
      <c r="N693" s="62">
        <f>AlimentosSMAE[[#This Row],[Kcal]]/AlimentosSMAE[[#This Row],[Peso neto]]</f>
        <v>1.5263157894736843</v>
      </c>
    </row>
    <row r="694" spans="2:14" x14ac:dyDescent="0.25">
      <c r="B694" s="17" t="s">
        <v>1608</v>
      </c>
      <c r="C694" s="3" t="s">
        <v>21</v>
      </c>
      <c r="D694" s="4">
        <v>50</v>
      </c>
      <c r="E694" s="2" t="s">
        <v>10</v>
      </c>
      <c r="F694" s="4">
        <v>50</v>
      </c>
      <c r="G694" s="4">
        <v>33</v>
      </c>
      <c r="H694" s="4">
        <v>50</v>
      </c>
      <c r="I694" s="4">
        <v>6.7</v>
      </c>
      <c r="J694" s="4">
        <v>2.4</v>
      </c>
      <c r="K694" s="4">
        <v>0</v>
      </c>
      <c r="L694" s="8">
        <v>0</v>
      </c>
      <c r="M694" s="59">
        <f>AlimentosSMAE[[#This Row],[Fibra]]/AlimentosSMAE[[#This Row],[Peso neto]]</f>
        <v>0</v>
      </c>
      <c r="N694" s="62">
        <f>AlimentosSMAE[[#This Row],[Kcal]]/AlimentosSMAE[[#This Row],[Peso neto]]</f>
        <v>1.5151515151515151</v>
      </c>
    </row>
    <row r="695" spans="2:14" x14ac:dyDescent="0.25">
      <c r="B695" s="17" t="s">
        <v>1613</v>
      </c>
      <c r="C695" s="3" t="s">
        <v>21</v>
      </c>
      <c r="D695" s="4">
        <v>50</v>
      </c>
      <c r="E695" s="2" t="s">
        <v>10</v>
      </c>
      <c r="F695" s="4">
        <v>50</v>
      </c>
      <c r="G695" s="4">
        <v>40</v>
      </c>
      <c r="H695" s="4">
        <v>54</v>
      </c>
      <c r="I695" s="4">
        <v>7.6</v>
      </c>
      <c r="J695" s="4">
        <v>2.4</v>
      </c>
      <c r="K695" s="4">
        <v>0</v>
      </c>
      <c r="L695" s="8">
        <v>0</v>
      </c>
      <c r="M695" s="59">
        <f>AlimentosSMAE[[#This Row],[Fibra]]/AlimentosSMAE[[#This Row],[Peso neto]]</f>
        <v>0</v>
      </c>
      <c r="N695" s="62">
        <f>AlimentosSMAE[[#This Row],[Kcal]]/AlimentosSMAE[[#This Row],[Peso neto]]</f>
        <v>1.35</v>
      </c>
    </row>
    <row r="696" spans="2:14" x14ac:dyDescent="0.25">
      <c r="B696" s="17" t="s">
        <v>1614</v>
      </c>
      <c r="C696" s="3" t="s">
        <v>21</v>
      </c>
      <c r="D696" s="4">
        <v>40</v>
      </c>
      <c r="E696" s="2" t="s">
        <v>10</v>
      </c>
      <c r="F696" s="4">
        <v>40</v>
      </c>
      <c r="G696" s="4">
        <v>40</v>
      </c>
      <c r="H696" s="4">
        <v>56</v>
      </c>
      <c r="I696" s="4">
        <v>7.9</v>
      </c>
      <c r="J696" s="4">
        <v>2.5</v>
      </c>
      <c r="K696" s="4">
        <v>0</v>
      </c>
      <c r="L696" s="8">
        <v>0</v>
      </c>
      <c r="M696" s="59">
        <f>AlimentosSMAE[[#This Row],[Fibra]]/AlimentosSMAE[[#This Row],[Peso neto]]</f>
        <v>0</v>
      </c>
      <c r="N696" s="62">
        <f>AlimentosSMAE[[#This Row],[Kcal]]/AlimentosSMAE[[#This Row],[Peso neto]]</f>
        <v>1.4</v>
      </c>
    </row>
    <row r="697" spans="2:14" x14ac:dyDescent="0.25">
      <c r="B697" s="17" t="s">
        <v>1614</v>
      </c>
      <c r="C697" s="3" t="s">
        <v>21</v>
      </c>
      <c r="D697" s="4">
        <v>40</v>
      </c>
      <c r="E697" s="2" t="s">
        <v>10</v>
      </c>
      <c r="F697" s="4">
        <v>40</v>
      </c>
      <c r="G697" s="4">
        <v>40</v>
      </c>
      <c r="H697" s="4">
        <v>56</v>
      </c>
      <c r="I697" s="4">
        <v>7.9</v>
      </c>
      <c r="J697" s="4">
        <v>2.5</v>
      </c>
      <c r="K697" s="4">
        <v>0</v>
      </c>
      <c r="L697" s="8">
        <v>0</v>
      </c>
      <c r="M697" s="59">
        <f>AlimentosSMAE[[#This Row],[Fibra]]/AlimentosSMAE[[#This Row],[Peso neto]]</f>
        <v>0</v>
      </c>
      <c r="N697" s="62">
        <f>AlimentosSMAE[[#This Row],[Kcal]]/AlimentosSMAE[[#This Row],[Peso neto]]</f>
        <v>1.4</v>
      </c>
    </row>
    <row r="698" spans="2:14" x14ac:dyDescent="0.25">
      <c r="B698" s="17" t="s">
        <v>1615</v>
      </c>
      <c r="C698" s="3" t="s">
        <v>21</v>
      </c>
      <c r="D698" s="4">
        <v>30</v>
      </c>
      <c r="E698" s="2" t="s">
        <v>10</v>
      </c>
      <c r="F698" s="4">
        <v>30</v>
      </c>
      <c r="G698" s="4">
        <v>26</v>
      </c>
      <c r="H698" s="4">
        <v>49</v>
      </c>
      <c r="I698" s="4">
        <v>7.2</v>
      </c>
      <c r="J698" s="4">
        <v>2</v>
      </c>
      <c r="K698" s="4">
        <v>0</v>
      </c>
      <c r="L698" s="8">
        <v>0</v>
      </c>
      <c r="M698" s="59">
        <f>AlimentosSMAE[[#This Row],[Fibra]]/AlimentosSMAE[[#This Row],[Peso neto]]</f>
        <v>0</v>
      </c>
      <c r="N698" s="62">
        <f>AlimentosSMAE[[#This Row],[Kcal]]/AlimentosSMAE[[#This Row],[Peso neto]]</f>
        <v>1.8846153846153846</v>
      </c>
    </row>
    <row r="699" spans="2:14" x14ac:dyDescent="0.25">
      <c r="B699" s="17" t="s">
        <v>1616</v>
      </c>
      <c r="C699" s="3" t="s">
        <v>21</v>
      </c>
      <c r="D699" s="4">
        <v>0.25</v>
      </c>
      <c r="E699" s="2" t="s">
        <v>45</v>
      </c>
      <c r="F699" s="4">
        <v>45</v>
      </c>
      <c r="G699" s="4">
        <v>26</v>
      </c>
      <c r="H699" s="4">
        <v>47</v>
      </c>
      <c r="I699" s="4">
        <v>6.7</v>
      </c>
      <c r="J699" s="4">
        <v>2.1</v>
      </c>
      <c r="K699" s="4">
        <v>0</v>
      </c>
      <c r="L699" s="8">
        <v>0</v>
      </c>
      <c r="M699" s="59">
        <f>AlimentosSMAE[[#This Row],[Fibra]]/AlimentosSMAE[[#This Row],[Peso neto]]</f>
        <v>0</v>
      </c>
      <c r="N699" s="62">
        <f>AlimentosSMAE[[#This Row],[Kcal]]/AlimentosSMAE[[#This Row],[Peso neto]]</f>
        <v>1.8076923076923077</v>
      </c>
    </row>
    <row r="700" spans="2:14" x14ac:dyDescent="0.25">
      <c r="B700" s="17" t="s">
        <v>1617</v>
      </c>
      <c r="C700" s="3" t="s">
        <v>21</v>
      </c>
      <c r="D700" s="4">
        <v>0.33333333300000001</v>
      </c>
      <c r="E700" s="2" t="s">
        <v>45</v>
      </c>
      <c r="F700" s="4">
        <v>76</v>
      </c>
      <c r="G700" s="4">
        <v>43</v>
      </c>
      <c r="H700" s="4">
        <v>52</v>
      </c>
      <c r="I700" s="4">
        <v>8.6999999999999993</v>
      </c>
      <c r="J700" s="4">
        <v>1.6</v>
      </c>
      <c r="K700" s="4">
        <v>0</v>
      </c>
      <c r="L700" s="8">
        <v>0</v>
      </c>
      <c r="M700" s="59">
        <f>AlimentosSMAE[[#This Row],[Fibra]]/AlimentosSMAE[[#This Row],[Peso neto]]</f>
        <v>0</v>
      </c>
      <c r="N700" s="62">
        <f>AlimentosSMAE[[#This Row],[Kcal]]/AlimentosSMAE[[#This Row],[Peso neto]]</f>
        <v>1.2093023255813953</v>
      </c>
    </row>
    <row r="701" spans="2:14" x14ac:dyDescent="0.25">
      <c r="B701" s="17" t="s">
        <v>1666</v>
      </c>
      <c r="C701" s="3" t="s">
        <v>21</v>
      </c>
      <c r="D701" s="4">
        <v>40</v>
      </c>
      <c r="E701" s="2" t="s">
        <v>10</v>
      </c>
      <c r="F701" s="4">
        <v>40</v>
      </c>
      <c r="G701" s="4">
        <v>40</v>
      </c>
      <c r="H701" s="4">
        <v>56</v>
      </c>
      <c r="I701" s="4">
        <v>7.9</v>
      </c>
      <c r="J701" s="4">
        <v>2.5</v>
      </c>
      <c r="K701" s="4">
        <v>0</v>
      </c>
      <c r="L701" s="8">
        <v>0</v>
      </c>
      <c r="M701" s="59">
        <f>AlimentosSMAE[[#This Row],[Fibra]]/AlimentosSMAE[[#This Row],[Peso neto]]</f>
        <v>0</v>
      </c>
      <c r="N701" s="62">
        <f>AlimentosSMAE[[#This Row],[Kcal]]/AlimentosSMAE[[#This Row],[Peso neto]]</f>
        <v>1.4</v>
      </c>
    </row>
    <row r="702" spans="2:14" x14ac:dyDescent="0.25">
      <c r="B702" s="17" t="s">
        <v>1669</v>
      </c>
      <c r="C702" s="3" t="s">
        <v>21</v>
      </c>
      <c r="D702" s="4">
        <v>40</v>
      </c>
      <c r="E702" s="2" t="s">
        <v>10</v>
      </c>
      <c r="F702" s="4">
        <v>40</v>
      </c>
      <c r="G702" s="4">
        <v>38</v>
      </c>
      <c r="H702" s="4">
        <v>59</v>
      </c>
      <c r="I702" s="4">
        <v>7.5</v>
      </c>
      <c r="J702" s="4">
        <v>3</v>
      </c>
      <c r="K702" s="4">
        <v>0</v>
      </c>
      <c r="L702" s="8">
        <v>0</v>
      </c>
      <c r="M702" s="59">
        <f>AlimentosSMAE[[#This Row],[Fibra]]/AlimentosSMAE[[#This Row],[Peso neto]]</f>
        <v>0</v>
      </c>
      <c r="N702" s="62">
        <f>AlimentosSMAE[[#This Row],[Kcal]]/AlimentosSMAE[[#This Row],[Peso neto]]</f>
        <v>1.5526315789473684</v>
      </c>
    </row>
    <row r="703" spans="2:14" x14ac:dyDescent="0.25">
      <c r="B703" s="17" t="s">
        <v>1694</v>
      </c>
      <c r="C703" s="3" t="s">
        <v>21</v>
      </c>
      <c r="D703" s="4">
        <v>30</v>
      </c>
      <c r="E703" s="2" t="s">
        <v>10</v>
      </c>
      <c r="F703" s="4">
        <v>30</v>
      </c>
      <c r="G703" s="4">
        <v>30</v>
      </c>
      <c r="H703" s="4">
        <v>53</v>
      </c>
      <c r="I703" s="4">
        <v>7.4</v>
      </c>
      <c r="J703" s="4">
        <v>2.1</v>
      </c>
      <c r="K703" s="4">
        <v>0.5</v>
      </c>
      <c r="L703" s="8">
        <v>0</v>
      </c>
      <c r="M703" s="59">
        <f>AlimentosSMAE[[#This Row],[Fibra]]/AlimentosSMAE[[#This Row],[Peso neto]]</f>
        <v>0</v>
      </c>
      <c r="N703" s="62">
        <f>AlimentosSMAE[[#This Row],[Kcal]]/AlimentosSMAE[[#This Row],[Peso neto]]</f>
        <v>1.7666666666666666</v>
      </c>
    </row>
    <row r="704" spans="2:14" x14ac:dyDescent="0.25">
      <c r="B704" s="17" t="s">
        <v>1701</v>
      </c>
      <c r="C704" s="3" t="s">
        <v>21</v>
      </c>
      <c r="D704" s="4">
        <v>3</v>
      </c>
      <c r="E704" s="2" t="s">
        <v>52</v>
      </c>
      <c r="F704" s="4">
        <v>54</v>
      </c>
      <c r="G704" s="4">
        <v>54</v>
      </c>
      <c r="H704" s="4">
        <v>56</v>
      </c>
      <c r="I704" s="4">
        <v>6.8</v>
      </c>
      <c r="J704" s="4">
        <v>2.5</v>
      </c>
      <c r="K704" s="4">
        <v>1.5</v>
      </c>
      <c r="L704" s="8">
        <v>0</v>
      </c>
      <c r="M704" s="59">
        <f>AlimentosSMAE[[#This Row],[Fibra]]/AlimentosSMAE[[#This Row],[Peso neto]]</f>
        <v>0</v>
      </c>
      <c r="N704" s="62">
        <f>AlimentosSMAE[[#This Row],[Kcal]]/AlimentosSMAE[[#This Row],[Peso neto]]</f>
        <v>1.037037037037037</v>
      </c>
    </row>
    <row r="705" spans="2:14" x14ac:dyDescent="0.25">
      <c r="B705" s="17" t="s">
        <v>1717</v>
      </c>
      <c r="C705" s="3" t="s">
        <v>21</v>
      </c>
      <c r="D705" s="4">
        <v>2</v>
      </c>
      <c r="E705" s="2" t="s">
        <v>476</v>
      </c>
      <c r="F705" s="4">
        <v>56</v>
      </c>
      <c r="G705" s="4">
        <v>56</v>
      </c>
      <c r="H705" s="4">
        <v>84</v>
      </c>
      <c r="I705" s="4">
        <v>7</v>
      </c>
      <c r="J705" s="4">
        <v>4.5999999999999996</v>
      </c>
      <c r="K705" s="4">
        <v>3.8</v>
      </c>
      <c r="L705" s="8">
        <v>0</v>
      </c>
      <c r="M705" s="59">
        <f>AlimentosSMAE[[#This Row],[Fibra]]/AlimentosSMAE[[#This Row],[Peso neto]]</f>
        <v>0</v>
      </c>
      <c r="N705" s="62">
        <f>AlimentosSMAE[[#This Row],[Kcal]]/AlimentosSMAE[[#This Row],[Peso neto]]</f>
        <v>1.5</v>
      </c>
    </row>
    <row r="706" spans="2:14" x14ac:dyDescent="0.25">
      <c r="B706" s="17" t="s">
        <v>1722</v>
      </c>
      <c r="C706" s="3" t="s">
        <v>21</v>
      </c>
      <c r="D706" s="4">
        <v>40</v>
      </c>
      <c r="E706" s="2" t="s">
        <v>10</v>
      </c>
      <c r="F706" s="4">
        <v>40</v>
      </c>
      <c r="G706" s="4">
        <v>40</v>
      </c>
      <c r="H706" s="4">
        <v>58</v>
      </c>
      <c r="I706" s="4">
        <v>6.1</v>
      </c>
      <c r="J706" s="4">
        <v>2.8</v>
      </c>
      <c r="K706" s="4">
        <v>2</v>
      </c>
      <c r="L706" s="8">
        <v>0</v>
      </c>
      <c r="M706" s="59">
        <f>AlimentosSMAE[[#This Row],[Fibra]]/AlimentosSMAE[[#This Row],[Peso neto]]</f>
        <v>0</v>
      </c>
      <c r="N706" s="62">
        <f>AlimentosSMAE[[#This Row],[Kcal]]/AlimentosSMAE[[#This Row],[Peso neto]]</f>
        <v>1.45</v>
      </c>
    </row>
    <row r="707" spans="2:14" x14ac:dyDescent="0.25">
      <c r="B707" s="17" t="s">
        <v>1723</v>
      </c>
      <c r="C707" s="3" t="s">
        <v>21</v>
      </c>
      <c r="D707" s="4">
        <v>30</v>
      </c>
      <c r="E707" s="2" t="s">
        <v>10</v>
      </c>
      <c r="F707" s="4">
        <v>30</v>
      </c>
      <c r="G707" s="4">
        <v>30</v>
      </c>
      <c r="H707" s="4">
        <v>52</v>
      </c>
      <c r="I707" s="4">
        <v>7.1</v>
      </c>
      <c r="J707" s="4">
        <v>1.5</v>
      </c>
      <c r="K707" s="4">
        <v>2.6</v>
      </c>
      <c r="L707" s="8">
        <v>0</v>
      </c>
      <c r="M707" s="59">
        <f>AlimentosSMAE[[#This Row],[Fibra]]/AlimentosSMAE[[#This Row],[Peso neto]]</f>
        <v>0</v>
      </c>
      <c r="N707" s="62">
        <f>AlimentosSMAE[[#This Row],[Kcal]]/AlimentosSMAE[[#This Row],[Peso neto]]</f>
        <v>1.7333333333333334</v>
      </c>
    </row>
    <row r="708" spans="2:14" x14ac:dyDescent="0.25">
      <c r="B708" s="17" t="s">
        <v>1724</v>
      </c>
      <c r="C708" s="3" t="s">
        <v>21</v>
      </c>
      <c r="D708" s="4">
        <v>40</v>
      </c>
      <c r="E708" s="2" t="s">
        <v>10</v>
      </c>
      <c r="F708" s="4">
        <v>40</v>
      </c>
      <c r="G708" s="4">
        <v>40</v>
      </c>
      <c r="H708" s="4">
        <v>58</v>
      </c>
      <c r="I708" s="4">
        <v>6.1</v>
      </c>
      <c r="J708" s="4">
        <v>2.8</v>
      </c>
      <c r="K708" s="4">
        <v>2</v>
      </c>
      <c r="L708" s="8">
        <v>0</v>
      </c>
      <c r="M708" s="59">
        <f>AlimentosSMAE[[#This Row],[Fibra]]/AlimentosSMAE[[#This Row],[Peso neto]]</f>
        <v>0</v>
      </c>
      <c r="N708" s="62">
        <f>AlimentosSMAE[[#This Row],[Kcal]]/AlimentosSMAE[[#This Row],[Peso neto]]</f>
        <v>1.45</v>
      </c>
    </row>
    <row r="709" spans="2:14" x14ac:dyDescent="0.25">
      <c r="B709" s="17" t="s">
        <v>1746</v>
      </c>
      <c r="C709" s="3" t="s">
        <v>21</v>
      </c>
      <c r="D709" s="4">
        <v>30</v>
      </c>
      <c r="E709" s="2" t="s">
        <v>10</v>
      </c>
      <c r="F709" s="4">
        <v>30</v>
      </c>
      <c r="G709" s="4">
        <v>30</v>
      </c>
      <c r="H709" s="4">
        <v>64</v>
      </c>
      <c r="I709" s="4">
        <v>7.8</v>
      </c>
      <c r="J709" s="4">
        <v>3.3</v>
      </c>
      <c r="K709" s="4">
        <v>0.8</v>
      </c>
      <c r="L709" s="8">
        <v>0</v>
      </c>
      <c r="M709" s="59">
        <f>AlimentosSMAE[[#This Row],[Fibra]]/AlimentosSMAE[[#This Row],[Peso neto]]</f>
        <v>0</v>
      </c>
      <c r="N709" s="62">
        <f>AlimentosSMAE[[#This Row],[Kcal]]/AlimentosSMAE[[#This Row],[Peso neto]]</f>
        <v>2.1333333333333333</v>
      </c>
    </row>
    <row r="710" spans="2:14" x14ac:dyDescent="0.25">
      <c r="B710" s="17" t="s">
        <v>1747</v>
      </c>
      <c r="C710" s="3" t="s">
        <v>21</v>
      </c>
      <c r="D710" s="4">
        <v>40</v>
      </c>
      <c r="E710" s="2" t="s">
        <v>10</v>
      </c>
      <c r="F710" s="4">
        <v>40</v>
      </c>
      <c r="G710" s="4">
        <v>40</v>
      </c>
      <c r="H710" s="4">
        <v>58</v>
      </c>
      <c r="I710" s="4">
        <v>6.1</v>
      </c>
      <c r="J710" s="4">
        <v>2.8</v>
      </c>
      <c r="K710" s="4">
        <v>2</v>
      </c>
      <c r="L710" s="8">
        <v>0</v>
      </c>
      <c r="M710" s="59">
        <f>AlimentosSMAE[[#This Row],[Fibra]]/AlimentosSMAE[[#This Row],[Peso neto]]</f>
        <v>0</v>
      </c>
      <c r="N710" s="62">
        <f>AlimentosSMAE[[#This Row],[Kcal]]/AlimentosSMAE[[#This Row],[Peso neto]]</f>
        <v>1.45</v>
      </c>
    </row>
    <row r="711" spans="2:14" x14ac:dyDescent="0.25">
      <c r="B711" s="17" t="s">
        <v>1748</v>
      </c>
      <c r="C711" s="3" t="s">
        <v>21</v>
      </c>
      <c r="D711" s="4">
        <v>30</v>
      </c>
      <c r="E711" s="2" t="s">
        <v>10</v>
      </c>
      <c r="F711" s="4">
        <v>30</v>
      </c>
      <c r="G711" s="4">
        <v>30</v>
      </c>
      <c r="H711" s="4">
        <v>52</v>
      </c>
      <c r="I711" s="4">
        <v>5.7</v>
      </c>
      <c r="J711" s="4">
        <v>2.7</v>
      </c>
      <c r="K711" s="4">
        <v>1.2</v>
      </c>
      <c r="L711" s="8">
        <v>0</v>
      </c>
      <c r="M711" s="59">
        <f>AlimentosSMAE[[#This Row],[Fibra]]/AlimentosSMAE[[#This Row],[Peso neto]]</f>
        <v>0</v>
      </c>
      <c r="N711" s="62">
        <f>AlimentosSMAE[[#This Row],[Kcal]]/AlimentosSMAE[[#This Row],[Peso neto]]</f>
        <v>1.7333333333333334</v>
      </c>
    </row>
    <row r="712" spans="2:14" x14ac:dyDescent="0.25">
      <c r="B712" s="17" t="s">
        <v>1759</v>
      </c>
      <c r="C712" s="3" t="s">
        <v>21</v>
      </c>
      <c r="D712" s="4">
        <v>3</v>
      </c>
      <c r="E712" s="2" t="s">
        <v>52</v>
      </c>
      <c r="F712" s="4">
        <v>45</v>
      </c>
      <c r="G712" s="4">
        <v>45</v>
      </c>
      <c r="H712" s="4">
        <v>62</v>
      </c>
      <c r="I712" s="4">
        <v>5.0999999999999996</v>
      </c>
      <c r="J712" s="4">
        <v>3.6</v>
      </c>
      <c r="K712" s="4">
        <v>2.2999999999999998</v>
      </c>
      <c r="L712" s="8">
        <v>0</v>
      </c>
      <c r="M712" s="59">
        <f>AlimentosSMAE[[#This Row],[Fibra]]/AlimentosSMAE[[#This Row],[Peso neto]]</f>
        <v>0</v>
      </c>
      <c r="N712" s="62">
        <f>AlimentosSMAE[[#This Row],[Kcal]]/AlimentosSMAE[[#This Row],[Peso neto]]</f>
        <v>1.3777777777777778</v>
      </c>
    </row>
    <row r="713" spans="2:14" x14ac:dyDescent="0.25">
      <c r="B713" s="17" t="s">
        <v>1789</v>
      </c>
      <c r="C713" s="3" t="s">
        <v>21</v>
      </c>
      <c r="D713" s="4">
        <v>500</v>
      </c>
      <c r="E713" s="2" t="s">
        <v>10</v>
      </c>
      <c r="F713" s="4">
        <v>500</v>
      </c>
      <c r="G713" s="4">
        <v>50</v>
      </c>
      <c r="H713" s="4">
        <v>56</v>
      </c>
      <c r="I713" s="4">
        <v>7.1</v>
      </c>
      <c r="J713" s="4">
        <v>2.8</v>
      </c>
      <c r="K713" s="4">
        <v>0</v>
      </c>
      <c r="L713" s="8">
        <v>0</v>
      </c>
      <c r="M713" s="59">
        <f>AlimentosSMAE[[#This Row],[Fibra]]/AlimentosSMAE[[#This Row],[Peso neto]]</f>
        <v>0</v>
      </c>
      <c r="N713" s="62">
        <f>AlimentosSMAE[[#This Row],[Kcal]]/AlimentosSMAE[[#This Row],[Peso neto]]</f>
        <v>1.1200000000000001</v>
      </c>
    </row>
    <row r="714" spans="2:14" x14ac:dyDescent="0.25">
      <c r="B714" s="17" t="s">
        <v>1795</v>
      </c>
      <c r="C714" s="3" t="s">
        <v>21</v>
      </c>
      <c r="D714" s="4">
        <v>25</v>
      </c>
      <c r="E714" s="2" t="s">
        <v>10</v>
      </c>
      <c r="F714" s="4">
        <v>25</v>
      </c>
      <c r="G714" s="4">
        <v>25</v>
      </c>
      <c r="H714" s="4">
        <v>56</v>
      </c>
      <c r="I714" s="4">
        <v>7</v>
      </c>
      <c r="J714" s="4">
        <v>2.9</v>
      </c>
      <c r="K714" s="4">
        <v>0</v>
      </c>
      <c r="L714" s="8">
        <v>0</v>
      </c>
      <c r="M714" s="59">
        <f>AlimentosSMAE[[#This Row],[Fibra]]/AlimentosSMAE[[#This Row],[Peso neto]]</f>
        <v>0</v>
      </c>
      <c r="N714" s="62">
        <f>AlimentosSMAE[[#This Row],[Kcal]]/AlimentosSMAE[[#This Row],[Peso neto]]</f>
        <v>2.2400000000000002</v>
      </c>
    </row>
    <row r="715" spans="2:14" x14ac:dyDescent="0.25">
      <c r="B715" s="17" t="s">
        <v>1834</v>
      </c>
      <c r="C715" s="3" t="s">
        <v>21</v>
      </c>
      <c r="D715" s="4">
        <v>30</v>
      </c>
      <c r="E715" s="2" t="s">
        <v>10</v>
      </c>
      <c r="F715" s="4">
        <v>30</v>
      </c>
      <c r="G715" s="4">
        <v>30</v>
      </c>
      <c r="H715" s="4">
        <v>55</v>
      </c>
      <c r="I715" s="4">
        <v>6</v>
      </c>
      <c r="J715" s="4">
        <v>3.2</v>
      </c>
      <c r="K715" s="4">
        <v>0</v>
      </c>
      <c r="L715" s="8">
        <v>0</v>
      </c>
      <c r="M715" s="59">
        <f>AlimentosSMAE[[#This Row],[Fibra]]/AlimentosSMAE[[#This Row],[Peso neto]]</f>
        <v>0</v>
      </c>
      <c r="N715" s="62">
        <f>AlimentosSMAE[[#This Row],[Kcal]]/AlimentosSMAE[[#This Row],[Peso neto]]</f>
        <v>1.8333333333333333</v>
      </c>
    </row>
    <row r="716" spans="2:14" x14ac:dyDescent="0.25">
      <c r="B716" s="17" t="s">
        <v>1836</v>
      </c>
      <c r="C716" s="3" t="s">
        <v>21</v>
      </c>
      <c r="D716" s="4">
        <v>30</v>
      </c>
      <c r="E716" s="2" t="s">
        <v>10</v>
      </c>
      <c r="F716" s="4">
        <v>30</v>
      </c>
      <c r="G716" s="4">
        <v>30</v>
      </c>
      <c r="H716" s="4">
        <v>55</v>
      </c>
      <c r="I716" s="4">
        <v>6</v>
      </c>
      <c r="J716" s="4">
        <v>3.2</v>
      </c>
      <c r="K716" s="4">
        <v>0</v>
      </c>
      <c r="L716" s="8">
        <v>0</v>
      </c>
      <c r="M716" s="59">
        <f>AlimentosSMAE[[#This Row],[Fibra]]/AlimentosSMAE[[#This Row],[Peso neto]]</f>
        <v>0</v>
      </c>
      <c r="N716" s="62">
        <f>AlimentosSMAE[[#This Row],[Kcal]]/AlimentosSMAE[[#This Row],[Peso neto]]</f>
        <v>1.8333333333333333</v>
      </c>
    </row>
    <row r="717" spans="2:14" x14ac:dyDescent="0.25">
      <c r="B717" s="17" t="s">
        <v>1838</v>
      </c>
      <c r="C717" s="3" t="s">
        <v>21</v>
      </c>
      <c r="D717" s="4">
        <v>30</v>
      </c>
      <c r="E717" s="2" t="s">
        <v>10</v>
      </c>
      <c r="F717" s="4">
        <v>30</v>
      </c>
      <c r="G717" s="4">
        <v>30</v>
      </c>
      <c r="H717" s="4">
        <v>55</v>
      </c>
      <c r="I717" s="4">
        <v>6</v>
      </c>
      <c r="J717" s="4">
        <v>3.2</v>
      </c>
      <c r="K717" s="4">
        <v>0</v>
      </c>
      <c r="L717" s="8">
        <v>0</v>
      </c>
      <c r="M717" s="59">
        <f>AlimentosSMAE[[#This Row],[Fibra]]/AlimentosSMAE[[#This Row],[Peso neto]]</f>
        <v>0</v>
      </c>
      <c r="N717" s="62">
        <f>AlimentosSMAE[[#This Row],[Kcal]]/AlimentosSMAE[[#This Row],[Peso neto]]</f>
        <v>1.8333333333333333</v>
      </c>
    </row>
    <row r="718" spans="2:14" x14ac:dyDescent="0.25">
      <c r="B718" s="17" t="s">
        <v>1897</v>
      </c>
      <c r="C718" s="3" t="s">
        <v>21</v>
      </c>
      <c r="D718" s="4">
        <v>25</v>
      </c>
      <c r="E718" s="2" t="s">
        <v>10</v>
      </c>
      <c r="F718" s="4">
        <v>25</v>
      </c>
      <c r="G718" s="4">
        <v>25</v>
      </c>
      <c r="H718" s="4">
        <v>54</v>
      </c>
      <c r="I718" s="4">
        <v>7.2</v>
      </c>
      <c r="J718" s="4">
        <v>2.6</v>
      </c>
      <c r="K718" s="4">
        <v>0</v>
      </c>
      <c r="L718" s="8">
        <v>0</v>
      </c>
      <c r="M718" s="59">
        <f>AlimentosSMAE[[#This Row],[Fibra]]/AlimentosSMAE[[#This Row],[Peso neto]]</f>
        <v>0</v>
      </c>
      <c r="N718" s="62">
        <f>AlimentosSMAE[[#This Row],[Kcal]]/AlimentosSMAE[[#This Row],[Peso neto]]</f>
        <v>2.16</v>
      </c>
    </row>
    <row r="719" spans="2:14" x14ac:dyDescent="0.25">
      <c r="B719" s="17" t="s">
        <v>1902</v>
      </c>
      <c r="C719" s="3" t="s">
        <v>21</v>
      </c>
      <c r="D719" s="4">
        <v>30</v>
      </c>
      <c r="E719" s="2" t="s">
        <v>10</v>
      </c>
      <c r="F719" s="4">
        <v>30</v>
      </c>
      <c r="G719" s="4">
        <v>30</v>
      </c>
      <c r="H719" s="4">
        <v>51</v>
      </c>
      <c r="I719" s="4">
        <v>7.3</v>
      </c>
      <c r="J719" s="4">
        <v>2.2000000000000002</v>
      </c>
      <c r="K719" s="4">
        <v>0</v>
      </c>
      <c r="L719" s="8">
        <v>0</v>
      </c>
      <c r="M719" s="59">
        <f>AlimentosSMAE[[#This Row],[Fibra]]/AlimentosSMAE[[#This Row],[Peso neto]]</f>
        <v>0</v>
      </c>
      <c r="N719" s="62">
        <f>AlimentosSMAE[[#This Row],[Kcal]]/AlimentosSMAE[[#This Row],[Peso neto]]</f>
        <v>1.7</v>
      </c>
    </row>
    <row r="720" spans="2:14" x14ac:dyDescent="0.25">
      <c r="B720" s="17" t="s">
        <v>1905</v>
      </c>
      <c r="C720" s="3" t="s">
        <v>21</v>
      </c>
      <c r="D720" s="4">
        <v>25</v>
      </c>
      <c r="E720" s="2" t="s">
        <v>10</v>
      </c>
      <c r="F720" s="4">
        <v>25</v>
      </c>
      <c r="G720" s="4">
        <v>25</v>
      </c>
      <c r="H720" s="4">
        <v>51</v>
      </c>
      <c r="I720" s="4">
        <v>7.6</v>
      </c>
      <c r="J720" s="4">
        <v>2</v>
      </c>
      <c r="K720" s="4">
        <v>0</v>
      </c>
      <c r="L720" s="8">
        <v>0</v>
      </c>
      <c r="M720" s="59">
        <f>AlimentosSMAE[[#This Row],[Fibra]]/AlimentosSMAE[[#This Row],[Peso neto]]</f>
        <v>0</v>
      </c>
      <c r="N720" s="62">
        <f>AlimentosSMAE[[#This Row],[Kcal]]/AlimentosSMAE[[#This Row],[Peso neto]]</f>
        <v>2.04</v>
      </c>
    </row>
    <row r="721" spans="2:14" x14ac:dyDescent="0.25">
      <c r="B721" s="17" t="s">
        <v>1917</v>
      </c>
      <c r="C721" s="3" t="s">
        <v>21</v>
      </c>
      <c r="D721" s="4">
        <v>3</v>
      </c>
      <c r="E721" s="2" t="s">
        <v>52</v>
      </c>
      <c r="F721" s="4">
        <v>15</v>
      </c>
      <c r="G721" s="4">
        <v>15</v>
      </c>
      <c r="H721" s="4">
        <v>67</v>
      </c>
      <c r="I721" s="4">
        <v>8.3000000000000007</v>
      </c>
      <c r="J721" s="4">
        <v>2</v>
      </c>
      <c r="K721" s="4">
        <v>3.3</v>
      </c>
      <c r="L721" s="8">
        <v>0</v>
      </c>
      <c r="M721" s="59">
        <f>AlimentosSMAE[[#This Row],[Fibra]]/AlimentosSMAE[[#This Row],[Peso neto]]</f>
        <v>0</v>
      </c>
      <c r="N721" s="62">
        <f>AlimentosSMAE[[#This Row],[Kcal]]/AlimentosSMAE[[#This Row],[Peso neto]]</f>
        <v>4.4666666666666668</v>
      </c>
    </row>
    <row r="722" spans="2:14" x14ac:dyDescent="0.25">
      <c r="B722" s="17" t="s">
        <v>1918</v>
      </c>
      <c r="C722" s="3" t="s">
        <v>21</v>
      </c>
      <c r="D722" s="4">
        <v>4</v>
      </c>
      <c r="E722" s="2" t="s">
        <v>52</v>
      </c>
      <c r="F722" s="4">
        <v>60</v>
      </c>
      <c r="G722" s="4">
        <v>60</v>
      </c>
      <c r="H722" s="4">
        <v>51</v>
      </c>
      <c r="I722" s="4">
        <v>7.1</v>
      </c>
      <c r="J722" s="4">
        <v>2</v>
      </c>
      <c r="K722" s="4">
        <v>0.4</v>
      </c>
      <c r="L722" s="8">
        <v>0</v>
      </c>
      <c r="M722" s="59">
        <f>AlimentosSMAE[[#This Row],[Fibra]]/AlimentosSMAE[[#This Row],[Peso neto]]</f>
        <v>0</v>
      </c>
      <c r="N722" s="62">
        <f>AlimentosSMAE[[#This Row],[Kcal]]/AlimentosSMAE[[#This Row],[Peso neto]]</f>
        <v>0.85</v>
      </c>
    </row>
    <row r="723" spans="2:14" x14ac:dyDescent="0.25">
      <c r="B723" s="17" t="s">
        <v>1932</v>
      </c>
      <c r="C723" s="3" t="s">
        <v>21</v>
      </c>
      <c r="D723" s="4">
        <v>30</v>
      </c>
      <c r="E723" s="2" t="s">
        <v>10</v>
      </c>
      <c r="F723" s="4">
        <v>30</v>
      </c>
      <c r="G723" s="4">
        <v>24</v>
      </c>
      <c r="H723" s="4">
        <v>49</v>
      </c>
      <c r="I723" s="4">
        <v>6.4</v>
      </c>
      <c r="J723" s="4">
        <v>2.4</v>
      </c>
      <c r="K723" s="4">
        <v>0</v>
      </c>
      <c r="L723" s="8">
        <v>0</v>
      </c>
      <c r="M723" s="59">
        <f>AlimentosSMAE[[#This Row],[Fibra]]/AlimentosSMAE[[#This Row],[Peso neto]]</f>
        <v>0</v>
      </c>
      <c r="N723" s="62">
        <f>AlimentosSMAE[[#This Row],[Kcal]]/AlimentosSMAE[[#This Row],[Peso neto]]</f>
        <v>2.0416666666666665</v>
      </c>
    </row>
    <row r="724" spans="2:14" x14ac:dyDescent="0.25">
      <c r="B724" s="17" t="s">
        <v>1936</v>
      </c>
      <c r="C724" s="3" t="s">
        <v>21</v>
      </c>
      <c r="D724" s="4">
        <v>35</v>
      </c>
      <c r="E724" s="2" t="s">
        <v>10</v>
      </c>
      <c r="F724" s="4">
        <v>35</v>
      </c>
      <c r="G724" s="4">
        <v>35</v>
      </c>
      <c r="H724" s="4">
        <v>55</v>
      </c>
      <c r="I724" s="4">
        <v>6.9</v>
      </c>
      <c r="J724" s="4">
        <v>2.8</v>
      </c>
      <c r="K724" s="4">
        <v>0</v>
      </c>
      <c r="L724" s="8">
        <v>0</v>
      </c>
      <c r="M724" s="59">
        <f>AlimentosSMAE[[#This Row],[Fibra]]/AlimentosSMAE[[#This Row],[Peso neto]]</f>
        <v>0</v>
      </c>
      <c r="N724" s="62">
        <f>AlimentosSMAE[[#This Row],[Kcal]]/AlimentosSMAE[[#This Row],[Peso neto]]</f>
        <v>1.5714285714285714</v>
      </c>
    </row>
    <row r="725" spans="2:14" x14ac:dyDescent="0.25">
      <c r="B725" s="17" t="s">
        <v>1937</v>
      </c>
      <c r="C725" s="3" t="s">
        <v>21</v>
      </c>
      <c r="D725" s="4">
        <v>40</v>
      </c>
      <c r="E725" s="2" t="s">
        <v>10</v>
      </c>
      <c r="F725" s="4">
        <v>40</v>
      </c>
      <c r="G725" s="4">
        <v>38</v>
      </c>
      <c r="H725" s="4">
        <v>59</v>
      </c>
      <c r="I725" s="4">
        <v>7.5</v>
      </c>
      <c r="J725" s="4">
        <v>3</v>
      </c>
      <c r="K725" s="4">
        <v>0</v>
      </c>
      <c r="L725" s="8">
        <v>0</v>
      </c>
      <c r="M725" s="59">
        <f>AlimentosSMAE[[#This Row],[Fibra]]/AlimentosSMAE[[#This Row],[Peso neto]]</f>
        <v>0</v>
      </c>
      <c r="N725" s="62">
        <f>AlimentosSMAE[[#This Row],[Kcal]]/AlimentosSMAE[[#This Row],[Peso neto]]</f>
        <v>1.5526315789473684</v>
      </c>
    </row>
    <row r="726" spans="2:14" x14ac:dyDescent="0.25">
      <c r="B726" s="17" t="s">
        <v>1945</v>
      </c>
      <c r="C726" s="3" t="s">
        <v>21</v>
      </c>
      <c r="D726" s="4">
        <v>40</v>
      </c>
      <c r="E726" s="2" t="s">
        <v>10</v>
      </c>
      <c r="F726" s="4">
        <v>40</v>
      </c>
      <c r="G726" s="4">
        <v>40</v>
      </c>
      <c r="H726" s="4">
        <v>58</v>
      </c>
      <c r="I726" s="4">
        <v>6.3</v>
      </c>
      <c r="J726" s="4">
        <v>3.5</v>
      </c>
      <c r="K726" s="4">
        <v>1.7</v>
      </c>
      <c r="L726" s="8">
        <v>0</v>
      </c>
      <c r="M726" s="59">
        <f>AlimentosSMAE[[#This Row],[Fibra]]/AlimentosSMAE[[#This Row],[Peso neto]]</f>
        <v>0</v>
      </c>
      <c r="N726" s="62">
        <f>AlimentosSMAE[[#This Row],[Kcal]]/AlimentosSMAE[[#This Row],[Peso neto]]</f>
        <v>1.45</v>
      </c>
    </row>
    <row r="727" spans="2:14" x14ac:dyDescent="0.25">
      <c r="B727" s="17" t="s">
        <v>1974</v>
      </c>
      <c r="C727" s="3" t="s">
        <v>21</v>
      </c>
      <c r="D727" s="4">
        <v>70</v>
      </c>
      <c r="E727" s="2" t="s">
        <v>10</v>
      </c>
      <c r="F727" s="4">
        <v>70</v>
      </c>
      <c r="G727" s="4">
        <v>32</v>
      </c>
      <c r="H727" s="4">
        <v>54</v>
      </c>
      <c r="I727" s="4">
        <v>5.9</v>
      </c>
      <c r="J727" s="4">
        <v>3.2</v>
      </c>
      <c r="K727" s="4">
        <v>0</v>
      </c>
      <c r="L727" s="8">
        <v>0</v>
      </c>
      <c r="M727" s="59">
        <f>AlimentosSMAE[[#This Row],[Fibra]]/AlimentosSMAE[[#This Row],[Peso neto]]</f>
        <v>0</v>
      </c>
      <c r="N727" s="62">
        <f>AlimentosSMAE[[#This Row],[Kcal]]/AlimentosSMAE[[#This Row],[Peso neto]]</f>
        <v>1.6875</v>
      </c>
    </row>
    <row r="728" spans="2:14" x14ac:dyDescent="0.25">
      <c r="B728" s="17" t="s">
        <v>1975</v>
      </c>
      <c r="C728" s="3" t="s">
        <v>21</v>
      </c>
      <c r="D728" s="4">
        <v>30</v>
      </c>
      <c r="E728" s="2" t="s">
        <v>10</v>
      </c>
      <c r="F728" s="4">
        <v>30</v>
      </c>
      <c r="G728" s="4">
        <v>30</v>
      </c>
      <c r="H728" s="4">
        <v>51</v>
      </c>
      <c r="I728" s="4">
        <v>7.3</v>
      </c>
      <c r="J728" s="4">
        <v>2.2000000000000002</v>
      </c>
      <c r="K728" s="4">
        <v>0</v>
      </c>
      <c r="L728" s="8">
        <v>0</v>
      </c>
      <c r="M728" s="59">
        <f>AlimentosSMAE[[#This Row],[Fibra]]/AlimentosSMAE[[#This Row],[Peso neto]]</f>
        <v>0</v>
      </c>
      <c r="N728" s="62">
        <f>AlimentosSMAE[[#This Row],[Kcal]]/AlimentosSMAE[[#This Row],[Peso neto]]</f>
        <v>1.7</v>
      </c>
    </row>
    <row r="729" spans="2:14" x14ac:dyDescent="0.25">
      <c r="B729" s="17" t="s">
        <v>1976</v>
      </c>
      <c r="C729" s="3" t="s">
        <v>21</v>
      </c>
      <c r="D729" s="4">
        <v>30</v>
      </c>
      <c r="E729" s="2" t="s">
        <v>10</v>
      </c>
      <c r="F729" s="4">
        <v>30</v>
      </c>
      <c r="G729" s="4">
        <v>30</v>
      </c>
      <c r="H729" s="4">
        <v>51</v>
      </c>
      <c r="I729" s="4">
        <v>7.3</v>
      </c>
      <c r="J729" s="4">
        <v>2.2000000000000002</v>
      </c>
      <c r="K729" s="4">
        <v>0</v>
      </c>
      <c r="L729" s="8">
        <v>0</v>
      </c>
      <c r="M729" s="59">
        <f>AlimentosSMAE[[#This Row],[Fibra]]/AlimentosSMAE[[#This Row],[Peso neto]]</f>
        <v>0</v>
      </c>
      <c r="N729" s="62">
        <f>AlimentosSMAE[[#This Row],[Kcal]]/AlimentosSMAE[[#This Row],[Peso neto]]</f>
        <v>1.7</v>
      </c>
    </row>
    <row r="730" spans="2:14" x14ac:dyDescent="0.25">
      <c r="B730" s="17" t="s">
        <v>1977</v>
      </c>
      <c r="C730" s="3" t="s">
        <v>21</v>
      </c>
      <c r="D730" s="4">
        <v>35</v>
      </c>
      <c r="E730" s="2" t="s">
        <v>10</v>
      </c>
      <c r="F730" s="4">
        <v>35</v>
      </c>
      <c r="G730" s="4">
        <v>35</v>
      </c>
      <c r="H730" s="4">
        <v>59</v>
      </c>
      <c r="I730" s="4">
        <v>6.4</v>
      </c>
      <c r="J730" s="4">
        <v>3.5</v>
      </c>
      <c r="K730" s="4">
        <v>0</v>
      </c>
      <c r="L730" s="8">
        <v>0</v>
      </c>
      <c r="M730" s="59">
        <f>AlimentosSMAE[[#This Row],[Fibra]]/AlimentosSMAE[[#This Row],[Peso neto]]</f>
        <v>0</v>
      </c>
      <c r="N730" s="62">
        <f>AlimentosSMAE[[#This Row],[Kcal]]/AlimentosSMAE[[#This Row],[Peso neto]]</f>
        <v>1.6857142857142857</v>
      </c>
    </row>
    <row r="731" spans="2:14" x14ac:dyDescent="0.25">
      <c r="B731" s="17" t="s">
        <v>11</v>
      </c>
      <c r="C731" s="3" t="s">
        <v>12</v>
      </c>
      <c r="D731" s="4">
        <v>40</v>
      </c>
      <c r="E731" s="2" t="s">
        <v>10</v>
      </c>
      <c r="F731" s="4">
        <v>40</v>
      </c>
      <c r="G731" s="4">
        <v>40</v>
      </c>
      <c r="H731" s="4">
        <v>42</v>
      </c>
      <c r="I731" s="4">
        <v>6.8</v>
      </c>
      <c r="J731" s="4">
        <v>0.3</v>
      </c>
      <c r="K731" s="4">
        <v>2.4</v>
      </c>
      <c r="L731" s="8">
        <v>0</v>
      </c>
      <c r="M731" s="59">
        <f>AlimentosSMAE[[#This Row],[Fibra]]/AlimentosSMAE[[#This Row],[Peso neto]]</f>
        <v>0</v>
      </c>
      <c r="N731" s="62">
        <f>AlimentosSMAE[[#This Row],[Kcal]]/AlimentosSMAE[[#This Row],[Peso neto]]</f>
        <v>1.05</v>
      </c>
    </row>
    <row r="732" spans="2:14" x14ac:dyDescent="0.25">
      <c r="B732" s="17" t="s">
        <v>53</v>
      </c>
      <c r="C732" s="3" t="s">
        <v>12</v>
      </c>
      <c r="D732" s="4">
        <v>50</v>
      </c>
      <c r="E732" s="2" t="s">
        <v>10</v>
      </c>
      <c r="F732" s="4">
        <v>50</v>
      </c>
      <c r="G732" s="4">
        <v>35</v>
      </c>
      <c r="H732" s="4">
        <v>37</v>
      </c>
      <c r="I732" s="4">
        <v>7.4</v>
      </c>
      <c r="J732" s="4">
        <v>0.5</v>
      </c>
      <c r="K732" s="4">
        <v>0.9</v>
      </c>
      <c r="L732" s="8">
        <v>0</v>
      </c>
      <c r="M732" s="59">
        <f>AlimentosSMAE[[#This Row],[Fibra]]/AlimentosSMAE[[#This Row],[Peso neto]]</f>
        <v>0</v>
      </c>
      <c r="N732" s="62">
        <f>AlimentosSMAE[[#This Row],[Kcal]]/AlimentosSMAE[[#This Row],[Peso neto]]</f>
        <v>1.0571428571428572</v>
      </c>
    </row>
    <row r="733" spans="2:14" x14ac:dyDescent="0.25">
      <c r="B733" s="17" t="s">
        <v>101</v>
      </c>
      <c r="C733" s="3" t="s">
        <v>12</v>
      </c>
      <c r="D733" s="4">
        <v>30</v>
      </c>
      <c r="E733" s="2" t="s">
        <v>10</v>
      </c>
      <c r="F733" s="4">
        <v>30</v>
      </c>
      <c r="G733" s="4">
        <v>30</v>
      </c>
      <c r="H733" s="4">
        <v>42</v>
      </c>
      <c r="I733" s="4">
        <v>6.3</v>
      </c>
      <c r="J733" s="4">
        <v>1.9</v>
      </c>
      <c r="K733" s="4">
        <v>0</v>
      </c>
      <c r="L733" s="8">
        <v>0</v>
      </c>
      <c r="M733" s="59">
        <f>AlimentosSMAE[[#This Row],[Fibra]]/AlimentosSMAE[[#This Row],[Peso neto]]</f>
        <v>0</v>
      </c>
      <c r="N733" s="62">
        <f>AlimentosSMAE[[#This Row],[Kcal]]/AlimentosSMAE[[#This Row],[Peso neto]]</f>
        <v>1.4</v>
      </c>
    </row>
    <row r="734" spans="2:14" x14ac:dyDescent="0.25">
      <c r="B734" s="17" t="s">
        <v>102</v>
      </c>
      <c r="C734" s="3" t="s">
        <v>12</v>
      </c>
      <c r="D734" s="4">
        <v>30</v>
      </c>
      <c r="E734" s="2" t="s">
        <v>10</v>
      </c>
      <c r="F734" s="4">
        <v>30</v>
      </c>
      <c r="G734" s="4">
        <v>30</v>
      </c>
      <c r="H734" s="4">
        <v>42</v>
      </c>
      <c r="I734" s="4">
        <v>6.4</v>
      </c>
      <c r="J734" s="4">
        <v>1.9</v>
      </c>
      <c r="K734" s="4">
        <v>0</v>
      </c>
      <c r="L734" s="8">
        <v>0</v>
      </c>
      <c r="M734" s="59">
        <f>AlimentosSMAE[[#This Row],[Fibra]]/AlimentosSMAE[[#This Row],[Peso neto]]</f>
        <v>0</v>
      </c>
      <c r="N734" s="62">
        <f>AlimentosSMAE[[#This Row],[Kcal]]/AlimentosSMAE[[#This Row],[Peso neto]]</f>
        <v>1.4</v>
      </c>
    </row>
    <row r="735" spans="2:14" x14ac:dyDescent="0.25">
      <c r="B735" s="17" t="s">
        <v>104</v>
      </c>
      <c r="C735" s="3" t="s">
        <v>12</v>
      </c>
      <c r="D735" s="4">
        <v>10</v>
      </c>
      <c r="E735" s="2" t="s">
        <v>10</v>
      </c>
      <c r="F735" s="4">
        <v>10</v>
      </c>
      <c r="G735" s="4">
        <v>10</v>
      </c>
      <c r="H735" s="4">
        <v>39</v>
      </c>
      <c r="I735" s="4">
        <v>7.8</v>
      </c>
      <c r="J735" s="4">
        <v>0.4</v>
      </c>
      <c r="K735" s="4">
        <v>0.2</v>
      </c>
      <c r="L735" s="8">
        <v>0</v>
      </c>
      <c r="M735" s="59">
        <f>AlimentosSMAE[[#This Row],[Fibra]]/AlimentosSMAE[[#This Row],[Peso neto]]</f>
        <v>0</v>
      </c>
      <c r="N735" s="62">
        <f>AlimentosSMAE[[#This Row],[Kcal]]/AlimentosSMAE[[#This Row],[Peso neto]]</f>
        <v>3.9</v>
      </c>
    </row>
    <row r="736" spans="2:14" x14ac:dyDescent="0.25">
      <c r="B736" s="17" t="s">
        <v>115</v>
      </c>
      <c r="C736" s="3" t="s">
        <v>12</v>
      </c>
      <c r="D736" s="4">
        <v>35</v>
      </c>
      <c r="E736" s="2" t="s">
        <v>10</v>
      </c>
      <c r="F736" s="4">
        <v>35</v>
      </c>
      <c r="G736" s="4">
        <v>35</v>
      </c>
      <c r="H736" s="4">
        <v>36</v>
      </c>
      <c r="I736" s="4">
        <v>7</v>
      </c>
      <c r="J736" s="4">
        <v>0.3</v>
      </c>
      <c r="K736" s="4">
        <v>0</v>
      </c>
      <c r="L736" s="8">
        <v>0</v>
      </c>
      <c r="M736" s="59">
        <f>AlimentosSMAE[[#This Row],[Fibra]]/AlimentosSMAE[[#This Row],[Peso neto]]</f>
        <v>0</v>
      </c>
      <c r="N736" s="62">
        <f>AlimentosSMAE[[#This Row],[Kcal]]/AlimentosSMAE[[#This Row],[Peso neto]]</f>
        <v>1.0285714285714285</v>
      </c>
    </row>
    <row r="737" spans="2:14" x14ac:dyDescent="0.25">
      <c r="B737" s="17" t="s">
        <v>121</v>
      </c>
      <c r="C737" s="3" t="s">
        <v>12</v>
      </c>
      <c r="D737" s="4">
        <v>50</v>
      </c>
      <c r="E737" s="2" t="s">
        <v>10</v>
      </c>
      <c r="F737" s="4">
        <v>50</v>
      </c>
      <c r="G737" s="4">
        <v>50</v>
      </c>
      <c r="H737" s="4">
        <v>41</v>
      </c>
      <c r="I737" s="4">
        <v>7.4</v>
      </c>
      <c r="J737" s="4">
        <v>0.4</v>
      </c>
      <c r="K737" s="4">
        <v>0.7</v>
      </c>
      <c r="L737" s="8">
        <v>0</v>
      </c>
      <c r="M737" s="59">
        <f>AlimentosSMAE[[#This Row],[Fibra]]/AlimentosSMAE[[#This Row],[Peso neto]]</f>
        <v>0</v>
      </c>
      <c r="N737" s="62">
        <f>AlimentosSMAE[[#This Row],[Kcal]]/AlimentosSMAE[[#This Row],[Peso neto]]</f>
        <v>0.82</v>
      </c>
    </row>
    <row r="738" spans="2:14" x14ac:dyDescent="0.25">
      <c r="B738" s="17" t="s">
        <v>122</v>
      </c>
      <c r="C738" s="3" t="s">
        <v>12</v>
      </c>
      <c r="D738" s="4">
        <v>4</v>
      </c>
      <c r="E738" s="2" t="s">
        <v>45</v>
      </c>
      <c r="F738" s="4">
        <v>58</v>
      </c>
      <c r="G738" s="4">
        <v>58</v>
      </c>
      <c r="H738" s="4">
        <v>43</v>
      </c>
      <c r="I738" s="4">
        <v>7.4</v>
      </c>
      <c r="J738" s="4">
        <v>0.6</v>
      </c>
      <c r="K738" s="4">
        <v>1.5</v>
      </c>
      <c r="L738" s="8">
        <v>0</v>
      </c>
      <c r="M738" s="59">
        <f>AlimentosSMAE[[#This Row],[Fibra]]/AlimentosSMAE[[#This Row],[Peso neto]]</f>
        <v>0</v>
      </c>
      <c r="N738" s="62">
        <f>AlimentosSMAE[[#This Row],[Kcal]]/AlimentosSMAE[[#This Row],[Peso neto]]</f>
        <v>0.74137931034482762</v>
      </c>
    </row>
    <row r="739" spans="2:14" x14ac:dyDescent="0.25">
      <c r="B739" s="17" t="s">
        <v>123</v>
      </c>
      <c r="C739" s="3" t="s">
        <v>12</v>
      </c>
      <c r="D739" s="4">
        <v>4</v>
      </c>
      <c r="E739" s="2" t="s">
        <v>45</v>
      </c>
      <c r="F739" s="4">
        <v>58</v>
      </c>
      <c r="G739" s="4">
        <v>58</v>
      </c>
      <c r="H739" s="4">
        <v>43</v>
      </c>
      <c r="I739" s="4">
        <v>7.4</v>
      </c>
      <c r="J739" s="4">
        <v>0.6</v>
      </c>
      <c r="K739" s="4">
        <v>1.5</v>
      </c>
      <c r="L739" s="8">
        <v>0</v>
      </c>
      <c r="M739" s="59">
        <f>AlimentosSMAE[[#This Row],[Fibra]]/AlimentosSMAE[[#This Row],[Peso neto]]</f>
        <v>0</v>
      </c>
      <c r="N739" s="62">
        <f>AlimentosSMAE[[#This Row],[Kcal]]/AlimentosSMAE[[#This Row],[Peso neto]]</f>
        <v>0.74137931034482762</v>
      </c>
    </row>
    <row r="740" spans="2:14" x14ac:dyDescent="0.25">
      <c r="B740" s="17" t="s">
        <v>135</v>
      </c>
      <c r="C740" s="3" t="s">
        <v>12</v>
      </c>
      <c r="D740" s="4">
        <v>1</v>
      </c>
      <c r="E740" s="2" t="s">
        <v>45</v>
      </c>
      <c r="F740" s="4">
        <v>55</v>
      </c>
      <c r="G740" s="4">
        <v>29</v>
      </c>
      <c r="H740" s="4">
        <v>37</v>
      </c>
      <c r="I740" s="4">
        <v>6.4</v>
      </c>
      <c r="J740" s="4">
        <v>1</v>
      </c>
      <c r="K740" s="4">
        <v>0</v>
      </c>
      <c r="L740" s="8">
        <v>0</v>
      </c>
      <c r="M740" s="59">
        <f>AlimentosSMAE[[#This Row],[Fibra]]/AlimentosSMAE[[#This Row],[Peso neto]]</f>
        <v>0</v>
      </c>
      <c r="N740" s="62">
        <f>AlimentosSMAE[[#This Row],[Kcal]]/AlimentosSMAE[[#This Row],[Peso neto]]</f>
        <v>1.2758620689655173</v>
      </c>
    </row>
    <row r="741" spans="2:14" x14ac:dyDescent="0.25">
      <c r="B741" s="17" t="s">
        <v>140</v>
      </c>
      <c r="C741" s="3" t="s">
        <v>12</v>
      </c>
      <c r="D741" s="4">
        <v>30</v>
      </c>
      <c r="E741" s="2" t="s">
        <v>10</v>
      </c>
      <c r="F741" s="4">
        <v>30</v>
      </c>
      <c r="G741" s="4">
        <v>30</v>
      </c>
      <c r="H741" s="4">
        <v>39</v>
      </c>
      <c r="I741" s="4">
        <v>6.1</v>
      </c>
      <c r="J741" s="4">
        <v>1.4</v>
      </c>
      <c r="K741" s="4">
        <v>0</v>
      </c>
      <c r="L741" s="8">
        <v>0</v>
      </c>
      <c r="M741" s="59">
        <f>AlimentosSMAE[[#This Row],[Fibra]]/AlimentosSMAE[[#This Row],[Peso neto]]</f>
        <v>0</v>
      </c>
      <c r="N741" s="62">
        <f>AlimentosSMAE[[#This Row],[Kcal]]/AlimentosSMAE[[#This Row],[Peso neto]]</f>
        <v>1.3</v>
      </c>
    </row>
    <row r="742" spans="2:14" x14ac:dyDescent="0.25">
      <c r="B742" s="17" t="s">
        <v>141</v>
      </c>
      <c r="C742" s="3" t="s">
        <v>12</v>
      </c>
      <c r="D742" s="4">
        <v>0.25</v>
      </c>
      <c r="E742" s="2" t="s">
        <v>50</v>
      </c>
      <c r="F742" s="4">
        <v>38</v>
      </c>
      <c r="G742" s="4">
        <v>38</v>
      </c>
      <c r="H742" s="4">
        <v>34</v>
      </c>
      <c r="I742" s="4">
        <v>5.9</v>
      </c>
      <c r="J742" s="4">
        <v>0.5</v>
      </c>
      <c r="K742" s="4">
        <v>1.2</v>
      </c>
      <c r="L742" s="8">
        <v>0</v>
      </c>
      <c r="M742" s="59">
        <f>AlimentosSMAE[[#This Row],[Fibra]]/AlimentosSMAE[[#This Row],[Peso neto]]</f>
        <v>0</v>
      </c>
      <c r="N742" s="62">
        <f>AlimentosSMAE[[#This Row],[Kcal]]/AlimentosSMAE[[#This Row],[Peso neto]]</f>
        <v>0.89473684210526316</v>
      </c>
    </row>
    <row r="743" spans="2:14" x14ac:dyDescent="0.25">
      <c r="B743" s="17" t="s">
        <v>153</v>
      </c>
      <c r="C743" s="3" t="s">
        <v>12</v>
      </c>
      <c r="D743" s="4">
        <v>30</v>
      </c>
      <c r="E743" s="2" t="s">
        <v>10</v>
      </c>
      <c r="F743" s="4">
        <v>30</v>
      </c>
      <c r="G743" s="4">
        <v>21</v>
      </c>
      <c r="H743" s="4">
        <v>35</v>
      </c>
      <c r="I743" s="4">
        <v>6.1</v>
      </c>
      <c r="J743" s="4">
        <v>1.1000000000000001</v>
      </c>
      <c r="K743" s="4">
        <v>0</v>
      </c>
      <c r="L743" s="8">
        <v>0</v>
      </c>
      <c r="M743" s="59">
        <f>AlimentosSMAE[[#This Row],[Fibra]]/AlimentosSMAE[[#This Row],[Peso neto]]</f>
        <v>0</v>
      </c>
      <c r="N743" s="62">
        <f>AlimentosSMAE[[#This Row],[Kcal]]/AlimentosSMAE[[#This Row],[Peso neto]]</f>
        <v>1.6666666666666667</v>
      </c>
    </row>
    <row r="744" spans="2:14" x14ac:dyDescent="0.25">
      <c r="B744" s="17" t="s">
        <v>155</v>
      </c>
      <c r="C744" s="3" t="s">
        <v>12</v>
      </c>
      <c r="D744" s="4">
        <v>40</v>
      </c>
      <c r="E744" s="2" t="s">
        <v>10</v>
      </c>
      <c r="F744" s="4">
        <v>40</v>
      </c>
      <c r="G744" s="4">
        <v>40</v>
      </c>
      <c r="H744" s="4">
        <v>36</v>
      </c>
      <c r="I744" s="4">
        <v>8.1999999999999993</v>
      </c>
      <c r="J744" s="4">
        <v>0.4</v>
      </c>
      <c r="K744" s="4">
        <v>0</v>
      </c>
      <c r="L744" s="8">
        <v>0</v>
      </c>
      <c r="M744" s="59">
        <f>AlimentosSMAE[[#This Row],[Fibra]]/AlimentosSMAE[[#This Row],[Peso neto]]</f>
        <v>0</v>
      </c>
      <c r="N744" s="62">
        <f>AlimentosSMAE[[#This Row],[Kcal]]/AlimentosSMAE[[#This Row],[Peso neto]]</f>
        <v>0.9</v>
      </c>
    </row>
    <row r="745" spans="2:14" x14ac:dyDescent="0.25">
      <c r="B745" s="17" t="s">
        <v>178</v>
      </c>
      <c r="C745" s="3" t="s">
        <v>12</v>
      </c>
      <c r="D745" s="4">
        <v>0.33333333300000001</v>
      </c>
      <c r="E745" s="2" t="s">
        <v>91</v>
      </c>
      <c r="F745" s="4">
        <v>33</v>
      </c>
      <c r="G745" s="4">
        <v>33</v>
      </c>
      <c r="H745" s="4">
        <v>43</v>
      </c>
      <c r="I745" s="4">
        <v>7.9</v>
      </c>
      <c r="J745" s="4">
        <v>1</v>
      </c>
      <c r="K745" s="4">
        <v>0</v>
      </c>
      <c r="L745" s="8">
        <v>0</v>
      </c>
      <c r="M745" s="59">
        <f>AlimentosSMAE[[#This Row],[Fibra]]/AlimentosSMAE[[#This Row],[Peso neto]]</f>
        <v>0</v>
      </c>
      <c r="N745" s="62">
        <f>AlimentosSMAE[[#This Row],[Kcal]]/AlimentosSMAE[[#This Row],[Peso neto]]</f>
        <v>1.303030303030303</v>
      </c>
    </row>
    <row r="746" spans="2:14" x14ac:dyDescent="0.25">
      <c r="B746" s="17" t="s">
        <v>180</v>
      </c>
      <c r="C746" s="3" t="s">
        <v>12</v>
      </c>
      <c r="D746" s="4">
        <v>0.33333333300000001</v>
      </c>
      <c r="E746" s="2" t="s">
        <v>91</v>
      </c>
      <c r="F746" s="4">
        <v>33</v>
      </c>
      <c r="G746" s="4">
        <v>33</v>
      </c>
      <c r="H746" s="4">
        <v>39</v>
      </c>
      <c r="I746" s="4">
        <v>8.5</v>
      </c>
      <c r="J746" s="4">
        <v>0.3</v>
      </c>
      <c r="K746" s="4">
        <v>0</v>
      </c>
      <c r="L746" s="8">
        <v>0</v>
      </c>
      <c r="M746" s="59">
        <f>AlimentosSMAE[[#This Row],[Fibra]]/AlimentosSMAE[[#This Row],[Peso neto]]</f>
        <v>0</v>
      </c>
      <c r="N746" s="62">
        <f>AlimentosSMAE[[#This Row],[Kcal]]/AlimentosSMAE[[#This Row],[Peso neto]]</f>
        <v>1.1818181818181819</v>
      </c>
    </row>
    <row r="747" spans="2:14" x14ac:dyDescent="0.25">
      <c r="B747" s="17" t="s">
        <v>181</v>
      </c>
      <c r="C747" s="3" t="s">
        <v>12</v>
      </c>
      <c r="D747" s="4">
        <v>30</v>
      </c>
      <c r="E747" s="2" t="s">
        <v>10</v>
      </c>
      <c r="F747" s="4">
        <v>30</v>
      </c>
      <c r="G747" s="4">
        <v>30</v>
      </c>
      <c r="H747" s="4">
        <v>43</v>
      </c>
      <c r="I747" s="4">
        <v>7</v>
      </c>
      <c r="J747" s="4">
        <v>1.5</v>
      </c>
      <c r="K747" s="4">
        <v>0</v>
      </c>
      <c r="L747" s="8">
        <v>0</v>
      </c>
      <c r="M747" s="59">
        <f>AlimentosSMAE[[#This Row],[Fibra]]/AlimentosSMAE[[#This Row],[Peso neto]]</f>
        <v>0</v>
      </c>
      <c r="N747" s="62">
        <f>AlimentosSMAE[[#This Row],[Kcal]]/AlimentosSMAE[[#This Row],[Peso neto]]</f>
        <v>1.4333333333333333</v>
      </c>
    </row>
    <row r="748" spans="2:14" x14ac:dyDescent="0.25">
      <c r="B748" s="17" t="s">
        <v>182</v>
      </c>
      <c r="C748" s="3" t="s">
        <v>12</v>
      </c>
      <c r="D748" s="4">
        <v>20</v>
      </c>
      <c r="E748" s="2" t="s">
        <v>10</v>
      </c>
      <c r="F748" s="4">
        <v>20</v>
      </c>
      <c r="G748" s="4">
        <v>20</v>
      </c>
      <c r="H748" s="4">
        <v>37</v>
      </c>
      <c r="I748" s="4">
        <v>6</v>
      </c>
      <c r="J748" s="4">
        <v>1.3</v>
      </c>
      <c r="K748" s="4">
        <v>0</v>
      </c>
      <c r="L748" s="8">
        <v>0</v>
      </c>
      <c r="M748" s="59">
        <f>AlimentosSMAE[[#This Row],[Fibra]]/AlimentosSMAE[[#This Row],[Peso neto]]</f>
        <v>0</v>
      </c>
      <c r="N748" s="62">
        <f>AlimentosSMAE[[#This Row],[Kcal]]/AlimentosSMAE[[#This Row],[Peso neto]]</f>
        <v>1.85</v>
      </c>
    </row>
    <row r="749" spans="2:14" x14ac:dyDescent="0.25">
      <c r="B749" s="17" t="s">
        <v>183</v>
      </c>
      <c r="C749" s="3" t="s">
        <v>12</v>
      </c>
      <c r="D749" s="4">
        <v>0.33333333300000001</v>
      </c>
      <c r="E749" s="2" t="s">
        <v>91</v>
      </c>
      <c r="F749" s="4">
        <v>33</v>
      </c>
      <c r="G749" s="4">
        <v>33</v>
      </c>
      <c r="H749" s="4">
        <v>39</v>
      </c>
      <c r="I749" s="4">
        <v>8.5</v>
      </c>
      <c r="J749" s="4">
        <v>0.3</v>
      </c>
      <c r="K749" s="4">
        <v>0</v>
      </c>
      <c r="L749" s="8">
        <v>0</v>
      </c>
      <c r="M749" s="59">
        <f>AlimentosSMAE[[#This Row],[Fibra]]/AlimentosSMAE[[#This Row],[Peso neto]]</f>
        <v>0</v>
      </c>
      <c r="N749" s="62">
        <f>AlimentosSMAE[[#This Row],[Kcal]]/AlimentosSMAE[[#This Row],[Peso neto]]</f>
        <v>1.1818181818181819</v>
      </c>
    </row>
    <row r="750" spans="2:14" x14ac:dyDescent="0.25">
      <c r="B750" s="17" t="s">
        <v>206</v>
      </c>
      <c r="C750" s="3" t="s">
        <v>12</v>
      </c>
      <c r="D750" s="4">
        <v>35</v>
      </c>
      <c r="E750" s="2" t="s">
        <v>10</v>
      </c>
      <c r="F750" s="4">
        <v>35</v>
      </c>
      <c r="G750" s="4">
        <v>35</v>
      </c>
      <c r="H750" s="4">
        <v>37</v>
      </c>
      <c r="I750" s="4">
        <v>8</v>
      </c>
      <c r="J750" s="4">
        <v>0.3</v>
      </c>
      <c r="K750" s="4">
        <v>0</v>
      </c>
      <c r="L750" s="8">
        <v>0</v>
      </c>
      <c r="M750" s="59">
        <f>AlimentosSMAE[[#This Row],[Fibra]]/AlimentosSMAE[[#This Row],[Peso neto]]</f>
        <v>0</v>
      </c>
      <c r="N750" s="62">
        <f>AlimentosSMAE[[#This Row],[Kcal]]/AlimentosSMAE[[#This Row],[Peso neto]]</f>
        <v>1.0571428571428572</v>
      </c>
    </row>
    <row r="751" spans="2:14" x14ac:dyDescent="0.25">
      <c r="B751" s="17" t="s">
        <v>207</v>
      </c>
      <c r="C751" s="3" t="s">
        <v>12</v>
      </c>
      <c r="D751" s="4">
        <v>45</v>
      </c>
      <c r="E751" s="2" t="s">
        <v>10</v>
      </c>
      <c r="F751" s="4">
        <v>45</v>
      </c>
      <c r="G751" s="4">
        <v>45</v>
      </c>
      <c r="H751" s="4">
        <v>37</v>
      </c>
      <c r="I751" s="4">
        <v>8</v>
      </c>
      <c r="J751" s="4">
        <v>0.3</v>
      </c>
      <c r="K751" s="4">
        <v>0</v>
      </c>
      <c r="L751" s="8">
        <v>0</v>
      </c>
      <c r="M751" s="59">
        <f>AlimentosSMAE[[#This Row],[Fibra]]/AlimentosSMAE[[#This Row],[Peso neto]]</f>
        <v>0</v>
      </c>
      <c r="N751" s="62">
        <f>AlimentosSMAE[[#This Row],[Kcal]]/AlimentosSMAE[[#This Row],[Peso neto]]</f>
        <v>0.82222222222222219</v>
      </c>
    </row>
    <row r="752" spans="2:14" x14ac:dyDescent="0.25">
      <c r="B752" s="17" t="s">
        <v>208</v>
      </c>
      <c r="C752" s="3" t="s">
        <v>12</v>
      </c>
      <c r="D752" s="4">
        <v>15</v>
      </c>
      <c r="E752" s="2" t="s">
        <v>10</v>
      </c>
      <c r="F752" s="4">
        <v>15</v>
      </c>
      <c r="G752" s="4">
        <v>15</v>
      </c>
      <c r="H752" s="4">
        <v>44</v>
      </c>
      <c r="I752" s="4">
        <v>9.4</v>
      </c>
      <c r="J752" s="4">
        <v>0.4</v>
      </c>
      <c r="K752" s="4">
        <v>0</v>
      </c>
      <c r="L752" s="8">
        <v>0</v>
      </c>
      <c r="M752" s="59">
        <f>AlimentosSMAE[[#This Row],[Fibra]]/AlimentosSMAE[[#This Row],[Peso neto]]</f>
        <v>0</v>
      </c>
      <c r="N752" s="62">
        <f>AlimentosSMAE[[#This Row],[Kcal]]/AlimentosSMAE[[#This Row],[Peso neto]]</f>
        <v>2.9333333333333331</v>
      </c>
    </row>
    <row r="753" spans="2:14" x14ac:dyDescent="0.25">
      <c r="B753" s="17" t="s">
        <v>209</v>
      </c>
      <c r="C753" s="3" t="s">
        <v>12</v>
      </c>
      <c r="D753" s="4">
        <v>15</v>
      </c>
      <c r="E753" s="2" t="s">
        <v>10</v>
      </c>
      <c r="F753" s="4">
        <v>15</v>
      </c>
      <c r="G753" s="4">
        <v>15</v>
      </c>
      <c r="H753" s="4">
        <v>44</v>
      </c>
      <c r="I753" s="4">
        <v>9.4</v>
      </c>
      <c r="J753" s="4">
        <v>0.4</v>
      </c>
      <c r="K753" s="4">
        <v>0</v>
      </c>
      <c r="L753" s="8">
        <v>0</v>
      </c>
      <c r="M753" s="59">
        <f>AlimentosSMAE[[#This Row],[Fibra]]/AlimentosSMAE[[#This Row],[Peso neto]]</f>
        <v>0</v>
      </c>
      <c r="N753" s="62">
        <f>AlimentosSMAE[[#This Row],[Kcal]]/AlimentosSMAE[[#This Row],[Peso neto]]</f>
        <v>2.9333333333333331</v>
      </c>
    </row>
    <row r="754" spans="2:14" x14ac:dyDescent="0.25">
      <c r="B754" s="17" t="s">
        <v>217</v>
      </c>
      <c r="C754" s="3" t="s">
        <v>12</v>
      </c>
      <c r="D754" s="4">
        <v>80</v>
      </c>
      <c r="E754" s="2" t="s">
        <v>10</v>
      </c>
      <c r="F754" s="4">
        <v>80</v>
      </c>
      <c r="G754" s="4">
        <v>40</v>
      </c>
      <c r="H754" s="4">
        <v>38</v>
      </c>
      <c r="I754" s="4">
        <v>7</v>
      </c>
      <c r="J754" s="4">
        <v>1.1000000000000001</v>
      </c>
      <c r="K754" s="4">
        <v>0</v>
      </c>
      <c r="L754" s="8">
        <v>0</v>
      </c>
      <c r="M754" s="59">
        <f>AlimentosSMAE[[#This Row],[Fibra]]/AlimentosSMAE[[#This Row],[Peso neto]]</f>
        <v>0</v>
      </c>
      <c r="N754" s="62">
        <f>AlimentosSMAE[[#This Row],[Kcal]]/AlimentosSMAE[[#This Row],[Peso neto]]</f>
        <v>0.95</v>
      </c>
    </row>
    <row r="755" spans="2:14" x14ac:dyDescent="0.25">
      <c r="B755" s="17" t="s">
        <v>218</v>
      </c>
      <c r="C755" s="3" t="s">
        <v>12</v>
      </c>
      <c r="D755" s="4">
        <v>40</v>
      </c>
      <c r="E755" s="2" t="s">
        <v>10</v>
      </c>
      <c r="F755" s="4">
        <v>40</v>
      </c>
      <c r="G755" s="4">
        <v>40</v>
      </c>
      <c r="H755" s="4">
        <v>38</v>
      </c>
      <c r="I755" s="4">
        <v>7</v>
      </c>
      <c r="J755" s="4">
        <v>1.1000000000000001</v>
      </c>
      <c r="K755" s="4">
        <v>0</v>
      </c>
      <c r="L755" s="8">
        <v>0</v>
      </c>
      <c r="M755" s="59">
        <f>AlimentosSMAE[[#This Row],[Fibra]]/AlimentosSMAE[[#This Row],[Peso neto]]</f>
        <v>0</v>
      </c>
      <c r="N755" s="62">
        <f>AlimentosSMAE[[#This Row],[Kcal]]/AlimentosSMAE[[#This Row],[Peso neto]]</f>
        <v>0.95</v>
      </c>
    </row>
    <row r="756" spans="2:14" x14ac:dyDescent="0.25">
      <c r="B756" s="17" t="s">
        <v>253</v>
      </c>
      <c r="C756" s="3" t="s">
        <v>12</v>
      </c>
      <c r="D756" s="4">
        <v>30</v>
      </c>
      <c r="E756" s="2" t="s">
        <v>10</v>
      </c>
      <c r="F756" s="4">
        <v>30</v>
      </c>
      <c r="G756" s="4">
        <v>30</v>
      </c>
      <c r="H756" s="4">
        <v>36</v>
      </c>
      <c r="I756" s="4">
        <v>7.2</v>
      </c>
      <c r="J756" s="4">
        <v>0.8</v>
      </c>
      <c r="K756" s="4">
        <v>0</v>
      </c>
      <c r="L756" s="8">
        <v>0</v>
      </c>
      <c r="M756" s="59">
        <f>AlimentosSMAE[[#This Row],[Fibra]]/AlimentosSMAE[[#This Row],[Peso neto]]</f>
        <v>0</v>
      </c>
      <c r="N756" s="62">
        <f>AlimentosSMAE[[#This Row],[Kcal]]/AlimentosSMAE[[#This Row],[Peso neto]]</f>
        <v>1.2</v>
      </c>
    </row>
    <row r="757" spans="2:14" x14ac:dyDescent="0.25">
      <c r="B757" s="17" t="s">
        <v>255</v>
      </c>
      <c r="C757" s="3" t="s">
        <v>12</v>
      </c>
      <c r="D757" s="4">
        <v>30</v>
      </c>
      <c r="E757" s="2" t="s">
        <v>10</v>
      </c>
      <c r="F757" s="4">
        <v>30</v>
      </c>
      <c r="G757" s="4">
        <v>30</v>
      </c>
      <c r="H757" s="4">
        <v>36</v>
      </c>
      <c r="I757" s="4">
        <v>7.2</v>
      </c>
      <c r="J757" s="4">
        <v>0.8</v>
      </c>
      <c r="K757" s="4">
        <v>0</v>
      </c>
      <c r="L757" s="8">
        <v>0</v>
      </c>
      <c r="M757" s="59">
        <f>AlimentosSMAE[[#This Row],[Fibra]]/AlimentosSMAE[[#This Row],[Peso neto]]</f>
        <v>0</v>
      </c>
      <c r="N757" s="62">
        <f>AlimentosSMAE[[#This Row],[Kcal]]/AlimentosSMAE[[#This Row],[Peso neto]]</f>
        <v>1.2</v>
      </c>
    </row>
    <row r="758" spans="2:14" x14ac:dyDescent="0.25">
      <c r="B758" s="17" t="s">
        <v>262</v>
      </c>
      <c r="C758" s="3" t="s">
        <v>12</v>
      </c>
      <c r="D758" s="4">
        <v>35</v>
      </c>
      <c r="E758" s="2" t="s">
        <v>10</v>
      </c>
      <c r="F758" s="4">
        <v>35</v>
      </c>
      <c r="G758" s="4">
        <v>35</v>
      </c>
      <c r="H758" s="4">
        <v>41</v>
      </c>
      <c r="I758" s="4">
        <v>7.3</v>
      </c>
      <c r="J758" s="4">
        <v>1.1000000000000001</v>
      </c>
      <c r="K758" s="4">
        <v>0</v>
      </c>
      <c r="L758" s="8">
        <v>0</v>
      </c>
      <c r="M758" s="59">
        <f>AlimentosSMAE[[#This Row],[Fibra]]/AlimentosSMAE[[#This Row],[Peso neto]]</f>
        <v>0</v>
      </c>
      <c r="N758" s="62">
        <f>AlimentosSMAE[[#This Row],[Kcal]]/AlimentosSMAE[[#This Row],[Peso neto]]</f>
        <v>1.1714285714285715</v>
      </c>
    </row>
    <row r="759" spans="2:14" x14ac:dyDescent="0.25">
      <c r="B759" s="17" t="s">
        <v>273</v>
      </c>
      <c r="C759" s="3" t="s">
        <v>12</v>
      </c>
      <c r="D759" s="4">
        <v>45</v>
      </c>
      <c r="E759" s="2" t="s">
        <v>10</v>
      </c>
      <c r="F759" s="4">
        <v>45</v>
      </c>
      <c r="G759" s="4">
        <v>36</v>
      </c>
      <c r="H759" s="4">
        <v>41</v>
      </c>
      <c r="I759" s="4">
        <v>6.4</v>
      </c>
      <c r="J759" s="4">
        <v>1.7</v>
      </c>
      <c r="K759" s="4">
        <v>0</v>
      </c>
      <c r="L759" s="8">
        <v>0</v>
      </c>
      <c r="M759" s="59">
        <f>AlimentosSMAE[[#This Row],[Fibra]]/AlimentosSMAE[[#This Row],[Peso neto]]</f>
        <v>0</v>
      </c>
      <c r="N759" s="62">
        <f>AlimentosSMAE[[#This Row],[Kcal]]/AlimentosSMAE[[#This Row],[Peso neto]]</f>
        <v>1.1388888888888888</v>
      </c>
    </row>
    <row r="760" spans="2:14" x14ac:dyDescent="0.25">
      <c r="B760" s="17" t="s">
        <v>275</v>
      </c>
      <c r="C760" s="3" t="s">
        <v>12</v>
      </c>
      <c r="D760" s="4">
        <v>75</v>
      </c>
      <c r="E760" s="2" t="s">
        <v>10</v>
      </c>
      <c r="F760" s="4">
        <v>75</v>
      </c>
      <c r="G760" s="4">
        <v>38</v>
      </c>
      <c r="H760" s="4">
        <v>31</v>
      </c>
      <c r="I760" s="4">
        <v>7.5</v>
      </c>
      <c r="J760" s="4">
        <v>0.1</v>
      </c>
      <c r="K760" s="4">
        <v>0</v>
      </c>
      <c r="L760" s="8">
        <v>0</v>
      </c>
      <c r="M760" s="59">
        <f>AlimentosSMAE[[#This Row],[Fibra]]/AlimentosSMAE[[#This Row],[Peso neto]]</f>
        <v>0</v>
      </c>
      <c r="N760" s="62">
        <f>AlimentosSMAE[[#This Row],[Kcal]]/AlimentosSMAE[[#This Row],[Peso neto]]</f>
        <v>0.81578947368421051</v>
      </c>
    </row>
    <row r="761" spans="2:14" x14ac:dyDescent="0.25">
      <c r="B761" s="17" t="s">
        <v>288</v>
      </c>
      <c r="C761" s="3" t="s">
        <v>12</v>
      </c>
      <c r="D761" s="4">
        <v>400</v>
      </c>
      <c r="E761" s="2" t="s">
        <v>10</v>
      </c>
      <c r="F761" s="4">
        <v>400</v>
      </c>
      <c r="G761" s="4">
        <v>40</v>
      </c>
      <c r="H761" s="4">
        <v>40</v>
      </c>
      <c r="I761" s="4">
        <v>8.1999999999999993</v>
      </c>
      <c r="J761" s="4">
        <v>0.5</v>
      </c>
      <c r="K761" s="4">
        <v>0</v>
      </c>
      <c r="L761" s="8">
        <v>0</v>
      </c>
      <c r="M761" s="59">
        <f>AlimentosSMAE[[#This Row],[Fibra]]/AlimentosSMAE[[#This Row],[Peso neto]]</f>
        <v>0</v>
      </c>
      <c r="N761" s="62">
        <f>AlimentosSMAE[[#This Row],[Kcal]]/AlimentosSMAE[[#This Row],[Peso neto]]</f>
        <v>1</v>
      </c>
    </row>
    <row r="762" spans="2:14" x14ac:dyDescent="0.25">
      <c r="B762" s="17" t="s">
        <v>289</v>
      </c>
      <c r="C762" s="3" t="s">
        <v>12</v>
      </c>
      <c r="D762" s="4">
        <v>75</v>
      </c>
      <c r="E762" s="2" t="s">
        <v>10</v>
      </c>
      <c r="F762" s="4">
        <v>75</v>
      </c>
      <c r="G762" s="4">
        <v>38</v>
      </c>
      <c r="H762" s="4">
        <v>31</v>
      </c>
      <c r="I762" s="4">
        <v>7.7</v>
      </c>
      <c r="J762" s="4">
        <v>0</v>
      </c>
      <c r="K762" s="4">
        <v>0</v>
      </c>
      <c r="L762" s="8">
        <v>0</v>
      </c>
      <c r="M762" s="59">
        <f>AlimentosSMAE[[#This Row],[Fibra]]/AlimentosSMAE[[#This Row],[Peso neto]]</f>
        <v>0</v>
      </c>
      <c r="N762" s="62">
        <f>AlimentosSMAE[[#This Row],[Kcal]]/AlimentosSMAE[[#This Row],[Peso neto]]</f>
        <v>0.81578947368421051</v>
      </c>
    </row>
    <row r="763" spans="2:14" x14ac:dyDescent="0.25">
      <c r="B763" s="17" t="s">
        <v>290</v>
      </c>
      <c r="C763" s="3" t="s">
        <v>12</v>
      </c>
      <c r="D763" s="4">
        <v>25</v>
      </c>
      <c r="E763" s="2" t="s">
        <v>10</v>
      </c>
      <c r="F763" s="4">
        <v>25</v>
      </c>
      <c r="G763" s="4">
        <v>25</v>
      </c>
      <c r="H763" s="4">
        <v>36</v>
      </c>
      <c r="I763" s="4">
        <v>6.8</v>
      </c>
      <c r="J763" s="4">
        <v>0.8</v>
      </c>
      <c r="K763" s="4">
        <v>0</v>
      </c>
      <c r="L763" s="8">
        <v>0</v>
      </c>
      <c r="M763" s="59">
        <f>AlimentosSMAE[[#This Row],[Fibra]]/AlimentosSMAE[[#This Row],[Peso neto]]</f>
        <v>0</v>
      </c>
      <c r="N763" s="62">
        <f>AlimentosSMAE[[#This Row],[Kcal]]/AlimentosSMAE[[#This Row],[Peso neto]]</f>
        <v>1.44</v>
      </c>
    </row>
    <row r="764" spans="2:14" x14ac:dyDescent="0.25">
      <c r="B764" s="17" t="s">
        <v>330</v>
      </c>
      <c r="C764" s="3" t="s">
        <v>12</v>
      </c>
      <c r="D764" s="4">
        <v>45</v>
      </c>
      <c r="E764" s="2" t="s">
        <v>10</v>
      </c>
      <c r="F764" s="4">
        <v>45</v>
      </c>
      <c r="G764" s="4">
        <v>45</v>
      </c>
      <c r="H764" s="4">
        <v>41</v>
      </c>
      <c r="I764" s="4">
        <v>7</v>
      </c>
      <c r="J764" s="4">
        <v>0.6</v>
      </c>
      <c r="K764" s="4">
        <v>1.4</v>
      </c>
      <c r="L764" s="8">
        <v>0</v>
      </c>
      <c r="M764" s="59">
        <f>AlimentosSMAE[[#This Row],[Fibra]]/AlimentosSMAE[[#This Row],[Peso neto]]</f>
        <v>0</v>
      </c>
      <c r="N764" s="62">
        <f>AlimentosSMAE[[#This Row],[Kcal]]/AlimentosSMAE[[#This Row],[Peso neto]]</f>
        <v>0.91111111111111109</v>
      </c>
    </row>
    <row r="765" spans="2:14" x14ac:dyDescent="0.25">
      <c r="B765" s="17" t="s">
        <v>331</v>
      </c>
      <c r="C765" s="3" t="s">
        <v>12</v>
      </c>
      <c r="D765" s="4">
        <v>45</v>
      </c>
      <c r="E765" s="2" t="s">
        <v>10</v>
      </c>
      <c r="F765" s="4">
        <v>45</v>
      </c>
      <c r="G765" s="4">
        <v>45</v>
      </c>
      <c r="H765" s="4">
        <v>41</v>
      </c>
      <c r="I765" s="4">
        <v>7</v>
      </c>
      <c r="J765" s="4">
        <v>0.6</v>
      </c>
      <c r="K765" s="4">
        <v>1.4</v>
      </c>
      <c r="L765" s="8">
        <v>0</v>
      </c>
      <c r="M765" s="59">
        <f>AlimentosSMAE[[#This Row],[Fibra]]/AlimentosSMAE[[#This Row],[Peso neto]]</f>
        <v>0</v>
      </c>
      <c r="N765" s="62">
        <f>AlimentosSMAE[[#This Row],[Kcal]]/AlimentosSMAE[[#This Row],[Peso neto]]</f>
        <v>0.91111111111111109</v>
      </c>
    </row>
    <row r="766" spans="2:14" x14ac:dyDescent="0.25">
      <c r="B766" s="17" t="s">
        <v>332</v>
      </c>
      <c r="C766" s="3" t="s">
        <v>12</v>
      </c>
      <c r="D766" s="4">
        <v>45</v>
      </c>
      <c r="E766" s="2" t="s">
        <v>10</v>
      </c>
      <c r="F766" s="4">
        <v>45</v>
      </c>
      <c r="G766" s="4">
        <v>45</v>
      </c>
      <c r="H766" s="4">
        <v>41</v>
      </c>
      <c r="I766" s="4">
        <v>7</v>
      </c>
      <c r="J766" s="4">
        <v>0.6</v>
      </c>
      <c r="K766" s="4">
        <v>1.4</v>
      </c>
      <c r="L766" s="8">
        <v>0</v>
      </c>
      <c r="M766" s="59">
        <f>AlimentosSMAE[[#This Row],[Fibra]]/AlimentosSMAE[[#This Row],[Peso neto]]</f>
        <v>0</v>
      </c>
      <c r="N766" s="62">
        <f>AlimentosSMAE[[#This Row],[Kcal]]/AlimentosSMAE[[#This Row],[Peso neto]]</f>
        <v>0.91111111111111109</v>
      </c>
    </row>
    <row r="767" spans="2:14" x14ac:dyDescent="0.25">
      <c r="B767" s="17" t="s">
        <v>333</v>
      </c>
      <c r="C767" s="3" t="s">
        <v>12</v>
      </c>
      <c r="D767" s="4">
        <v>45</v>
      </c>
      <c r="E767" s="2" t="s">
        <v>10</v>
      </c>
      <c r="F767" s="4">
        <v>45</v>
      </c>
      <c r="G767" s="4">
        <v>45</v>
      </c>
      <c r="H767" s="4">
        <v>42</v>
      </c>
      <c r="I767" s="4">
        <v>8.1</v>
      </c>
      <c r="J767" s="4">
        <v>0.6</v>
      </c>
      <c r="K767" s="4">
        <v>1.4</v>
      </c>
      <c r="L767" s="8">
        <v>0</v>
      </c>
      <c r="M767" s="59">
        <f>AlimentosSMAE[[#This Row],[Fibra]]/AlimentosSMAE[[#This Row],[Peso neto]]</f>
        <v>0</v>
      </c>
      <c r="N767" s="62">
        <f>AlimentosSMAE[[#This Row],[Kcal]]/AlimentosSMAE[[#This Row],[Peso neto]]</f>
        <v>0.93333333333333335</v>
      </c>
    </row>
    <row r="768" spans="2:14" x14ac:dyDescent="0.25">
      <c r="B768" s="17" t="s">
        <v>344</v>
      </c>
      <c r="C768" s="3" t="s">
        <v>12</v>
      </c>
      <c r="D768" s="4">
        <v>2</v>
      </c>
      <c r="E768" s="2" t="s">
        <v>45</v>
      </c>
      <c r="F768" s="4">
        <v>50</v>
      </c>
      <c r="G768" s="4">
        <v>40</v>
      </c>
      <c r="H768" s="4">
        <v>34</v>
      </c>
      <c r="I768" s="4">
        <v>7.1</v>
      </c>
      <c r="J768" s="4">
        <v>0.7</v>
      </c>
      <c r="K768" s="4">
        <v>0.4</v>
      </c>
      <c r="L768" s="8">
        <v>0</v>
      </c>
      <c r="M768" s="59">
        <f>AlimentosSMAE[[#This Row],[Fibra]]/AlimentosSMAE[[#This Row],[Peso neto]]</f>
        <v>0</v>
      </c>
      <c r="N768" s="62">
        <f>AlimentosSMAE[[#This Row],[Kcal]]/AlimentosSMAE[[#This Row],[Peso neto]]</f>
        <v>0.85</v>
      </c>
    </row>
    <row r="769" spans="2:14" x14ac:dyDescent="0.25">
      <c r="B769" s="17" t="s">
        <v>345</v>
      </c>
      <c r="C769" s="3" t="s">
        <v>12</v>
      </c>
      <c r="D769" s="4">
        <v>5</v>
      </c>
      <c r="E769" s="2" t="s">
        <v>45</v>
      </c>
      <c r="F769" s="4">
        <v>34</v>
      </c>
      <c r="G769" s="4">
        <v>34</v>
      </c>
      <c r="H769" s="4">
        <v>38</v>
      </c>
      <c r="I769" s="4">
        <v>7.3</v>
      </c>
      <c r="J769" s="4">
        <v>0.4</v>
      </c>
      <c r="K769" s="4">
        <v>0</v>
      </c>
      <c r="L769" s="8">
        <v>0</v>
      </c>
      <c r="M769" s="59">
        <f>AlimentosSMAE[[#This Row],[Fibra]]/AlimentosSMAE[[#This Row],[Peso neto]]</f>
        <v>0</v>
      </c>
      <c r="N769" s="62">
        <f>AlimentosSMAE[[#This Row],[Kcal]]/AlimentosSMAE[[#This Row],[Peso neto]]</f>
        <v>1.1176470588235294</v>
      </c>
    </row>
    <row r="770" spans="2:14" x14ac:dyDescent="0.25">
      <c r="B770" s="17" t="s">
        <v>346</v>
      </c>
      <c r="C770" s="3" t="s">
        <v>12</v>
      </c>
      <c r="D770" s="4">
        <v>6</v>
      </c>
      <c r="E770" s="2" t="s">
        <v>45</v>
      </c>
      <c r="F770" s="4">
        <v>45</v>
      </c>
      <c r="G770" s="4">
        <v>36</v>
      </c>
      <c r="H770" s="4">
        <v>40</v>
      </c>
      <c r="I770" s="4">
        <v>5</v>
      </c>
      <c r="J770" s="4">
        <v>0.6</v>
      </c>
      <c r="K770" s="4">
        <v>0.3</v>
      </c>
      <c r="L770" s="8">
        <v>0</v>
      </c>
      <c r="M770" s="59">
        <f>AlimentosSMAE[[#This Row],[Fibra]]/AlimentosSMAE[[#This Row],[Peso neto]]</f>
        <v>0</v>
      </c>
      <c r="N770" s="62">
        <f>AlimentosSMAE[[#This Row],[Kcal]]/AlimentosSMAE[[#This Row],[Peso neto]]</f>
        <v>1.1111111111111112</v>
      </c>
    </row>
    <row r="771" spans="2:14" x14ac:dyDescent="0.25">
      <c r="B771" s="17" t="s">
        <v>347</v>
      </c>
      <c r="C771" s="3" t="s">
        <v>12</v>
      </c>
      <c r="D771" s="4">
        <v>40</v>
      </c>
      <c r="E771" s="2" t="s">
        <v>10</v>
      </c>
      <c r="F771" s="4">
        <v>40</v>
      </c>
      <c r="G771" s="4">
        <v>40</v>
      </c>
      <c r="H771" s="4">
        <v>32</v>
      </c>
      <c r="I771" s="4">
        <v>6.5</v>
      </c>
      <c r="J771" s="4">
        <v>0.6</v>
      </c>
      <c r="K771" s="4">
        <v>3.7</v>
      </c>
      <c r="L771" s="8">
        <v>0</v>
      </c>
      <c r="M771" s="59">
        <f>AlimentosSMAE[[#This Row],[Fibra]]/AlimentosSMAE[[#This Row],[Peso neto]]</f>
        <v>0</v>
      </c>
      <c r="N771" s="62">
        <f>AlimentosSMAE[[#This Row],[Kcal]]/AlimentosSMAE[[#This Row],[Peso neto]]</f>
        <v>0.8</v>
      </c>
    </row>
    <row r="772" spans="2:14" x14ac:dyDescent="0.25">
      <c r="B772" s="17" t="s">
        <v>348</v>
      </c>
      <c r="C772" s="3" t="s">
        <v>12</v>
      </c>
      <c r="D772" s="4">
        <v>0.25</v>
      </c>
      <c r="E772" s="2" t="s">
        <v>50</v>
      </c>
      <c r="F772" s="4">
        <v>32</v>
      </c>
      <c r="G772" s="4">
        <v>32</v>
      </c>
      <c r="H772" s="4">
        <v>42</v>
      </c>
      <c r="I772" s="4">
        <v>8.1</v>
      </c>
      <c r="J772" s="4">
        <v>0.4</v>
      </c>
      <c r="K772" s="4">
        <v>0</v>
      </c>
      <c r="L772" s="8">
        <v>0</v>
      </c>
      <c r="M772" s="59">
        <f>AlimentosSMAE[[#This Row],[Fibra]]/AlimentosSMAE[[#This Row],[Peso neto]]</f>
        <v>0</v>
      </c>
      <c r="N772" s="62">
        <f>AlimentosSMAE[[#This Row],[Kcal]]/AlimentosSMAE[[#This Row],[Peso neto]]</f>
        <v>1.3125</v>
      </c>
    </row>
    <row r="773" spans="2:14" x14ac:dyDescent="0.25">
      <c r="B773" s="17" t="s">
        <v>349</v>
      </c>
      <c r="C773" s="3" t="s">
        <v>12</v>
      </c>
      <c r="D773" s="4">
        <v>2</v>
      </c>
      <c r="E773" s="2" t="s">
        <v>45</v>
      </c>
      <c r="F773" s="4">
        <v>50</v>
      </c>
      <c r="G773" s="4">
        <v>40</v>
      </c>
      <c r="H773" s="4">
        <v>38</v>
      </c>
      <c r="I773" s="4">
        <v>7.3</v>
      </c>
      <c r="J773" s="4">
        <v>0.7</v>
      </c>
      <c r="K773" s="4">
        <v>0.4</v>
      </c>
      <c r="L773" s="8">
        <v>0</v>
      </c>
      <c r="M773" s="59">
        <f>AlimentosSMAE[[#This Row],[Fibra]]/AlimentosSMAE[[#This Row],[Peso neto]]</f>
        <v>0</v>
      </c>
      <c r="N773" s="62">
        <f>AlimentosSMAE[[#This Row],[Kcal]]/AlimentosSMAE[[#This Row],[Peso neto]]</f>
        <v>0.95</v>
      </c>
    </row>
    <row r="774" spans="2:14" x14ac:dyDescent="0.25">
      <c r="B774" s="17" t="s">
        <v>350</v>
      </c>
      <c r="C774" s="3" t="s">
        <v>12</v>
      </c>
      <c r="D774" s="4">
        <v>6</v>
      </c>
      <c r="E774" s="2" t="s">
        <v>45</v>
      </c>
      <c r="F774" s="4">
        <v>36</v>
      </c>
      <c r="G774" s="4">
        <v>36</v>
      </c>
      <c r="H774" s="4">
        <v>33</v>
      </c>
      <c r="I774" s="4">
        <v>7.5</v>
      </c>
      <c r="J774" s="4">
        <v>0.6</v>
      </c>
      <c r="K774" s="4">
        <v>0.3</v>
      </c>
      <c r="L774" s="8">
        <v>0</v>
      </c>
      <c r="M774" s="59">
        <f>AlimentosSMAE[[#This Row],[Fibra]]/AlimentosSMAE[[#This Row],[Peso neto]]</f>
        <v>0</v>
      </c>
      <c r="N774" s="62">
        <f>AlimentosSMAE[[#This Row],[Kcal]]/AlimentosSMAE[[#This Row],[Peso neto]]</f>
        <v>0.91666666666666663</v>
      </c>
    </row>
    <row r="775" spans="2:14" x14ac:dyDescent="0.25">
      <c r="B775" s="17" t="s">
        <v>351</v>
      </c>
      <c r="C775" s="3" t="s">
        <v>12</v>
      </c>
      <c r="D775" s="4">
        <v>10</v>
      </c>
      <c r="E775" s="2" t="s">
        <v>10</v>
      </c>
      <c r="F775" s="4">
        <v>10</v>
      </c>
      <c r="G775" s="4">
        <v>9</v>
      </c>
      <c r="H775" s="4">
        <v>33</v>
      </c>
      <c r="I775" s="4">
        <v>7.5</v>
      </c>
      <c r="J775" s="4">
        <v>0.2</v>
      </c>
      <c r="K775" s="4">
        <v>0.5</v>
      </c>
      <c r="L775" s="8">
        <v>0</v>
      </c>
      <c r="M775" s="59">
        <f>AlimentosSMAE[[#This Row],[Fibra]]/AlimentosSMAE[[#This Row],[Peso neto]]</f>
        <v>0</v>
      </c>
      <c r="N775" s="62">
        <f>AlimentosSMAE[[#This Row],[Kcal]]/AlimentosSMAE[[#This Row],[Peso neto]]</f>
        <v>3.6666666666666665</v>
      </c>
    </row>
    <row r="776" spans="2:14" x14ac:dyDescent="0.25">
      <c r="B776" s="17" t="s">
        <v>352</v>
      </c>
      <c r="C776" s="3" t="s">
        <v>12</v>
      </c>
      <c r="D776" s="4">
        <v>10</v>
      </c>
      <c r="E776" s="2" t="s">
        <v>10</v>
      </c>
      <c r="F776" s="4">
        <v>10</v>
      </c>
      <c r="G776" s="4">
        <v>9</v>
      </c>
      <c r="H776" s="4">
        <v>42</v>
      </c>
      <c r="I776" s="4">
        <v>8.1</v>
      </c>
      <c r="J776" s="4">
        <v>0.2</v>
      </c>
      <c r="K776" s="4">
        <v>0.5</v>
      </c>
      <c r="L776" s="8">
        <v>0</v>
      </c>
      <c r="M776" s="59">
        <f>AlimentosSMAE[[#This Row],[Fibra]]/AlimentosSMAE[[#This Row],[Peso neto]]</f>
        <v>0</v>
      </c>
      <c r="N776" s="62">
        <f>AlimentosSMAE[[#This Row],[Kcal]]/AlimentosSMAE[[#This Row],[Peso neto]]</f>
        <v>4.666666666666667</v>
      </c>
    </row>
    <row r="777" spans="2:14" x14ac:dyDescent="0.25">
      <c r="B777" s="17" t="s">
        <v>353</v>
      </c>
      <c r="C777" s="3" t="s">
        <v>12</v>
      </c>
      <c r="D777" s="4">
        <v>2</v>
      </c>
      <c r="E777" s="2" t="s">
        <v>45</v>
      </c>
      <c r="F777" s="4">
        <v>50</v>
      </c>
      <c r="G777" s="4">
        <v>40</v>
      </c>
      <c r="H777" s="4">
        <v>37</v>
      </c>
      <c r="I777" s="4">
        <v>7.6</v>
      </c>
      <c r="J777" s="4">
        <v>0.7</v>
      </c>
      <c r="K777" s="4">
        <v>0.4</v>
      </c>
      <c r="L777" s="8">
        <v>0</v>
      </c>
      <c r="M777" s="59">
        <f>AlimentosSMAE[[#This Row],[Fibra]]/AlimentosSMAE[[#This Row],[Peso neto]]</f>
        <v>0</v>
      </c>
      <c r="N777" s="62">
        <f>AlimentosSMAE[[#This Row],[Kcal]]/AlimentosSMAE[[#This Row],[Peso neto]]</f>
        <v>0.92500000000000004</v>
      </c>
    </row>
    <row r="778" spans="2:14" x14ac:dyDescent="0.25">
      <c r="B778" s="17" t="s">
        <v>369</v>
      </c>
      <c r="C778" s="3" t="s">
        <v>12</v>
      </c>
      <c r="D778" s="4">
        <v>2</v>
      </c>
      <c r="E778" s="2" t="s">
        <v>45</v>
      </c>
      <c r="F778" s="4">
        <v>42</v>
      </c>
      <c r="G778" s="4">
        <v>42</v>
      </c>
      <c r="H778" s="4">
        <v>41</v>
      </c>
      <c r="I778" s="4">
        <v>8.1</v>
      </c>
      <c r="J778" s="4">
        <v>0.4</v>
      </c>
      <c r="K778" s="4">
        <v>0</v>
      </c>
      <c r="L778" s="8">
        <v>0</v>
      </c>
      <c r="M778" s="59">
        <f>AlimentosSMAE[[#This Row],[Fibra]]/AlimentosSMAE[[#This Row],[Peso neto]]</f>
        <v>0</v>
      </c>
      <c r="N778" s="62">
        <f>AlimentosSMAE[[#This Row],[Kcal]]/AlimentosSMAE[[#This Row],[Peso neto]]</f>
        <v>0.97619047619047616</v>
      </c>
    </row>
    <row r="779" spans="2:14" x14ac:dyDescent="0.25">
      <c r="B779" s="17" t="s">
        <v>370</v>
      </c>
      <c r="C779" s="3" t="s">
        <v>12</v>
      </c>
      <c r="D779" s="4">
        <v>40</v>
      </c>
      <c r="E779" s="2" t="s">
        <v>10</v>
      </c>
      <c r="F779" s="4">
        <v>40</v>
      </c>
      <c r="G779" s="4">
        <v>40</v>
      </c>
      <c r="H779" s="4">
        <v>41</v>
      </c>
      <c r="I779" s="4">
        <v>8.1</v>
      </c>
      <c r="J779" s="4">
        <v>0.7</v>
      </c>
      <c r="K779" s="4">
        <v>0</v>
      </c>
      <c r="L779" s="8">
        <v>0</v>
      </c>
      <c r="M779" s="59">
        <f>AlimentosSMAE[[#This Row],[Fibra]]/AlimentosSMAE[[#This Row],[Peso neto]]</f>
        <v>0</v>
      </c>
      <c r="N779" s="62">
        <f>AlimentosSMAE[[#This Row],[Kcal]]/AlimentosSMAE[[#This Row],[Peso neto]]</f>
        <v>1.0249999999999999</v>
      </c>
    </row>
    <row r="780" spans="2:14" x14ac:dyDescent="0.25">
      <c r="B780" s="17" t="s">
        <v>371</v>
      </c>
      <c r="C780" s="3" t="s">
        <v>12</v>
      </c>
      <c r="D780" s="4">
        <v>40</v>
      </c>
      <c r="E780" s="2" t="s">
        <v>10</v>
      </c>
      <c r="F780" s="4">
        <v>40</v>
      </c>
      <c r="G780" s="4">
        <v>40</v>
      </c>
      <c r="H780" s="4">
        <v>41</v>
      </c>
      <c r="I780" s="4">
        <v>8.1</v>
      </c>
      <c r="J780" s="4">
        <v>0.7</v>
      </c>
      <c r="K780" s="4">
        <v>0</v>
      </c>
      <c r="L780" s="8">
        <v>0</v>
      </c>
      <c r="M780" s="59">
        <f>AlimentosSMAE[[#This Row],[Fibra]]/AlimentosSMAE[[#This Row],[Peso neto]]</f>
        <v>0</v>
      </c>
      <c r="N780" s="62">
        <f>AlimentosSMAE[[#This Row],[Kcal]]/AlimentosSMAE[[#This Row],[Peso neto]]</f>
        <v>1.0249999999999999</v>
      </c>
    </row>
    <row r="781" spans="2:14" x14ac:dyDescent="0.25">
      <c r="B781" s="17" t="s">
        <v>372</v>
      </c>
      <c r="C781" s="3" t="s">
        <v>12</v>
      </c>
      <c r="D781" s="4">
        <v>0.25</v>
      </c>
      <c r="E781" s="2" t="s">
        <v>50</v>
      </c>
      <c r="F781" s="4">
        <v>34</v>
      </c>
      <c r="G781" s="4">
        <v>34</v>
      </c>
      <c r="H781" s="4">
        <v>33</v>
      </c>
      <c r="I781" s="4">
        <v>6.9</v>
      </c>
      <c r="J781" s="4">
        <v>0.4</v>
      </c>
      <c r="K781" s="4">
        <v>0</v>
      </c>
      <c r="L781" s="8">
        <v>0</v>
      </c>
      <c r="M781" s="59">
        <f>AlimentosSMAE[[#This Row],[Fibra]]/AlimentosSMAE[[#This Row],[Peso neto]]</f>
        <v>0</v>
      </c>
      <c r="N781" s="62">
        <f>AlimentosSMAE[[#This Row],[Kcal]]/AlimentosSMAE[[#This Row],[Peso neto]]</f>
        <v>0.97058823529411764</v>
      </c>
    </row>
    <row r="782" spans="2:14" x14ac:dyDescent="0.25">
      <c r="B782" s="17" t="s">
        <v>373</v>
      </c>
      <c r="C782" s="3" t="s">
        <v>12</v>
      </c>
      <c r="D782" s="4">
        <v>40</v>
      </c>
      <c r="E782" s="2" t="s">
        <v>10</v>
      </c>
      <c r="F782" s="4">
        <v>40</v>
      </c>
      <c r="G782" s="4">
        <v>40</v>
      </c>
      <c r="H782" s="4">
        <v>41</v>
      </c>
      <c r="I782" s="4">
        <v>8.1</v>
      </c>
      <c r="J782" s="4">
        <v>0.7</v>
      </c>
      <c r="K782" s="4">
        <v>0</v>
      </c>
      <c r="L782" s="8">
        <v>0</v>
      </c>
      <c r="M782" s="59">
        <f>AlimentosSMAE[[#This Row],[Fibra]]/AlimentosSMAE[[#This Row],[Peso neto]]</f>
        <v>0</v>
      </c>
      <c r="N782" s="62">
        <f>AlimentosSMAE[[#This Row],[Kcal]]/AlimentosSMAE[[#This Row],[Peso neto]]</f>
        <v>1.0249999999999999</v>
      </c>
    </row>
    <row r="783" spans="2:14" x14ac:dyDescent="0.25">
      <c r="B783" s="17" t="s">
        <v>384</v>
      </c>
      <c r="C783" s="3" t="s">
        <v>12</v>
      </c>
      <c r="D783" s="4">
        <v>25</v>
      </c>
      <c r="E783" s="2" t="s">
        <v>10</v>
      </c>
      <c r="F783" s="4">
        <v>25</v>
      </c>
      <c r="G783" s="4">
        <v>25</v>
      </c>
      <c r="H783" s="4">
        <v>34</v>
      </c>
      <c r="I783" s="4">
        <v>7.3</v>
      </c>
      <c r="J783" s="4">
        <v>0.2</v>
      </c>
      <c r="K783" s="4">
        <v>0</v>
      </c>
      <c r="L783" s="8">
        <v>0</v>
      </c>
      <c r="M783" s="59">
        <f>AlimentosSMAE[[#This Row],[Fibra]]/AlimentosSMAE[[#This Row],[Peso neto]]</f>
        <v>0</v>
      </c>
      <c r="N783" s="62">
        <f>AlimentosSMAE[[#This Row],[Kcal]]/AlimentosSMAE[[#This Row],[Peso neto]]</f>
        <v>1.36</v>
      </c>
    </row>
    <row r="784" spans="2:14" x14ac:dyDescent="0.25">
      <c r="B784" s="17" t="s">
        <v>385</v>
      </c>
      <c r="C784" s="3" t="s">
        <v>12</v>
      </c>
      <c r="D784" s="4">
        <v>35</v>
      </c>
      <c r="E784" s="2" t="s">
        <v>10</v>
      </c>
      <c r="F784" s="4">
        <v>35</v>
      </c>
      <c r="G784" s="4">
        <v>25</v>
      </c>
      <c r="H784" s="4">
        <v>40</v>
      </c>
      <c r="I784" s="4">
        <v>7.1</v>
      </c>
      <c r="J784" s="4">
        <v>1.3</v>
      </c>
      <c r="K784" s="4">
        <v>0</v>
      </c>
      <c r="L784" s="8">
        <v>0</v>
      </c>
      <c r="M784" s="59">
        <f>AlimentosSMAE[[#This Row],[Fibra]]/AlimentosSMAE[[#This Row],[Peso neto]]</f>
        <v>0</v>
      </c>
      <c r="N784" s="62">
        <f>AlimentosSMAE[[#This Row],[Kcal]]/AlimentosSMAE[[#This Row],[Peso neto]]</f>
        <v>1.6</v>
      </c>
    </row>
    <row r="785" spans="2:14" x14ac:dyDescent="0.25">
      <c r="B785" s="17" t="s">
        <v>386</v>
      </c>
      <c r="C785" s="3" t="s">
        <v>12</v>
      </c>
      <c r="D785" s="4">
        <v>35</v>
      </c>
      <c r="E785" s="2" t="s">
        <v>10</v>
      </c>
      <c r="F785" s="4">
        <v>35</v>
      </c>
      <c r="G785" s="4">
        <v>35</v>
      </c>
      <c r="H785" s="4">
        <v>31</v>
      </c>
      <c r="I785" s="4">
        <v>7.1</v>
      </c>
      <c r="J785" s="4">
        <v>0.4</v>
      </c>
      <c r="K785" s="4">
        <v>0</v>
      </c>
      <c r="L785" s="8">
        <v>0</v>
      </c>
      <c r="M785" s="59">
        <f>AlimentosSMAE[[#This Row],[Fibra]]/AlimentosSMAE[[#This Row],[Peso neto]]</f>
        <v>0</v>
      </c>
      <c r="N785" s="62">
        <f>AlimentosSMAE[[#This Row],[Kcal]]/AlimentosSMAE[[#This Row],[Peso neto]]</f>
        <v>0.88571428571428568</v>
      </c>
    </row>
    <row r="786" spans="2:14" x14ac:dyDescent="0.25">
      <c r="B786" s="17" t="s">
        <v>389</v>
      </c>
      <c r="C786" s="3" t="s">
        <v>12</v>
      </c>
      <c r="D786" s="4">
        <v>35</v>
      </c>
      <c r="E786" s="2" t="s">
        <v>10</v>
      </c>
      <c r="F786" s="4">
        <v>35</v>
      </c>
      <c r="G786" s="4">
        <v>30</v>
      </c>
      <c r="H786" s="4">
        <v>40</v>
      </c>
      <c r="I786" s="4">
        <v>7.1</v>
      </c>
      <c r="J786" s="4">
        <v>1.1000000000000001</v>
      </c>
      <c r="K786" s="4">
        <v>0</v>
      </c>
      <c r="L786" s="8">
        <v>0</v>
      </c>
      <c r="M786" s="59">
        <f>AlimentosSMAE[[#This Row],[Fibra]]/AlimentosSMAE[[#This Row],[Peso neto]]</f>
        <v>0</v>
      </c>
      <c r="N786" s="62">
        <f>AlimentosSMAE[[#This Row],[Kcal]]/AlimentosSMAE[[#This Row],[Peso neto]]</f>
        <v>1.3333333333333333</v>
      </c>
    </row>
    <row r="787" spans="2:14" x14ac:dyDescent="0.25">
      <c r="B787" s="17" t="s">
        <v>391</v>
      </c>
      <c r="C787" s="3" t="s">
        <v>12</v>
      </c>
      <c r="D787" s="4">
        <v>40</v>
      </c>
      <c r="E787" s="2" t="s">
        <v>10</v>
      </c>
      <c r="F787" s="4">
        <v>40</v>
      </c>
      <c r="G787" s="4">
        <v>40</v>
      </c>
      <c r="H787" s="4">
        <v>39</v>
      </c>
      <c r="I787" s="4">
        <v>7</v>
      </c>
      <c r="J787" s="4">
        <v>1</v>
      </c>
      <c r="K787" s="4">
        <v>0.4</v>
      </c>
      <c r="L787" s="8">
        <v>0</v>
      </c>
      <c r="M787" s="59">
        <f>AlimentosSMAE[[#This Row],[Fibra]]/AlimentosSMAE[[#This Row],[Peso neto]]</f>
        <v>0</v>
      </c>
      <c r="N787" s="62">
        <f>AlimentosSMAE[[#This Row],[Kcal]]/AlimentosSMAE[[#This Row],[Peso neto]]</f>
        <v>0.97499999999999998</v>
      </c>
    </row>
    <row r="788" spans="2:14" x14ac:dyDescent="0.25">
      <c r="B788" s="17" t="s">
        <v>394</v>
      </c>
      <c r="C788" s="3" t="s">
        <v>12</v>
      </c>
      <c r="D788" s="4">
        <v>11</v>
      </c>
      <c r="E788" s="2" t="s">
        <v>10</v>
      </c>
      <c r="F788" s="4">
        <v>11</v>
      </c>
      <c r="G788" s="4">
        <v>11</v>
      </c>
      <c r="H788" s="4">
        <v>43</v>
      </c>
      <c r="I788" s="4">
        <v>7.1</v>
      </c>
      <c r="J788" s="4">
        <v>1.6</v>
      </c>
      <c r="K788" s="4">
        <v>0.1</v>
      </c>
      <c r="L788" s="8">
        <v>0</v>
      </c>
      <c r="M788" s="59">
        <f>AlimentosSMAE[[#This Row],[Fibra]]/AlimentosSMAE[[#This Row],[Peso neto]]</f>
        <v>0</v>
      </c>
      <c r="N788" s="62">
        <f>AlimentosSMAE[[#This Row],[Kcal]]/AlimentosSMAE[[#This Row],[Peso neto]]</f>
        <v>3.9090909090909092</v>
      </c>
    </row>
    <row r="789" spans="2:14" x14ac:dyDescent="0.25">
      <c r="B789" s="17" t="s">
        <v>398</v>
      </c>
      <c r="C789" s="3" t="s">
        <v>12</v>
      </c>
      <c r="D789" s="4">
        <v>30</v>
      </c>
      <c r="E789" s="2" t="s">
        <v>10</v>
      </c>
      <c r="F789" s="4">
        <v>30</v>
      </c>
      <c r="G789" s="4">
        <v>27</v>
      </c>
      <c r="H789" s="4">
        <v>42</v>
      </c>
      <c r="I789" s="4">
        <v>5.9</v>
      </c>
      <c r="J789" s="4">
        <v>1.9</v>
      </c>
      <c r="K789" s="4">
        <v>0</v>
      </c>
      <c r="L789" s="8">
        <v>0</v>
      </c>
      <c r="M789" s="59">
        <f>AlimentosSMAE[[#This Row],[Fibra]]/AlimentosSMAE[[#This Row],[Peso neto]]</f>
        <v>0</v>
      </c>
      <c r="N789" s="62">
        <f>AlimentosSMAE[[#This Row],[Kcal]]/AlimentosSMAE[[#This Row],[Peso neto]]</f>
        <v>1.5555555555555556</v>
      </c>
    </row>
    <row r="790" spans="2:14" x14ac:dyDescent="0.25">
      <c r="B790" s="17" t="s">
        <v>401</v>
      </c>
      <c r="C790" s="3" t="s">
        <v>12</v>
      </c>
      <c r="D790" s="4">
        <v>30</v>
      </c>
      <c r="E790" s="2" t="s">
        <v>10</v>
      </c>
      <c r="F790" s="4">
        <v>30</v>
      </c>
      <c r="G790" s="4">
        <v>30</v>
      </c>
      <c r="H790" s="4">
        <v>33</v>
      </c>
      <c r="I790" s="4">
        <v>6.7</v>
      </c>
      <c r="J790" s="4">
        <v>0.4</v>
      </c>
      <c r="K790" s="4">
        <v>0</v>
      </c>
      <c r="L790" s="8">
        <v>0</v>
      </c>
      <c r="M790" s="59">
        <f>AlimentosSMAE[[#This Row],[Fibra]]/AlimentosSMAE[[#This Row],[Peso neto]]</f>
        <v>0</v>
      </c>
      <c r="N790" s="62">
        <f>AlimentosSMAE[[#This Row],[Kcal]]/AlimentosSMAE[[#This Row],[Peso neto]]</f>
        <v>1.1000000000000001</v>
      </c>
    </row>
    <row r="791" spans="2:14" x14ac:dyDescent="0.25">
      <c r="B791" s="17" t="s">
        <v>402</v>
      </c>
      <c r="C791" s="3" t="s">
        <v>12</v>
      </c>
      <c r="D791" s="4">
        <v>30</v>
      </c>
      <c r="E791" s="2" t="s">
        <v>10</v>
      </c>
      <c r="F791" s="4">
        <v>30</v>
      </c>
      <c r="G791" s="4">
        <v>30</v>
      </c>
      <c r="H791" s="4">
        <v>34</v>
      </c>
      <c r="I791" s="4">
        <v>7</v>
      </c>
      <c r="J791" s="4">
        <v>0.5</v>
      </c>
      <c r="K791" s="4">
        <v>0</v>
      </c>
      <c r="L791" s="8">
        <v>0</v>
      </c>
      <c r="M791" s="59">
        <f>AlimentosSMAE[[#This Row],[Fibra]]/AlimentosSMAE[[#This Row],[Peso neto]]</f>
        <v>0</v>
      </c>
      <c r="N791" s="62">
        <f>AlimentosSMAE[[#This Row],[Kcal]]/AlimentosSMAE[[#This Row],[Peso neto]]</f>
        <v>1.1333333333333333</v>
      </c>
    </row>
    <row r="792" spans="2:14" x14ac:dyDescent="0.25">
      <c r="B792" s="17" t="s">
        <v>408</v>
      </c>
      <c r="C792" s="3" t="s">
        <v>12</v>
      </c>
      <c r="D792" s="4">
        <v>30</v>
      </c>
      <c r="E792" s="2" t="s">
        <v>10</v>
      </c>
      <c r="F792" s="4">
        <v>30</v>
      </c>
      <c r="G792" s="4">
        <v>30</v>
      </c>
      <c r="H792" s="4">
        <v>38</v>
      </c>
      <c r="I792" s="4">
        <v>6</v>
      </c>
      <c r="J792" s="4">
        <v>1.3</v>
      </c>
      <c r="K792" s="4">
        <v>0</v>
      </c>
      <c r="L792" s="8">
        <v>0</v>
      </c>
      <c r="M792" s="59">
        <f>AlimentosSMAE[[#This Row],[Fibra]]/AlimentosSMAE[[#This Row],[Peso neto]]</f>
        <v>0</v>
      </c>
      <c r="N792" s="62">
        <f>AlimentosSMAE[[#This Row],[Kcal]]/AlimentosSMAE[[#This Row],[Peso neto]]</f>
        <v>1.2666666666666666</v>
      </c>
    </row>
    <row r="793" spans="2:14" x14ac:dyDescent="0.25">
      <c r="B793" s="17" t="s">
        <v>425</v>
      </c>
      <c r="C793" s="3" t="s">
        <v>12</v>
      </c>
      <c r="D793" s="4">
        <v>60</v>
      </c>
      <c r="E793" s="2" t="s">
        <v>10</v>
      </c>
      <c r="F793" s="4">
        <v>60</v>
      </c>
      <c r="G793" s="4">
        <v>32</v>
      </c>
      <c r="H793" s="4">
        <v>42</v>
      </c>
      <c r="I793" s="4">
        <v>6.8</v>
      </c>
      <c r="J793" s="4">
        <v>1.4</v>
      </c>
      <c r="K793" s="4">
        <v>0</v>
      </c>
      <c r="L793" s="8">
        <v>0</v>
      </c>
      <c r="M793" s="59">
        <f>AlimentosSMAE[[#This Row],[Fibra]]/AlimentosSMAE[[#This Row],[Peso neto]]</f>
        <v>0</v>
      </c>
      <c r="N793" s="62">
        <f>AlimentosSMAE[[#This Row],[Kcal]]/AlimentosSMAE[[#This Row],[Peso neto]]</f>
        <v>1.3125</v>
      </c>
    </row>
    <row r="794" spans="2:14" x14ac:dyDescent="0.25">
      <c r="B794" s="17" t="s">
        <v>426</v>
      </c>
      <c r="C794" s="3" t="s">
        <v>12</v>
      </c>
      <c r="D794" s="4">
        <v>33</v>
      </c>
      <c r="E794" s="2" t="s">
        <v>10</v>
      </c>
      <c r="F794" s="4">
        <v>33</v>
      </c>
      <c r="G794" s="4">
        <v>33</v>
      </c>
      <c r="H794" s="4">
        <v>43</v>
      </c>
      <c r="I794" s="4">
        <v>6.9</v>
      </c>
      <c r="J794" s="4">
        <v>1.5</v>
      </c>
      <c r="K794" s="4">
        <v>0</v>
      </c>
      <c r="L794" s="8">
        <v>0</v>
      </c>
      <c r="M794" s="59">
        <f>AlimentosSMAE[[#This Row],[Fibra]]/AlimentosSMAE[[#This Row],[Peso neto]]</f>
        <v>0</v>
      </c>
      <c r="N794" s="62">
        <f>AlimentosSMAE[[#This Row],[Kcal]]/AlimentosSMAE[[#This Row],[Peso neto]]</f>
        <v>1.303030303030303</v>
      </c>
    </row>
    <row r="795" spans="2:14" x14ac:dyDescent="0.25">
      <c r="B795" s="17" t="s">
        <v>436</v>
      </c>
      <c r="C795" s="3" t="s">
        <v>12</v>
      </c>
      <c r="D795" s="4">
        <v>25</v>
      </c>
      <c r="E795" s="2" t="s">
        <v>10</v>
      </c>
      <c r="F795" s="4">
        <v>25</v>
      </c>
      <c r="G795" s="4">
        <v>25</v>
      </c>
      <c r="H795" s="4">
        <v>40</v>
      </c>
      <c r="I795" s="4">
        <v>6</v>
      </c>
      <c r="J795" s="4">
        <v>1.6</v>
      </c>
      <c r="K795" s="4">
        <v>0.2</v>
      </c>
      <c r="L795" s="8">
        <v>0</v>
      </c>
      <c r="M795" s="59">
        <f>AlimentosSMAE[[#This Row],[Fibra]]/AlimentosSMAE[[#This Row],[Peso neto]]</f>
        <v>0</v>
      </c>
      <c r="N795" s="62">
        <f>AlimentosSMAE[[#This Row],[Kcal]]/AlimentosSMAE[[#This Row],[Peso neto]]</f>
        <v>1.6</v>
      </c>
    </row>
    <row r="796" spans="2:14" x14ac:dyDescent="0.25">
      <c r="B796" s="17" t="s">
        <v>438</v>
      </c>
      <c r="C796" s="3" t="s">
        <v>12</v>
      </c>
      <c r="D796" s="4">
        <v>25</v>
      </c>
      <c r="E796" s="2" t="s">
        <v>10</v>
      </c>
      <c r="F796" s="4">
        <v>25</v>
      </c>
      <c r="G796" s="4">
        <v>25</v>
      </c>
      <c r="H796" s="4">
        <v>40</v>
      </c>
      <c r="I796" s="4">
        <v>6</v>
      </c>
      <c r="J796" s="4">
        <v>1.6</v>
      </c>
      <c r="K796" s="4">
        <v>0.2</v>
      </c>
      <c r="L796" s="8">
        <v>0</v>
      </c>
      <c r="M796" s="59">
        <f>AlimentosSMAE[[#This Row],[Fibra]]/AlimentosSMAE[[#This Row],[Peso neto]]</f>
        <v>0</v>
      </c>
      <c r="N796" s="62">
        <f>AlimentosSMAE[[#This Row],[Kcal]]/AlimentosSMAE[[#This Row],[Peso neto]]</f>
        <v>1.6</v>
      </c>
    </row>
    <row r="797" spans="2:14" x14ac:dyDescent="0.25">
      <c r="B797" s="17" t="s">
        <v>468</v>
      </c>
      <c r="C797" s="3" t="s">
        <v>12</v>
      </c>
      <c r="D797" s="4">
        <v>35</v>
      </c>
      <c r="E797" s="2" t="s">
        <v>10</v>
      </c>
      <c r="F797" s="4">
        <v>35</v>
      </c>
      <c r="G797" s="4">
        <v>33</v>
      </c>
      <c r="H797" s="4">
        <v>42</v>
      </c>
      <c r="I797" s="4">
        <v>6.8</v>
      </c>
      <c r="J797" s="4">
        <v>1.6</v>
      </c>
      <c r="K797" s="4">
        <v>0</v>
      </c>
      <c r="L797" s="8">
        <v>0</v>
      </c>
      <c r="M797" s="59">
        <f>AlimentosSMAE[[#This Row],[Fibra]]/AlimentosSMAE[[#This Row],[Peso neto]]</f>
        <v>0</v>
      </c>
      <c r="N797" s="62">
        <f>AlimentosSMAE[[#This Row],[Kcal]]/AlimentosSMAE[[#This Row],[Peso neto]]</f>
        <v>1.2727272727272727</v>
      </c>
    </row>
    <row r="798" spans="2:14" x14ac:dyDescent="0.25">
      <c r="B798" s="17" t="s">
        <v>469</v>
      </c>
      <c r="C798" s="3" t="s">
        <v>12</v>
      </c>
      <c r="D798" s="4">
        <v>35</v>
      </c>
      <c r="E798" s="2" t="s">
        <v>10</v>
      </c>
      <c r="F798" s="4">
        <v>35</v>
      </c>
      <c r="G798" s="4">
        <v>33</v>
      </c>
      <c r="H798" s="4">
        <v>42</v>
      </c>
      <c r="I798" s="4">
        <v>6.8</v>
      </c>
      <c r="J798" s="4">
        <v>1.6</v>
      </c>
      <c r="K798" s="4">
        <v>0</v>
      </c>
      <c r="L798" s="8">
        <v>0</v>
      </c>
      <c r="M798" s="59">
        <f>AlimentosSMAE[[#This Row],[Fibra]]/AlimentosSMAE[[#This Row],[Peso neto]]</f>
        <v>0</v>
      </c>
      <c r="N798" s="62">
        <f>AlimentosSMAE[[#This Row],[Kcal]]/AlimentosSMAE[[#This Row],[Peso neto]]</f>
        <v>1.2727272727272727</v>
      </c>
    </row>
    <row r="799" spans="2:14" x14ac:dyDescent="0.25">
      <c r="B799" s="17" t="s">
        <v>472</v>
      </c>
      <c r="C799" s="3" t="s">
        <v>12</v>
      </c>
      <c r="D799" s="4">
        <v>30</v>
      </c>
      <c r="E799" s="2" t="s">
        <v>10</v>
      </c>
      <c r="F799" s="4">
        <v>30</v>
      </c>
      <c r="G799" s="4">
        <v>27</v>
      </c>
      <c r="H799" s="4">
        <v>43</v>
      </c>
      <c r="I799" s="4">
        <v>6.8</v>
      </c>
      <c r="J799" s="4">
        <v>1.6</v>
      </c>
      <c r="K799" s="4">
        <v>0.3</v>
      </c>
      <c r="L799" s="8">
        <v>0</v>
      </c>
      <c r="M799" s="59">
        <f>AlimentosSMAE[[#This Row],[Fibra]]/AlimentosSMAE[[#This Row],[Peso neto]]</f>
        <v>0</v>
      </c>
      <c r="N799" s="62">
        <f>AlimentosSMAE[[#This Row],[Kcal]]/AlimentosSMAE[[#This Row],[Peso neto]]</f>
        <v>1.5925925925925926</v>
      </c>
    </row>
    <row r="800" spans="2:14" x14ac:dyDescent="0.25">
      <c r="B800" s="17" t="s">
        <v>473</v>
      </c>
      <c r="C800" s="3" t="s">
        <v>12</v>
      </c>
      <c r="D800" s="4">
        <v>15</v>
      </c>
      <c r="E800" s="2" t="s">
        <v>10</v>
      </c>
      <c r="F800" s="4">
        <v>15</v>
      </c>
      <c r="G800" s="4">
        <v>12</v>
      </c>
      <c r="H800" s="4">
        <v>38</v>
      </c>
      <c r="I800" s="4">
        <v>8.1999999999999993</v>
      </c>
      <c r="J800" s="4">
        <v>0.5</v>
      </c>
      <c r="K800" s="4">
        <v>0.3</v>
      </c>
      <c r="L800" s="8">
        <v>0</v>
      </c>
      <c r="M800" s="59">
        <f>AlimentosSMAE[[#This Row],[Fibra]]/AlimentosSMAE[[#This Row],[Peso neto]]</f>
        <v>0</v>
      </c>
      <c r="N800" s="62">
        <f>AlimentosSMAE[[#This Row],[Kcal]]/AlimentosSMAE[[#This Row],[Peso neto]]</f>
        <v>3.1666666666666665</v>
      </c>
    </row>
    <row r="801" spans="2:14" x14ac:dyDescent="0.25">
      <c r="B801" s="17" t="s">
        <v>481</v>
      </c>
      <c r="C801" s="3" t="s">
        <v>12</v>
      </c>
      <c r="D801" s="4">
        <v>70</v>
      </c>
      <c r="E801" s="2" t="s">
        <v>10</v>
      </c>
      <c r="F801" s="4">
        <v>70</v>
      </c>
      <c r="G801" s="4">
        <v>38</v>
      </c>
      <c r="H801" s="4">
        <v>32</v>
      </c>
      <c r="I801" s="4">
        <v>7.3</v>
      </c>
      <c r="J801" s="4">
        <v>0.3</v>
      </c>
      <c r="K801" s="4">
        <v>0</v>
      </c>
      <c r="L801" s="8">
        <v>0</v>
      </c>
      <c r="M801" s="59">
        <f>AlimentosSMAE[[#This Row],[Fibra]]/AlimentosSMAE[[#This Row],[Peso neto]]</f>
        <v>0</v>
      </c>
      <c r="N801" s="62">
        <f>AlimentosSMAE[[#This Row],[Kcal]]/AlimentosSMAE[[#This Row],[Peso neto]]</f>
        <v>0.84210526315789469</v>
      </c>
    </row>
    <row r="802" spans="2:14" x14ac:dyDescent="0.25">
      <c r="B802" s="17" t="s">
        <v>500</v>
      </c>
      <c r="C802" s="3" t="s">
        <v>12</v>
      </c>
      <c r="D802" s="4">
        <v>45</v>
      </c>
      <c r="E802" s="2" t="s">
        <v>10</v>
      </c>
      <c r="F802" s="4">
        <v>45</v>
      </c>
      <c r="G802" s="4">
        <v>45</v>
      </c>
      <c r="H802" s="4">
        <v>41</v>
      </c>
      <c r="I802" s="4">
        <v>7</v>
      </c>
      <c r="J802" s="4">
        <v>0.6</v>
      </c>
      <c r="K802" s="4">
        <v>1.4</v>
      </c>
      <c r="L802" s="8">
        <v>0</v>
      </c>
      <c r="M802" s="59">
        <f>AlimentosSMAE[[#This Row],[Fibra]]/AlimentosSMAE[[#This Row],[Peso neto]]</f>
        <v>0</v>
      </c>
      <c r="N802" s="62">
        <f>AlimentosSMAE[[#This Row],[Kcal]]/AlimentosSMAE[[#This Row],[Peso neto]]</f>
        <v>0.91111111111111109</v>
      </c>
    </row>
    <row r="803" spans="2:14" x14ac:dyDescent="0.25">
      <c r="B803" s="17" t="s">
        <v>537</v>
      </c>
      <c r="C803" s="3" t="s">
        <v>12</v>
      </c>
      <c r="D803" s="4">
        <v>0.5</v>
      </c>
      <c r="E803" s="2" t="s">
        <v>45</v>
      </c>
      <c r="F803" s="4">
        <v>40</v>
      </c>
      <c r="G803" s="4">
        <v>34</v>
      </c>
      <c r="H803" s="4">
        <v>34</v>
      </c>
      <c r="I803" s="4">
        <v>6.1</v>
      </c>
      <c r="J803" s="4">
        <v>1</v>
      </c>
      <c r="K803" s="4">
        <v>0.1</v>
      </c>
      <c r="L803" s="8">
        <v>0</v>
      </c>
      <c r="M803" s="59">
        <f>AlimentosSMAE[[#This Row],[Fibra]]/AlimentosSMAE[[#This Row],[Peso neto]]</f>
        <v>0</v>
      </c>
      <c r="N803" s="62">
        <f>AlimentosSMAE[[#This Row],[Kcal]]/AlimentosSMAE[[#This Row],[Peso neto]]</f>
        <v>1</v>
      </c>
    </row>
    <row r="804" spans="2:14" x14ac:dyDescent="0.25">
      <c r="B804" s="17" t="s">
        <v>546</v>
      </c>
      <c r="C804" s="3" t="s">
        <v>12</v>
      </c>
      <c r="D804" s="4">
        <v>2</v>
      </c>
      <c r="E804" s="2" t="s">
        <v>45</v>
      </c>
      <c r="F804" s="4">
        <v>66</v>
      </c>
      <c r="G804" s="4">
        <v>66</v>
      </c>
      <c r="H804" s="4">
        <v>32</v>
      </c>
      <c r="I804" s="4">
        <v>7.2</v>
      </c>
      <c r="J804" s="4">
        <v>0.1</v>
      </c>
      <c r="K804" s="4">
        <v>0.5</v>
      </c>
      <c r="L804" s="8">
        <v>0</v>
      </c>
      <c r="M804" s="59">
        <f>AlimentosSMAE[[#This Row],[Fibra]]/AlimentosSMAE[[#This Row],[Peso neto]]</f>
        <v>0</v>
      </c>
      <c r="N804" s="62">
        <f>AlimentosSMAE[[#This Row],[Kcal]]/AlimentosSMAE[[#This Row],[Peso neto]]</f>
        <v>0.48484848484848486</v>
      </c>
    </row>
    <row r="805" spans="2:14" x14ac:dyDescent="0.25">
      <c r="B805" s="17" t="s">
        <v>547</v>
      </c>
      <c r="C805" s="3" t="s">
        <v>12</v>
      </c>
      <c r="D805" s="4">
        <v>1.5</v>
      </c>
      <c r="E805" s="2" t="s">
        <v>52</v>
      </c>
      <c r="F805" s="4">
        <v>10</v>
      </c>
      <c r="G805" s="4">
        <v>10</v>
      </c>
      <c r="H805" s="4">
        <v>38</v>
      </c>
      <c r="I805" s="4">
        <v>8.1</v>
      </c>
      <c r="J805" s="4">
        <v>0</v>
      </c>
      <c r="K805" s="4">
        <v>0.8</v>
      </c>
      <c r="L805" s="8">
        <v>0</v>
      </c>
      <c r="M805" s="59">
        <f>AlimentosSMAE[[#This Row],[Fibra]]/AlimentosSMAE[[#This Row],[Peso neto]]</f>
        <v>0</v>
      </c>
      <c r="N805" s="62">
        <f>AlimentosSMAE[[#This Row],[Kcal]]/AlimentosSMAE[[#This Row],[Peso neto]]</f>
        <v>3.8</v>
      </c>
    </row>
    <row r="806" spans="2:14" x14ac:dyDescent="0.25">
      <c r="B806" s="17" t="s">
        <v>604</v>
      </c>
      <c r="C806" s="3" t="s">
        <v>12</v>
      </c>
      <c r="D806" s="4">
        <v>35</v>
      </c>
      <c r="E806" s="2" t="s">
        <v>10</v>
      </c>
      <c r="F806" s="4">
        <v>35</v>
      </c>
      <c r="G806" s="4">
        <v>35</v>
      </c>
      <c r="H806" s="4">
        <v>41</v>
      </c>
      <c r="I806" s="4">
        <v>6</v>
      </c>
      <c r="J806" s="4">
        <v>1.5</v>
      </c>
      <c r="K806" s="4">
        <v>0.5</v>
      </c>
      <c r="L806" s="8">
        <v>0</v>
      </c>
      <c r="M806" s="59">
        <f>AlimentosSMAE[[#This Row],[Fibra]]/AlimentosSMAE[[#This Row],[Peso neto]]</f>
        <v>0</v>
      </c>
      <c r="N806" s="62">
        <f>AlimentosSMAE[[#This Row],[Kcal]]/AlimentosSMAE[[#This Row],[Peso neto]]</f>
        <v>1.1714285714285715</v>
      </c>
    </row>
    <row r="807" spans="2:14" x14ac:dyDescent="0.25">
      <c r="B807" s="17" t="s">
        <v>605</v>
      </c>
      <c r="C807" s="3" t="s">
        <v>12</v>
      </c>
      <c r="D807" s="4">
        <v>25</v>
      </c>
      <c r="E807" s="2" t="s">
        <v>10</v>
      </c>
      <c r="F807" s="4">
        <v>25</v>
      </c>
      <c r="G807" s="4">
        <v>25</v>
      </c>
      <c r="H807" s="4">
        <v>41</v>
      </c>
      <c r="I807" s="4">
        <v>7.1</v>
      </c>
      <c r="J807" s="4">
        <v>1.2</v>
      </c>
      <c r="K807" s="4">
        <v>0</v>
      </c>
      <c r="L807" s="8">
        <v>0</v>
      </c>
      <c r="M807" s="59">
        <f>AlimentosSMAE[[#This Row],[Fibra]]/AlimentosSMAE[[#This Row],[Peso neto]]</f>
        <v>0</v>
      </c>
      <c r="N807" s="62">
        <f>AlimentosSMAE[[#This Row],[Kcal]]/AlimentosSMAE[[#This Row],[Peso neto]]</f>
        <v>1.64</v>
      </c>
    </row>
    <row r="808" spans="2:14" x14ac:dyDescent="0.25">
      <c r="B808" s="17" t="s">
        <v>612</v>
      </c>
      <c r="C808" s="3" t="s">
        <v>12</v>
      </c>
      <c r="D808" s="4">
        <v>25</v>
      </c>
      <c r="E808" s="2" t="s">
        <v>10</v>
      </c>
      <c r="F808" s="4">
        <v>25</v>
      </c>
      <c r="G808" s="4">
        <v>25</v>
      </c>
      <c r="H808" s="4">
        <v>37</v>
      </c>
      <c r="I808" s="4">
        <v>5.9</v>
      </c>
      <c r="J808" s="4">
        <v>1.3</v>
      </c>
      <c r="K808" s="4">
        <v>0.1</v>
      </c>
      <c r="L808" s="8">
        <v>0</v>
      </c>
      <c r="M808" s="59">
        <f>AlimentosSMAE[[#This Row],[Fibra]]/AlimentosSMAE[[#This Row],[Peso neto]]</f>
        <v>0</v>
      </c>
      <c r="N808" s="62">
        <f>AlimentosSMAE[[#This Row],[Kcal]]/AlimentosSMAE[[#This Row],[Peso neto]]</f>
        <v>1.48</v>
      </c>
    </row>
    <row r="809" spans="2:14" x14ac:dyDescent="0.25">
      <c r="B809" s="17" t="s">
        <v>613</v>
      </c>
      <c r="C809" s="3" t="s">
        <v>12</v>
      </c>
      <c r="D809" s="4">
        <v>38</v>
      </c>
      <c r="E809" s="2" t="s">
        <v>10</v>
      </c>
      <c r="F809" s="4">
        <v>38</v>
      </c>
      <c r="G809" s="4">
        <v>38</v>
      </c>
      <c r="H809" s="4">
        <v>43</v>
      </c>
      <c r="I809" s="4">
        <v>6.7</v>
      </c>
      <c r="J809" s="4">
        <v>1.5</v>
      </c>
      <c r="K809" s="4">
        <v>0.1</v>
      </c>
      <c r="L809" s="8">
        <v>0</v>
      </c>
      <c r="M809" s="59">
        <f>AlimentosSMAE[[#This Row],[Fibra]]/AlimentosSMAE[[#This Row],[Peso neto]]</f>
        <v>0</v>
      </c>
      <c r="N809" s="62">
        <f>AlimentosSMAE[[#This Row],[Kcal]]/AlimentosSMAE[[#This Row],[Peso neto]]</f>
        <v>1.131578947368421</v>
      </c>
    </row>
    <row r="810" spans="2:14" x14ac:dyDescent="0.25">
      <c r="B810" s="17" t="s">
        <v>614</v>
      </c>
      <c r="C810" s="3" t="s">
        <v>12</v>
      </c>
      <c r="D810" s="4">
        <v>20</v>
      </c>
      <c r="E810" s="2" t="s">
        <v>10</v>
      </c>
      <c r="F810" s="4">
        <v>20</v>
      </c>
      <c r="G810" s="4">
        <v>20</v>
      </c>
      <c r="H810" s="4">
        <v>37</v>
      </c>
      <c r="I810" s="4">
        <v>5.8</v>
      </c>
      <c r="J810" s="4">
        <v>1.4</v>
      </c>
      <c r="K810" s="4">
        <v>0</v>
      </c>
      <c r="L810" s="8">
        <v>0</v>
      </c>
      <c r="M810" s="59">
        <f>AlimentosSMAE[[#This Row],[Fibra]]/AlimentosSMAE[[#This Row],[Peso neto]]</f>
        <v>0</v>
      </c>
      <c r="N810" s="62">
        <f>AlimentosSMAE[[#This Row],[Kcal]]/AlimentosSMAE[[#This Row],[Peso neto]]</f>
        <v>1.85</v>
      </c>
    </row>
    <row r="811" spans="2:14" x14ac:dyDescent="0.25">
      <c r="B811" s="17" t="s">
        <v>615</v>
      </c>
      <c r="C811" s="3" t="s">
        <v>12</v>
      </c>
      <c r="D811" s="4">
        <v>40</v>
      </c>
      <c r="E811" s="2" t="s">
        <v>10</v>
      </c>
      <c r="F811" s="4">
        <v>40</v>
      </c>
      <c r="G811" s="4">
        <v>40</v>
      </c>
      <c r="H811" s="4">
        <v>44</v>
      </c>
      <c r="I811" s="4">
        <v>6.9</v>
      </c>
      <c r="J811" s="4">
        <v>1.6</v>
      </c>
      <c r="K811" s="4">
        <v>0</v>
      </c>
      <c r="L811" s="8">
        <v>0</v>
      </c>
      <c r="M811" s="59">
        <f>AlimentosSMAE[[#This Row],[Fibra]]/AlimentosSMAE[[#This Row],[Peso neto]]</f>
        <v>0</v>
      </c>
      <c r="N811" s="62">
        <f>AlimentosSMAE[[#This Row],[Kcal]]/AlimentosSMAE[[#This Row],[Peso neto]]</f>
        <v>1.1000000000000001</v>
      </c>
    </row>
    <row r="812" spans="2:14" x14ac:dyDescent="0.25">
      <c r="B812" s="17" t="s">
        <v>671</v>
      </c>
      <c r="C812" s="3" t="s">
        <v>12</v>
      </c>
      <c r="D812" s="4">
        <v>45</v>
      </c>
      <c r="E812" s="2" t="s">
        <v>10</v>
      </c>
      <c r="F812" s="4">
        <v>45</v>
      </c>
      <c r="G812" s="4">
        <v>43</v>
      </c>
      <c r="H812" s="4">
        <v>41</v>
      </c>
      <c r="I812" s="4">
        <v>7.3</v>
      </c>
      <c r="J812" s="4">
        <v>1.3</v>
      </c>
      <c r="K812" s="4">
        <v>1.3</v>
      </c>
      <c r="L812" s="8">
        <v>0</v>
      </c>
      <c r="M812" s="59">
        <f>AlimentosSMAE[[#This Row],[Fibra]]/AlimentosSMAE[[#This Row],[Peso neto]]</f>
        <v>0</v>
      </c>
      <c r="N812" s="62">
        <f>AlimentosSMAE[[#This Row],[Kcal]]/AlimentosSMAE[[#This Row],[Peso neto]]</f>
        <v>0.95348837209302328</v>
      </c>
    </row>
    <row r="813" spans="2:14" x14ac:dyDescent="0.25">
      <c r="B813" s="17" t="s">
        <v>672</v>
      </c>
      <c r="C813" s="3" t="s">
        <v>12</v>
      </c>
      <c r="D813" s="4">
        <v>45</v>
      </c>
      <c r="E813" s="2" t="s">
        <v>10</v>
      </c>
      <c r="F813" s="4">
        <v>45</v>
      </c>
      <c r="G813" s="4">
        <v>43</v>
      </c>
      <c r="H813" s="4">
        <v>41</v>
      </c>
      <c r="I813" s="4">
        <v>7.3</v>
      </c>
      <c r="J813" s="4">
        <v>1.3</v>
      </c>
      <c r="K813" s="4">
        <v>1.3</v>
      </c>
      <c r="L813" s="8">
        <v>0</v>
      </c>
      <c r="M813" s="59">
        <f>AlimentosSMAE[[#This Row],[Fibra]]/AlimentosSMAE[[#This Row],[Peso neto]]</f>
        <v>0</v>
      </c>
      <c r="N813" s="62">
        <f>AlimentosSMAE[[#This Row],[Kcal]]/AlimentosSMAE[[#This Row],[Peso neto]]</f>
        <v>0.95348837209302328</v>
      </c>
    </row>
    <row r="814" spans="2:14" x14ac:dyDescent="0.25">
      <c r="B814" s="17" t="s">
        <v>716</v>
      </c>
      <c r="C814" s="3" t="s">
        <v>12</v>
      </c>
      <c r="D814" s="4">
        <v>33</v>
      </c>
      <c r="E814" s="2" t="s">
        <v>10</v>
      </c>
      <c r="F814" s="4">
        <v>33</v>
      </c>
      <c r="G814" s="4">
        <v>33</v>
      </c>
      <c r="H814" s="4">
        <v>37</v>
      </c>
      <c r="I814" s="4">
        <v>7.4</v>
      </c>
      <c r="J814" s="4">
        <v>0.6</v>
      </c>
      <c r="K814" s="4">
        <v>0</v>
      </c>
      <c r="L814" s="8">
        <v>0</v>
      </c>
      <c r="M814" s="59">
        <f>AlimentosSMAE[[#This Row],[Fibra]]/AlimentosSMAE[[#This Row],[Peso neto]]</f>
        <v>0</v>
      </c>
      <c r="N814" s="62">
        <f>AlimentosSMAE[[#This Row],[Kcal]]/AlimentosSMAE[[#This Row],[Peso neto]]</f>
        <v>1.1212121212121211</v>
      </c>
    </row>
    <row r="815" spans="2:14" x14ac:dyDescent="0.25">
      <c r="B815" s="17" t="s">
        <v>717</v>
      </c>
      <c r="C815" s="3" t="s">
        <v>12</v>
      </c>
      <c r="D815" s="4">
        <v>33</v>
      </c>
      <c r="E815" s="2" t="s">
        <v>10</v>
      </c>
      <c r="F815" s="4">
        <v>33</v>
      </c>
      <c r="G815" s="4">
        <v>33</v>
      </c>
      <c r="H815" s="4">
        <v>37</v>
      </c>
      <c r="I815" s="4">
        <v>7.4</v>
      </c>
      <c r="J815" s="4">
        <v>0.6</v>
      </c>
      <c r="K815" s="4">
        <v>0</v>
      </c>
      <c r="L815" s="8">
        <v>0</v>
      </c>
      <c r="M815" s="59">
        <f>AlimentosSMAE[[#This Row],[Fibra]]/AlimentosSMAE[[#This Row],[Peso neto]]</f>
        <v>0</v>
      </c>
      <c r="N815" s="62">
        <f>AlimentosSMAE[[#This Row],[Kcal]]/AlimentosSMAE[[#This Row],[Peso neto]]</f>
        <v>1.1212121212121211</v>
      </c>
    </row>
    <row r="816" spans="2:14" x14ac:dyDescent="0.25">
      <c r="B816" s="17" t="s">
        <v>722</v>
      </c>
      <c r="C816" s="3" t="s">
        <v>12</v>
      </c>
      <c r="D816" s="4">
        <v>30</v>
      </c>
      <c r="E816" s="2" t="s">
        <v>10</v>
      </c>
      <c r="F816" s="4">
        <v>30</v>
      </c>
      <c r="G816" s="4">
        <v>30</v>
      </c>
      <c r="H816" s="4">
        <v>34</v>
      </c>
      <c r="I816" s="4">
        <v>7.2</v>
      </c>
      <c r="J816" s="4">
        <v>0.3</v>
      </c>
      <c r="K816" s="4">
        <v>0</v>
      </c>
      <c r="L816" s="8">
        <v>0</v>
      </c>
      <c r="M816" s="59">
        <f>AlimentosSMAE[[#This Row],[Fibra]]/AlimentosSMAE[[#This Row],[Peso neto]]</f>
        <v>0</v>
      </c>
      <c r="N816" s="62">
        <f>AlimentosSMAE[[#This Row],[Kcal]]/AlimentosSMAE[[#This Row],[Peso neto]]</f>
        <v>1.1333333333333333</v>
      </c>
    </row>
    <row r="817" spans="2:14" x14ac:dyDescent="0.25">
      <c r="B817" s="17" t="s">
        <v>723</v>
      </c>
      <c r="C817" s="3" t="s">
        <v>12</v>
      </c>
      <c r="D817" s="4">
        <v>18</v>
      </c>
      <c r="E817" s="2" t="s">
        <v>10</v>
      </c>
      <c r="F817" s="4">
        <v>18</v>
      </c>
      <c r="G817" s="4">
        <v>18</v>
      </c>
      <c r="H817" s="4">
        <v>32</v>
      </c>
      <c r="I817" s="4">
        <v>8.1</v>
      </c>
      <c r="J817" s="4">
        <v>0</v>
      </c>
      <c r="K817" s="4">
        <v>0</v>
      </c>
      <c r="L817" s="8">
        <v>0</v>
      </c>
      <c r="M817" s="59">
        <f>AlimentosSMAE[[#This Row],[Fibra]]/AlimentosSMAE[[#This Row],[Peso neto]]</f>
        <v>0</v>
      </c>
      <c r="N817" s="62">
        <f>AlimentosSMAE[[#This Row],[Kcal]]/AlimentosSMAE[[#This Row],[Peso neto]]</f>
        <v>1.7777777777777777</v>
      </c>
    </row>
    <row r="818" spans="2:14" x14ac:dyDescent="0.25">
      <c r="B818" s="17" t="s">
        <v>742</v>
      </c>
      <c r="C818" s="3" t="s">
        <v>12</v>
      </c>
      <c r="D818" s="4">
        <v>80</v>
      </c>
      <c r="E818" s="2" t="s">
        <v>10</v>
      </c>
      <c r="F818" s="4">
        <v>80</v>
      </c>
      <c r="G818" s="4">
        <v>41</v>
      </c>
      <c r="H818" s="4">
        <v>34</v>
      </c>
      <c r="I818" s="4">
        <v>7.9</v>
      </c>
      <c r="J818" s="4">
        <v>0.3</v>
      </c>
      <c r="K818" s="4">
        <v>0</v>
      </c>
      <c r="L818" s="8">
        <v>0</v>
      </c>
      <c r="M818" s="59">
        <f>AlimentosSMAE[[#This Row],[Fibra]]/AlimentosSMAE[[#This Row],[Peso neto]]</f>
        <v>0</v>
      </c>
      <c r="N818" s="62">
        <f>AlimentosSMAE[[#This Row],[Kcal]]/AlimentosSMAE[[#This Row],[Peso neto]]</f>
        <v>0.82926829268292679</v>
      </c>
    </row>
    <row r="819" spans="2:14" x14ac:dyDescent="0.25">
      <c r="B819" s="17" t="s">
        <v>743</v>
      </c>
      <c r="C819" s="3" t="s">
        <v>12</v>
      </c>
      <c r="D819" s="4">
        <v>41</v>
      </c>
      <c r="E819" s="2" t="s">
        <v>10</v>
      </c>
      <c r="F819" s="4">
        <v>41</v>
      </c>
      <c r="G819" s="4">
        <v>41</v>
      </c>
      <c r="H819" s="4">
        <v>34</v>
      </c>
      <c r="I819" s="4">
        <v>7.9</v>
      </c>
      <c r="J819" s="4">
        <v>0.3</v>
      </c>
      <c r="K819" s="4">
        <v>0</v>
      </c>
      <c r="L819" s="8">
        <v>0</v>
      </c>
      <c r="M819" s="59">
        <f>AlimentosSMAE[[#This Row],[Fibra]]/AlimentosSMAE[[#This Row],[Peso neto]]</f>
        <v>0</v>
      </c>
      <c r="N819" s="62">
        <f>AlimentosSMAE[[#This Row],[Kcal]]/AlimentosSMAE[[#This Row],[Peso neto]]</f>
        <v>0.82926829268292679</v>
      </c>
    </row>
    <row r="820" spans="2:14" x14ac:dyDescent="0.25">
      <c r="B820" s="17" t="s">
        <v>744</v>
      </c>
      <c r="C820" s="3" t="s">
        <v>12</v>
      </c>
      <c r="D820" s="4">
        <v>30</v>
      </c>
      <c r="E820" s="2" t="s">
        <v>10</v>
      </c>
      <c r="F820" s="4">
        <v>30</v>
      </c>
      <c r="G820" s="4">
        <v>30</v>
      </c>
      <c r="H820" s="4">
        <v>36</v>
      </c>
      <c r="I820" s="4">
        <v>6.2</v>
      </c>
      <c r="J820" s="4">
        <v>1</v>
      </c>
      <c r="K820" s="4">
        <v>0</v>
      </c>
      <c r="L820" s="8">
        <v>0</v>
      </c>
      <c r="M820" s="59">
        <f>AlimentosSMAE[[#This Row],[Fibra]]/AlimentosSMAE[[#This Row],[Peso neto]]</f>
        <v>0</v>
      </c>
      <c r="N820" s="62">
        <f>AlimentosSMAE[[#This Row],[Kcal]]/AlimentosSMAE[[#This Row],[Peso neto]]</f>
        <v>1.2</v>
      </c>
    </row>
    <row r="821" spans="2:14" x14ac:dyDescent="0.25">
      <c r="B821" s="17" t="s">
        <v>746</v>
      </c>
      <c r="C821" s="3" t="s">
        <v>12</v>
      </c>
      <c r="D821" s="4">
        <v>35</v>
      </c>
      <c r="E821" s="2" t="s">
        <v>10</v>
      </c>
      <c r="F821" s="4">
        <v>35</v>
      </c>
      <c r="G821" s="4">
        <v>33</v>
      </c>
      <c r="H821" s="4">
        <v>35</v>
      </c>
      <c r="I821" s="4">
        <v>7.4</v>
      </c>
      <c r="J821" s="4">
        <v>0.6</v>
      </c>
      <c r="K821" s="4">
        <v>0</v>
      </c>
      <c r="L821" s="8">
        <v>0</v>
      </c>
      <c r="M821" s="59">
        <f>AlimentosSMAE[[#This Row],[Fibra]]/AlimentosSMAE[[#This Row],[Peso neto]]</f>
        <v>0</v>
      </c>
      <c r="N821" s="62">
        <f>AlimentosSMAE[[#This Row],[Kcal]]/AlimentosSMAE[[#This Row],[Peso neto]]</f>
        <v>1.0606060606060606</v>
      </c>
    </row>
    <row r="822" spans="2:14" x14ac:dyDescent="0.25">
      <c r="B822" s="17" t="s">
        <v>747</v>
      </c>
      <c r="C822" s="3" t="s">
        <v>12</v>
      </c>
      <c r="D822" s="4">
        <v>35</v>
      </c>
      <c r="E822" s="2" t="s">
        <v>10</v>
      </c>
      <c r="F822" s="4">
        <v>35</v>
      </c>
      <c r="G822" s="4">
        <v>33</v>
      </c>
      <c r="H822" s="4">
        <v>35</v>
      </c>
      <c r="I822" s="4">
        <v>7.4</v>
      </c>
      <c r="J822" s="4">
        <v>0.6</v>
      </c>
      <c r="K822" s="4">
        <v>0</v>
      </c>
      <c r="L822" s="8">
        <v>0</v>
      </c>
      <c r="M822" s="59">
        <f>AlimentosSMAE[[#This Row],[Fibra]]/AlimentosSMAE[[#This Row],[Peso neto]]</f>
        <v>0</v>
      </c>
      <c r="N822" s="62">
        <f>AlimentosSMAE[[#This Row],[Kcal]]/AlimentosSMAE[[#This Row],[Peso neto]]</f>
        <v>1.0606060606060606</v>
      </c>
    </row>
    <row r="823" spans="2:14" x14ac:dyDescent="0.25">
      <c r="B823" s="17" t="s">
        <v>749</v>
      </c>
      <c r="C823" s="3" t="s">
        <v>12</v>
      </c>
      <c r="D823" s="4">
        <v>35</v>
      </c>
      <c r="E823" s="2" t="s">
        <v>10</v>
      </c>
      <c r="F823" s="4">
        <v>35</v>
      </c>
      <c r="G823" s="4">
        <v>33</v>
      </c>
      <c r="H823" s="4">
        <v>35</v>
      </c>
      <c r="I823" s="4">
        <v>7.4</v>
      </c>
      <c r="J823" s="4">
        <v>0.6</v>
      </c>
      <c r="K823" s="4">
        <v>0</v>
      </c>
      <c r="L823" s="8">
        <v>0</v>
      </c>
      <c r="M823" s="59">
        <f>AlimentosSMAE[[#This Row],[Fibra]]/AlimentosSMAE[[#This Row],[Peso neto]]</f>
        <v>0</v>
      </c>
      <c r="N823" s="62">
        <f>AlimentosSMAE[[#This Row],[Kcal]]/AlimentosSMAE[[#This Row],[Peso neto]]</f>
        <v>1.0606060606060606</v>
      </c>
    </row>
    <row r="824" spans="2:14" x14ac:dyDescent="0.25">
      <c r="B824" s="17" t="s">
        <v>758</v>
      </c>
      <c r="C824" s="3" t="s">
        <v>12</v>
      </c>
      <c r="D824" s="4">
        <v>40</v>
      </c>
      <c r="E824" s="2" t="s">
        <v>10</v>
      </c>
      <c r="F824" s="4">
        <v>40</v>
      </c>
      <c r="G824" s="4">
        <v>40</v>
      </c>
      <c r="H824" s="4">
        <v>36</v>
      </c>
      <c r="I824" s="4">
        <v>7.5</v>
      </c>
      <c r="J824" s="4">
        <v>0.5</v>
      </c>
      <c r="K824" s="4">
        <v>0</v>
      </c>
      <c r="L824" s="8">
        <v>0</v>
      </c>
      <c r="M824" s="59">
        <f>AlimentosSMAE[[#This Row],[Fibra]]/AlimentosSMAE[[#This Row],[Peso neto]]</f>
        <v>0</v>
      </c>
      <c r="N824" s="62">
        <f>AlimentosSMAE[[#This Row],[Kcal]]/AlimentosSMAE[[#This Row],[Peso neto]]</f>
        <v>0.9</v>
      </c>
    </row>
    <row r="825" spans="2:14" x14ac:dyDescent="0.25">
      <c r="B825" s="17" t="s">
        <v>759</v>
      </c>
      <c r="C825" s="3" t="s">
        <v>12</v>
      </c>
      <c r="D825" s="4">
        <v>45</v>
      </c>
      <c r="E825" s="2" t="s">
        <v>10</v>
      </c>
      <c r="F825" s="4">
        <v>45</v>
      </c>
      <c r="G825" s="4">
        <v>45</v>
      </c>
      <c r="H825" s="4">
        <v>41</v>
      </c>
      <c r="I825" s="4">
        <v>7</v>
      </c>
      <c r="J825" s="4">
        <v>0.6</v>
      </c>
      <c r="K825" s="4">
        <v>1.4</v>
      </c>
      <c r="L825" s="8">
        <v>0</v>
      </c>
      <c r="M825" s="59">
        <f>AlimentosSMAE[[#This Row],[Fibra]]/AlimentosSMAE[[#This Row],[Peso neto]]</f>
        <v>0</v>
      </c>
      <c r="N825" s="62">
        <f>AlimentosSMAE[[#This Row],[Kcal]]/AlimentosSMAE[[#This Row],[Peso neto]]</f>
        <v>0.91111111111111109</v>
      </c>
    </row>
    <row r="826" spans="2:14" x14ac:dyDescent="0.25">
      <c r="B826" s="17" t="s">
        <v>761</v>
      </c>
      <c r="C826" s="3" t="s">
        <v>12</v>
      </c>
      <c r="D826" s="4">
        <v>30</v>
      </c>
      <c r="E826" s="2" t="s">
        <v>10</v>
      </c>
      <c r="F826" s="4">
        <v>30</v>
      </c>
      <c r="G826" s="4">
        <v>30</v>
      </c>
      <c r="H826" s="4">
        <v>39</v>
      </c>
      <c r="I826" s="4">
        <v>6.3</v>
      </c>
      <c r="J826" s="4">
        <v>1.3</v>
      </c>
      <c r="K826" s="4">
        <v>0</v>
      </c>
      <c r="L826" s="8">
        <v>0</v>
      </c>
      <c r="M826" s="59">
        <f>AlimentosSMAE[[#This Row],[Fibra]]/AlimentosSMAE[[#This Row],[Peso neto]]</f>
        <v>0</v>
      </c>
      <c r="N826" s="62">
        <f>AlimentosSMAE[[#This Row],[Kcal]]/AlimentosSMAE[[#This Row],[Peso neto]]</f>
        <v>1.3</v>
      </c>
    </row>
    <row r="827" spans="2:14" x14ac:dyDescent="0.25">
      <c r="B827" s="17" t="s">
        <v>763</v>
      </c>
      <c r="C827" s="3" t="s">
        <v>12</v>
      </c>
      <c r="D827" s="4">
        <v>40</v>
      </c>
      <c r="E827" s="2" t="s">
        <v>10</v>
      </c>
      <c r="F827" s="4">
        <v>40</v>
      </c>
      <c r="G827" s="4">
        <v>40</v>
      </c>
      <c r="H827" s="4">
        <v>34</v>
      </c>
      <c r="I827" s="4">
        <v>7.7</v>
      </c>
      <c r="J827" s="4">
        <v>0.3</v>
      </c>
      <c r="K827" s="4">
        <v>0</v>
      </c>
      <c r="L827" s="8">
        <v>0</v>
      </c>
      <c r="M827" s="59">
        <f>AlimentosSMAE[[#This Row],[Fibra]]/AlimentosSMAE[[#This Row],[Peso neto]]</f>
        <v>0</v>
      </c>
      <c r="N827" s="62">
        <f>AlimentosSMAE[[#This Row],[Kcal]]/AlimentosSMAE[[#This Row],[Peso neto]]</f>
        <v>0.85</v>
      </c>
    </row>
    <row r="828" spans="2:14" x14ac:dyDescent="0.25">
      <c r="B828" s="17" t="s">
        <v>764</v>
      </c>
      <c r="C828" s="3" t="s">
        <v>12</v>
      </c>
      <c r="D828" s="4">
        <v>35</v>
      </c>
      <c r="E828" s="2" t="s">
        <v>10</v>
      </c>
      <c r="F828" s="4">
        <v>35</v>
      </c>
      <c r="G828" s="4">
        <v>35</v>
      </c>
      <c r="H828" s="4">
        <v>35</v>
      </c>
      <c r="I828" s="4">
        <v>7.2</v>
      </c>
      <c r="J828" s="4">
        <v>0.5</v>
      </c>
      <c r="K828" s="4">
        <v>0</v>
      </c>
      <c r="L828" s="8">
        <v>0</v>
      </c>
      <c r="M828" s="59">
        <f>AlimentosSMAE[[#This Row],[Fibra]]/AlimentosSMAE[[#This Row],[Peso neto]]</f>
        <v>0</v>
      </c>
      <c r="N828" s="62">
        <f>AlimentosSMAE[[#This Row],[Kcal]]/AlimentosSMAE[[#This Row],[Peso neto]]</f>
        <v>1</v>
      </c>
    </row>
    <row r="829" spans="2:14" x14ac:dyDescent="0.25">
      <c r="B829" s="17" t="s">
        <v>764</v>
      </c>
      <c r="C829" s="3" t="s">
        <v>12</v>
      </c>
      <c r="D829" s="4">
        <v>35</v>
      </c>
      <c r="E829" s="2" t="s">
        <v>10</v>
      </c>
      <c r="F829" s="4">
        <v>35</v>
      </c>
      <c r="G829" s="4">
        <v>35</v>
      </c>
      <c r="H829" s="4">
        <v>35</v>
      </c>
      <c r="I829" s="4">
        <v>7.2</v>
      </c>
      <c r="J829" s="4">
        <v>0.5</v>
      </c>
      <c r="K829" s="4">
        <v>0</v>
      </c>
      <c r="L829" s="8">
        <v>0</v>
      </c>
      <c r="M829" s="59">
        <f>AlimentosSMAE[[#This Row],[Fibra]]/AlimentosSMAE[[#This Row],[Peso neto]]</f>
        <v>0</v>
      </c>
      <c r="N829" s="62">
        <f>AlimentosSMAE[[#This Row],[Kcal]]/AlimentosSMAE[[#This Row],[Peso neto]]</f>
        <v>1</v>
      </c>
    </row>
    <row r="830" spans="2:14" x14ac:dyDescent="0.25">
      <c r="B830" s="17" t="s">
        <v>765</v>
      </c>
      <c r="C830" s="3" t="s">
        <v>12</v>
      </c>
      <c r="D830" s="4">
        <v>45</v>
      </c>
      <c r="E830" s="2" t="s">
        <v>10</v>
      </c>
      <c r="F830" s="4">
        <v>35</v>
      </c>
      <c r="G830" s="4">
        <v>35</v>
      </c>
      <c r="H830" s="4">
        <v>35</v>
      </c>
      <c r="I830" s="4">
        <v>7.5</v>
      </c>
      <c r="J830" s="4">
        <v>0.5</v>
      </c>
      <c r="K830" s="4">
        <v>0</v>
      </c>
      <c r="L830" s="8">
        <v>0</v>
      </c>
      <c r="M830" s="59">
        <f>AlimentosSMAE[[#This Row],[Fibra]]/AlimentosSMAE[[#This Row],[Peso neto]]</f>
        <v>0</v>
      </c>
      <c r="N830" s="62">
        <f>AlimentosSMAE[[#This Row],[Kcal]]/AlimentosSMAE[[#This Row],[Peso neto]]</f>
        <v>1</v>
      </c>
    </row>
    <row r="831" spans="2:14" x14ac:dyDescent="0.25">
      <c r="B831" s="17" t="s">
        <v>766</v>
      </c>
      <c r="C831" s="3" t="s">
        <v>12</v>
      </c>
      <c r="D831" s="4">
        <v>45</v>
      </c>
      <c r="E831" s="2" t="s">
        <v>10</v>
      </c>
      <c r="F831" s="4">
        <v>45</v>
      </c>
      <c r="G831" s="4">
        <v>45</v>
      </c>
      <c r="H831" s="4">
        <v>34</v>
      </c>
      <c r="I831" s="4">
        <v>7.5</v>
      </c>
      <c r="J831" s="4">
        <v>0.5</v>
      </c>
      <c r="K831" s="4">
        <v>0</v>
      </c>
      <c r="L831" s="8">
        <v>0</v>
      </c>
      <c r="M831" s="59">
        <f>AlimentosSMAE[[#This Row],[Fibra]]/AlimentosSMAE[[#This Row],[Peso neto]]</f>
        <v>0</v>
      </c>
      <c r="N831" s="62">
        <f>AlimentosSMAE[[#This Row],[Kcal]]/AlimentosSMAE[[#This Row],[Peso neto]]</f>
        <v>0.75555555555555554</v>
      </c>
    </row>
    <row r="832" spans="2:14" x14ac:dyDescent="0.25">
      <c r="B832" s="17" t="s">
        <v>767</v>
      </c>
      <c r="C832" s="3" t="s">
        <v>12</v>
      </c>
      <c r="D832" s="4">
        <v>40</v>
      </c>
      <c r="E832" s="2" t="s">
        <v>10</v>
      </c>
      <c r="F832" s="4">
        <v>40</v>
      </c>
      <c r="G832" s="4">
        <v>40</v>
      </c>
      <c r="H832" s="4">
        <v>34</v>
      </c>
      <c r="I832" s="4">
        <v>7.7</v>
      </c>
      <c r="J832" s="4">
        <v>0.3</v>
      </c>
      <c r="K832" s="4">
        <v>0</v>
      </c>
      <c r="L832" s="8">
        <v>0</v>
      </c>
      <c r="M832" s="59">
        <f>AlimentosSMAE[[#This Row],[Fibra]]/AlimentosSMAE[[#This Row],[Peso neto]]</f>
        <v>0</v>
      </c>
      <c r="N832" s="62">
        <f>AlimentosSMAE[[#This Row],[Kcal]]/AlimentosSMAE[[#This Row],[Peso neto]]</f>
        <v>0.85</v>
      </c>
    </row>
    <row r="833" spans="2:14" x14ac:dyDescent="0.25">
      <c r="B833" s="17" t="s">
        <v>768</v>
      </c>
      <c r="C833" s="3" t="s">
        <v>12</v>
      </c>
      <c r="D833" s="4">
        <v>40</v>
      </c>
      <c r="E833" s="2" t="s">
        <v>10</v>
      </c>
      <c r="F833" s="4">
        <v>40</v>
      </c>
      <c r="G833" s="4">
        <v>40</v>
      </c>
      <c r="H833" s="4">
        <v>40</v>
      </c>
      <c r="I833" s="4">
        <v>7.7</v>
      </c>
      <c r="J833" s="4">
        <v>1.1000000000000001</v>
      </c>
      <c r="K833" s="4">
        <v>0</v>
      </c>
      <c r="L833" s="8">
        <v>0</v>
      </c>
      <c r="M833" s="59">
        <f>AlimentosSMAE[[#This Row],[Fibra]]/AlimentosSMAE[[#This Row],[Peso neto]]</f>
        <v>0</v>
      </c>
      <c r="N833" s="62">
        <f>AlimentosSMAE[[#This Row],[Kcal]]/AlimentosSMAE[[#This Row],[Peso neto]]</f>
        <v>1</v>
      </c>
    </row>
    <row r="834" spans="2:14" x14ac:dyDescent="0.25">
      <c r="B834" s="17" t="s">
        <v>769</v>
      </c>
      <c r="C834" s="3" t="s">
        <v>12</v>
      </c>
      <c r="D834" s="4">
        <v>40</v>
      </c>
      <c r="E834" s="2" t="s">
        <v>10</v>
      </c>
      <c r="F834" s="4">
        <v>40</v>
      </c>
      <c r="G834" s="4">
        <v>40</v>
      </c>
      <c r="H834" s="4">
        <v>36</v>
      </c>
      <c r="I834" s="4">
        <v>7.5</v>
      </c>
      <c r="J834" s="4">
        <v>0.5</v>
      </c>
      <c r="K834" s="4">
        <v>0</v>
      </c>
      <c r="L834" s="8">
        <v>0</v>
      </c>
      <c r="M834" s="59">
        <f>AlimentosSMAE[[#This Row],[Fibra]]/AlimentosSMAE[[#This Row],[Peso neto]]</f>
        <v>0</v>
      </c>
      <c r="N834" s="62">
        <f>AlimentosSMAE[[#This Row],[Kcal]]/AlimentosSMAE[[#This Row],[Peso neto]]</f>
        <v>0.9</v>
      </c>
    </row>
    <row r="835" spans="2:14" x14ac:dyDescent="0.25">
      <c r="B835" s="17" t="s">
        <v>770</v>
      </c>
      <c r="C835" s="3" t="s">
        <v>12</v>
      </c>
      <c r="D835" s="4">
        <v>40</v>
      </c>
      <c r="E835" s="2" t="s">
        <v>10</v>
      </c>
      <c r="F835" s="4">
        <v>40</v>
      </c>
      <c r="G835" s="4">
        <v>40</v>
      </c>
      <c r="H835" s="4">
        <v>36</v>
      </c>
      <c r="I835" s="4">
        <v>7.2</v>
      </c>
      <c r="J835" s="4">
        <v>0.6</v>
      </c>
      <c r="K835" s="4">
        <v>0.4</v>
      </c>
      <c r="L835" s="8">
        <v>0</v>
      </c>
      <c r="M835" s="59">
        <f>AlimentosSMAE[[#This Row],[Fibra]]/AlimentosSMAE[[#This Row],[Peso neto]]</f>
        <v>0</v>
      </c>
      <c r="N835" s="62">
        <f>AlimentosSMAE[[#This Row],[Kcal]]/AlimentosSMAE[[#This Row],[Peso neto]]</f>
        <v>0.9</v>
      </c>
    </row>
    <row r="836" spans="2:14" x14ac:dyDescent="0.25">
      <c r="B836" s="17" t="s">
        <v>772</v>
      </c>
      <c r="C836" s="3" t="s">
        <v>12</v>
      </c>
      <c r="D836" s="4">
        <v>30</v>
      </c>
      <c r="E836" s="2" t="s">
        <v>10</v>
      </c>
      <c r="F836" s="4">
        <v>30</v>
      </c>
      <c r="G836" s="4">
        <v>30</v>
      </c>
      <c r="H836" s="4">
        <v>36</v>
      </c>
      <c r="I836" s="4">
        <v>7.2</v>
      </c>
      <c r="J836" s="4">
        <v>0.8</v>
      </c>
      <c r="K836" s="4">
        <v>0</v>
      </c>
      <c r="L836" s="8">
        <v>0</v>
      </c>
      <c r="M836" s="59">
        <f>AlimentosSMAE[[#This Row],[Fibra]]/AlimentosSMAE[[#This Row],[Peso neto]]</f>
        <v>0</v>
      </c>
      <c r="N836" s="62">
        <f>AlimentosSMAE[[#This Row],[Kcal]]/AlimentosSMAE[[#This Row],[Peso neto]]</f>
        <v>1.2</v>
      </c>
    </row>
    <row r="837" spans="2:14" x14ac:dyDescent="0.25">
      <c r="B837" s="17" t="s">
        <v>773</v>
      </c>
      <c r="C837" s="3" t="s">
        <v>12</v>
      </c>
      <c r="D837" s="4">
        <v>40</v>
      </c>
      <c r="E837" s="2" t="s">
        <v>10</v>
      </c>
      <c r="F837" s="4">
        <v>40</v>
      </c>
      <c r="G837" s="4">
        <v>40</v>
      </c>
      <c r="H837" s="4">
        <v>35</v>
      </c>
      <c r="I837" s="4">
        <v>7.6</v>
      </c>
      <c r="J837" s="4">
        <v>0.3</v>
      </c>
      <c r="K837" s="4">
        <v>0</v>
      </c>
      <c r="L837" s="8">
        <v>0</v>
      </c>
      <c r="M837" s="59">
        <f>AlimentosSMAE[[#This Row],[Fibra]]/AlimentosSMAE[[#This Row],[Peso neto]]</f>
        <v>0</v>
      </c>
      <c r="N837" s="62">
        <f>AlimentosSMAE[[#This Row],[Kcal]]/AlimentosSMAE[[#This Row],[Peso neto]]</f>
        <v>0.875</v>
      </c>
    </row>
    <row r="838" spans="2:14" x14ac:dyDescent="0.25">
      <c r="B838" s="17" t="s">
        <v>775</v>
      </c>
      <c r="C838" s="3" t="s">
        <v>12</v>
      </c>
      <c r="D838" s="4">
        <v>40</v>
      </c>
      <c r="E838" s="2" t="s">
        <v>10</v>
      </c>
      <c r="F838" s="4">
        <v>40</v>
      </c>
      <c r="G838" s="4">
        <v>36</v>
      </c>
      <c r="H838" s="4">
        <v>45</v>
      </c>
      <c r="I838" s="4">
        <v>7.6</v>
      </c>
      <c r="J838" s="4">
        <v>1.4</v>
      </c>
      <c r="K838" s="4">
        <v>0</v>
      </c>
      <c r="L838" s="8">
        <v>0</v>
      </c>
      <c r="M838" s="59">
        <f>AlimentosSMAE[[#This Row],[Fibra]]/AlimentosSMAE[[#This Row],[Peso neto]]</f>
        <v>0</v>
      </c>
      <c r="N838" s="62">
        <f>AlimentosSMAE[[#This Row],[Kcal]]/AlimentosSMAE[[#This Row],[Peso neto]]</f>
        <v>1.25</v>
      </c>
    </row>
    <row r="839" spans="2:14" x14ac:dyDescent="0.25">
      <c r="B839" s="17" t="s">
        <v>776</v>
      </c>
      <c r="C839" s="3" t="s">
        <v>12</v>
      </c>
      <c r="D839" s="4">
        <v>0.25</v>
      </c>
      <c r="E839" s="2" t="s">
        <v>45</v>
      </c>
      <c r="F839" s="4">
        <v>30</v>
      </c>
      <c r="G839" s="4">
        <v>30</v>
      </c>
      <c r="H839" s="4">
        <v>36</v>
      </c>
      <c r="I839" s="4">
        <v>7.2</v>
      </c>
      <c r="J839" s="4">
        <v>0.8</v>
      </c>
      <c r="K839" s="4">
        <v>0</v>
      </c>
      <c r="L839" s="8">
        <v>0</v>
      </c>
      <c r="M839" s="59">
        <f>AlimentosSMAE[[#This Row],[Fibra]]/AlimentosSMAE[[#This Row],[Peso neto]]</f>
        <v>0</v>
      </c>
      <c r="N839" s="62">
        <f>AlimentosSMAE[[#This Row],[Kcal]]/AlimentosSMAE[[#This Row],[Peso neto]]</f>
        <v>1.2</v>
      </c>
    </row>
    <row r="840" spans="2:14" x14ac:dyDescent="0.25">
      <c r="B840" s="17" t="s">
        <v>777</v>
      </c>
      <c r="C840" s="3" t="s">
        <v>12</v>
      </c>
      <c r="D840" s="4">
        <v>0.25</v>
      </c>
      <c r="E840" s="2" t="s">
        <v>45</v>
      </c>
      <c r="F840" s="4">
        <v>30</v>
      </c>
      <c r="G840" s="4">
        <v>30</v>
      </c>
      <c r="H840" s="4">
        <v>36</v>
      </c>
      <c r="I840" s="4">
        <v>7.2</v>
      </c>
      <c r="J840" s="4">
        <v>0.8</v>
      </c>
      <c r="K840" s="4">
        <v>0</v>
      </c>
      <c r="L840" s="8">
        <v>0</v>
      </c>
      <c r="M840" s="59">
        <f>AlimentosSMAE[[#This Row],[Fibra]]/AlimentosSMAE[[#This Row],[Peso neto]]</f>
        <v>0</v>
      </c>
      <c r="N840" s="62">
        <f>AlimentosSMAE[[#This Row],[Kcal]]/AlimentosSMAE[[#This Row],[Peso neto]]</f>
        <v>1.2</v>
      </c>
    </row>
    <row r="841" spans="2:14" x14ac:dyDescent="0.25">
      <c r="B841" s="17" t="s">
        <v>778</v>
      </c>
      <c r="C841" s="3" t="s">
        <v>12</v>
      </c>
      <c r="D841" s="4">
        <v>0.25</v>
      </c>
      <c r="E841" s="2" t="s">
        <v>45</v>
      </c>
      <c r="F841" s="4">
        <v>30</v>
      </c>
      <c r="G841" s="4">
        <v>30</v>
      </c>
      <c r="H841" s="4">
        <v>36</v>
      </c>
      <c r="I841" s="4">
        <v>7.2</v>
      </c>
      <c r="J841" s="4">
        <v>0.8</v>
      </c>
      <c r="K841" s="4">
        <v>0</v>
      </c>
      <c r="L841" s="8">
        <v>0</v>
      </c>
      <c r="M841" s="59">
        <f>AlimentosSMAE[[#This Row],[Fibra]]/AlimentosSMAE[[#This Row],[Peso neto]]</f>
        <v>0</v>
      </c>
      <c r="N841" s="62">
        <f>AlimentosSMAE[[#This Row],[Kcal]]/AlimentosSMAE[[#This Row],[Peso neto]]</f>
        <v>1.2</v>
      </c>
    </row>
    <row r="842" spans="2:14" x14ac:dyDescent="0.25">
      <c r="B842" s="17" t="s">
        <v>848</v>
      </c>
      <c r="C842" s="3" t="s">
        <v>12</v>
      </c>
      <c r="D842" s="4">
        <v>30</v>
      </c>
      <c r="E842" s="2" t="s">
        <v>10</v>
      </c>
      <c r="F842" s="4">
        <v>30</v>
      </c>
      <c r="G842" s="4">
        <v>25</v>
      </c>
      <c r="H842" s="4">
        <v>39</v>
      </c>
      <c r="I842" s="4">
        <v>5.8</v>
      </c>
      <c r="J842" s="4">
        <v>1.6</v>
      </c>
      <c r="K842" s="4">
        <v>0</v>
      </c>
      <c r="L842" s="8">
        <v>0</v>
      </c>
      <c r="M842" s="59">
        <f>AlimentosSMAE[[#This Row],[Fibra]]/AlimentosSMAE[[#This Row],[Peso neto]]</f>
        <v>0</v>
      </c>
      <c r="N842" s="62">
        <f>AlimentosSMAE[[#This Row],[Kcal]]/AlimentosSMAE[[#This Row],[Peso neto]]</f>
        <v>1.56</v>
      </c>
    </row>
    <row r="843" spans="2:14" x14ac:dyDescent="0.25">
      <c r="B843" s="17" t="s">
        <v>849</v>
      </c>
      <c r="C843" s="3" t="s">
        <v>12</v>
      </c>
      <c r="D843" s="4">
        <v>55</v>
      </c>
      <c r="E843" s="2" t="s">
        <v>10</v>
      </c>
      <c r="F843" s="4">
        <v>55</v>
      </c>
      <c r="G843" s="4">
        <v>35</v>
      </c>
      <c r="H843" s="4">
        <v>38</v>
      </c>
      <c r="I843" s="4">
        <v>7.2</v>
      </c>
      <c r="J843" s="4">
        <v>0.9</v>
      </c>
      <c r="K843" s="4">
        <v>0</v>
      </c>
      <c r="L843" s="8">
        <v>0</v>
      </c>
      <c r="M843" s="59">
        <f>AlimentosSMAE[[#This Row],[Fibra]]/AlimentosSMAE[[#This Row],[Peso neto]]</f>
        <v>0</v>
      </c>
      <c r="N843" s="62">
        <f>AlimentosSMAE[[#This Row],[Kcal]]/AlimentosSMAE[[#This Row],[Peso neto]]</f>
        <v>1.0857142857142856</v>
      </c>
    </row>
    <row r="844" spans="2:14" x14ac:dyDescent="0.25">
      <c r="B844" s="17" t="s">
        <v>886</v>
      </c>
      <c r="C844" s="3" t="s">
        <v>12</v>
      </c>
      <c r="D844" s="4">
        <v>35</v>
      </c>
      <c r="E844" s="2" t="s">
        <v>10</v>
      </c>
      <c r="F844" s="4">
        <v>35</v>
      </c>
      <c r="G844" s="4">
        <v>35</v>
      </c>
      <c r="H844" s="4">
        <v>35</v>
      </c>
      <c r="I844" s="4">
        <v>7.2</v>
      </c>
      <c r="J844" s="4">
        <v>0.5</v>
      </c>
      <c r="K844" s="4">
        <v>0</v>
      </c>
      <c r="L844" s="8">
        <v>0</v>
      </c>
      <c r="M844" s="59">
        <f>AlimentosSMAE[[#This Row],[Fibra]]/AlimentosSMAE[[#This Row],[Peso neto]]</f>
        <v>0</v>
      </c>
      <c r="N844" s="62">
        <f>AlimentosSMAE[[#This Row],[Kcal]]/AlimentosSMAE[[#This Row],[Peso neto]]</f>
        <v>1</v>
      </c>
    </row>
    <row r="845" spans="2:14" x14ac:dyDescent="0.25">
      <c r="B845" s="17" t="s">
        <v>887</v>
      </c>
      <c r="C845" s="3" t="s">
        <v>12</v>
      </c>
      <c r="D845" s="4">
        <v>70</v>
      </c>
      <c r="E845" s="2" t="s">
        <v>10</v>
      </c>
      <c r="F845" s="4">
        <v>70</v>
      </c>
      <c r="G845" s="4">
        <v>36</v>
      </c>
      <c r="H845" s="4">
        <v>36</v>
      </c>
      <c r="I845" s="4">
        <v>7.3</v>
      </c>
      <c r="J845" s="4">
        <v>0.5</v>
      </c>
      <c r="K845" s="4">
        <v>0</v>
      </c>
      <c r="L845" s="8">
        <v>0</v>
      </c>
      <c r="M845" s="59">
        <f>AlimentosSMAE[[#This Row],[Fibra]]/AlimentosSMAE[[#This Row],[Peso neto]]</f>
        <v>0</v>
      </c>
      <c r="N845" s="62">
        <f>AlimentosSMAE[[#This Row],[Kcal]]/AlimentosSMAE[[#This Row],[Peso neto]]</f>
        <v>1</v>
      </c>
    </row>
    <row r="846" spans="2:14" x14ac:dyDescent="0.25">
      <c r="B846" s="17" t="s">
        <v>888</v>
      </c>
      <c r="C846" s="3" t="s">
        <v>12</v>
      </c>
      <c r="D846" s="4">
        <v>28</v>
      </c>
      <c r="E846" s="2" t="s">
        <v>10</v>
      </c>
      <c r="F846" s="4">
        <v>28</v>
      </c>
      <c r="G846" s="4">
        <v>28</v>
      </c>
      <c r="H846" s="4">
        <v>36</v>
      </c>
      <c r="I846" s="4">
        <v>7.4</v>
      </c>
      <c r="J846" s="4">
        <v>0.5</v>
      </c>
      <c r="K846" s="4">
        <v>0</v>
      </c>
      <c r="L846" s="8">
        <v>0</v>
      </c>
      <c r="M846" s="59">
        <f>AlimentosSMAE[[#This Row],[Fibra]]/AlimentosSMAE[[#This Row],[Peso neto]]</f>
        <v>0</v>
      </c>
      <c r="N846" s="62">
        <f>AlimentosSMAE[[#This Row],[Kcal]]/AlimentosSMAE[[#This Row],[Peso neto]]</f>
        <v>1.2857142857142858</v>
      </c>
    </row>
    <row r="847" spans="2:14" x14ac:dyDescent="0.25">
      <c r="B847" s="17" t="s">
        <v>894</v>
      </c>
      <c r="C847" s="3" t="s">
        <v>12</v>
      </c>
      <c r="D847" s="4">
        <v>80</v>
      </c>
      <c r="E847" s="2" t="s">
        <v>10</v>
      </c>
      <c r="F847" s="4">
        <v>80</v>
      </c>
      <c r="G847" s="4">
        <v>41</v>
      </c>
      <c r="H847" s="4">
        <v>41</v>
      </c>
      <c r="I847" s="4">
        <v>7.3</v>
      </c>
      <c r="J847" s="4">
        <v>1.3</v>
      </c>
      <c r="K847" s="4">
        <v>0</v>
      </c>
      <c r="L847" s="8">
        <v>0</v>
      </c>
      <c r="M847" s="59">
        <f>AlimentosSMAE[[#This Row],[Fibra]]/AlimentosSMAE[[#This Row],[Peso neto]]</f>
        <v>0</v>
      </c>
      <c r="N847" s="62">
        <f>AlimentosSMAE[[#This Row],[Kcal]]/AlimentosSMAE[[#This Row],[Peso neto]]</f>
        <v>1</v>
      </c>
    </row>
    <row r="848" spans="2:14" x14ac:dyDescent="0.25">
      <c r="B848" s="17" t="s">
        <v>900</v>
      </c>
      <c r="C848" s="3" t="s">
        <v>12</v>
      </c>
      <c r="D848" s="4">
        <v>27</v>
      </c>
      <c r="E848" s="2" t="s">
        <v>10</v>
      </c>
      <c r="F848" s="4">
        <v>27</v>
      </c>
      <c r="G848" s="4">
        <v>27</v>
      </c>
      <c r="H848" s="4">
        <v>38</v>
      </c>
      <c r="I848" s="4">
        <v>7.2</v>
      </c>
      <c r="J848" s="4">
        <v>0.8</v>
      </c>
      <c r="K848" s="4">
        <v>0</v>
      </c>
      <c r="L848" s="8">
        <v>0</v>
      </c>
      <c r="M848" s="59">
        <f>AlimentosSMAE[[#This Row],[Fibra]]/AlimentosSMAE[[#This Row],[Peso neto]]</f>
        <v>0</v>
      </c>
      <c r="N848" s="62">
        <f>AlimentosSMAE[[#This Row],[Kcal]]/AlimentosSMAE[[#This Row],[Peso neto]]</f>
        <v>1.4074074074074074</v>
      </c>
    </row>
    <row r="849" spans="2:14" x14ac:dyDescent="0.25">
      <c r="B849" s="17" t="s">
        <v>991</v>
      </c>
      <c r="C849" s="3" t="s">
        <v>12</v>
      </c>
      <c r="D849" s="4">
        <v>28</v>
      </c>
      <c r="E849" s="2" t="s">
        <v>10</v>
      </c>
      <c r="F849" s="4">
        <v>28</v>
      </c>
      <c r="G849" s="4">
        <v>28</v>
      </c>
      <c r="H849" s="4">
        <v>36</v>
      </c>
      <c r="I849" s="4">
        <v>7.4</v>
      </c>
      <c r="J849" s="4">
        <v>0.5</v>
      </c>
      <c r="K849" s="4">
        <v>0</v>
      </c>
      <c r="L849" s="8">
        <v>0</v>
      </c>
      <c r="M849" s="59">
        <f>AlimentosSMAE[[#This Row],[Fibra]]/AlimentosSMAE[[#This Row],[Peso neto]]</f>
        <v>0</v>
      </c>
      <c r="N849" s="62">
        <f>AlimentosSMAE[[#This Row],[Kcal]]/AlimentosSMAE[[#This Row],[Peso neto]]</f>
        <v>1.2857142857142858</v>
      </c>
    </row>
    <row r="850" spans="2:14" x14ac:dyDescent="0.25">
      <c r="B850" s="17" t="s">
        <v>992</v>
      </c>
      <c r="C850" s="3" t="s">
        <v>12</v>
      </c>
      <c r="D850" s="4">
        <v>70</v>
      </c>
      <c r="E850" s="2" t="s">
        <v>10</v>
      </c>
      <c r="F850" s="4">
        <v>70</v>
      </c>
      <c r="G850" s="4">
        <v>36</v>
      </c>
      <c r="H850" s="4">
        <v>36</v>
      </c>
      <c r="I850" s="4">
        <v>7.3</v>
      </c>
      <c r="J850" s="4">
        <v>0.5</v>
      </c>
      <c r="K850" s="4">
        <v>0</v>
      </c>
      <c r="L850" s="8">
        <v>0</v>
      </c>
      <c r="M850" s="59">
        <f>AlimentosSMAE[[#This Row],[Fibra]]/AlimentosSMAE[[#This Row],[Peso neto]]</f>
        <v>0</v>
      </c>
      <c r="N850" s="62">
        <f>AlimentosSMAE[[#This Row],[Kcal]]/AlimentosSMAE[[#This Row],[Peso neto]]</f>
        <v>1</v>
      </c>
    </row>
    <row r="851" spans="2:14" x14ac:dyDescent="0.25">
      <c r="B851" s="17" t="s">
        <v>993</v>
      </c>
      <c r="C851" s="3" t="s">
        <v>12</v>
      </c>
      <c r="D851" s="4">
        <v>35</v>
      </c>
      <c r="E851" s="2" t="s">
        <v>10</v>
      </c>
      <c r="F851" s="4">
        <v>35</v>
      </c>
      <c r="G851" s="4">
        <v>35</v>
      </c>
      <c r="H851" s="4">
        <v>35</v>
      </c>
      <c r="I851" s="4">
        <v>7.2</v>
      </c>
      <c r="J851" s="4">
        <v>0.5</v>
      </c>
      <c r="K851" s="4">
        <v>0</v>
      </c>
      <c r="L851" s="8">
        <v>0</v>
      </c>
      <c r="M851" s="59">
        <f>AlimentosSMAE[[#This Row],[Fibra]]/AlimentosSMAE[[#This Row],[Peso neto]]</f>
        <v>0</v>
      </c>
      <c r="N851" s="62">
        <f>AlimentosSMAE[[#This Row],[Kcal]]/AlimentosSMAE[[#This Row],[Peso neto]]</f>
        <v>1</v>
      </c>
    </row>
    <row r="852" spans="2:14" x14ac:dyDescent="0.25">
      <c r="B852" s="17" t="s">
        <v>1004</v>
      </c>
      <c r="C852" s="3" t="s">
        <v>12</v>
      </c>
      <c r="D852" s="4">
        <v>65</v>
      </c>
      <c r="E852" s="2" t="s">
        <v>10</v>
      </c>
      <c r="F852" s="4">
        <v>65</v>
      </c>
      <c r="G852" s="4">
        <v>58</v>
      </c>
      <c r="H852" s="4">
        <v>37</v>
      </c>
      <c r="I852" s="4">
        <v>7.2</v>
      </c>
      <c r="J852" s="4">
        <v>0.6</v>
      </c>
      <c r="K852" s="4">
        <v>0</v>
      </c>
      <c r="L852" s="8">
        <v>0</v>
      </c>
      <c r="M852" s="59">
        <f>AlimentosSMAE[[#This Row],[Fibra]]/AlimentosSMAE[[#This Row],[Peso neto]]</f>
        <v>0</v>
      </c>
      <c r="N852" s="62">
        <f>AlimentosSMAE[[#This Row],[Kcal]]/AlimentosSMAE[[#This Row],[Peso neto]]</f>
        <v>0.63793103448275867</v>
      </c>
    </row>
    <row r="853" spans="2:14" x14ac:dyDescent="0.25">
      <c r="B853" s="17" t="s">
        <v>1018</v>
      </c>
      <c r="C853" s="3" t="s">
        <v>12</v>
      </c>
      <c r="D853" s="4">
        <v>100</v>
      </c>
      <c r="E853" s="2" t="s">
        <v>10</v>
      </c>
      <c r="F853" s="4">
        <v>100</v>
      </c>
      <c r="G853" s="4">
        <v>30</v>
      </c>
      <c r="H853" s="4">
        <v>35</v>
      </c>
      <c r="I853" s="4">
        <v>7.3</v>
      </c>
      <c r="J853" s="4">
        <v>0.3</v>
      </c>
      <c r="K853" s="4">
        <v>0</v>
      </c>
      <c r="L853" s="8">
        <v>0</v>
      </c>
      <c r="M853" s="59">
        <f>AlimentosSMAE[[#This Row],[Fibra]]/AlimentosSMAE[[#This Row],[Peso neto]]</f>
        <v>0</v>
      </c>
      <c r="N853" s="62">
        <f>AlimentosSMAE[[#This Row],[Kcal]]/AlimentosSMAE[[#This Row],[Peso neto]]</f>
        <v>1.1666666666666667</v>
      </c>
    </row>
    <row r="854" spans="2:14" x14ac:dyDescent="0.25">
      <c r="B854" s="17" t="s">
        <v>1019</v>
      </c>
      <c r="C854" s="3" t="s">
        <v>12</v>
      </c>
      <c r="D854" s="4">
        <v>70</v>
      </c>
      <c r="E854" s="2" t="s">
        <v>10</v>
      </c>
      <c r="F854" s="4">
        <v>70</v>
      </c>
      <c r="G854" s="4">
        <v>36</v>
      </c>
      <c r="H854" s="4">
        <v>30</v>
      </c>
      <c r="I854" s="4">
        <v>7.4</v>
      </c>
      <c r="J854" s="4">
        <v>0.1</v>
      </c>
      <c r="K854" s="4">
        <v>0</v>
      </c>
      <c r="L854" s="8">
        <v>0</v>
      </c>
      <c r="M854" s="59">
        <f>AlimentosSMAE[[#This Row],[Fibra]]/AlimentosSMAE[[#This Row],[Peso neto]]</f>
        <v>0</v>
      </c>
      <c r="N854" s="62">
        <f>AlimentosSMAE[[#This Row],[Kcal]]/AlimentosSMAE[[#This Row],[Peso neto]]</f>
        <v>0.83333333333333337</v>
      </c>
    </row>
    <row r="855" spans="2:14" x14ac:dyDescent="0.25">
      <c r="B855" s="17" t="s">
        <v>1020</v>
      </c>
      <c r="C855" s="3" t="s">
        <v>12</v>
      </c>
      <c r="D855" s="4">
        <v>0.33333333300000001</v>
      </c>
      <c r="E855" s="2" t="s">
        <v>50</v>
      </c>
      <c r="F855" s="4">
        <v>47</v>
      </c>
      <c r="G855" s="4">
        <v>47</v>
      </c>
      <c r="H855" s="4">
        <v>39</v>
      </c>
      <c r="I855" s="4">
        <v>8.1</v>
      </c>
      <c r="J855" s="4">
        <v>0.6</v>
      </c>
      <c r="K855" s="4">
        <v>0</v>
      </c>
      <c r="L855" s="8">
        <v>0</v>
      </c>
      <c r="M855" s="59">
        <f>AlimentosSMAE[[#This Row],[Fibra]]/AlimentosSMAE[[#This Row],[Peso neto]]</f>
        <v>0</v>
      </c>
      <c r="N855" s="62">
        <f>AlimentosSMAE[[#This Row],[Kcal]]/AlimentosSMAE[[#This Row],[Peso neto]]</f>
        <v>0.82978723404255317</v>
      </c>
    </row>
    <row r="856" spans="2:14" x14ac:dyDescent="0.25">
      <c r="B856" s="17" t="s">
        <v>1021</v>
      </c>
      <c r="C856" s="3" t="s">
        <v>12</v>
      </c>
      <c r="D856" s="4">
        <v>75</v>
      </c>
      <c r="E856" s="2" t="s">
        <v>10</v>
      </c>
      <c r="F856" s="4">
        <v>75</v>
      </c>
      <c r="G856" s="4">
        <v>40</v>
      </c>
      <c r="H856" s="4">
        <v>34</v>
      </c>
      <c r="I856" s="4">
        <v>7</v>
      </c>
      <c r="J856" s="4">
        <v>0.5</v>
      </c>
      <c r="K856" s="4">
        <v>0</v>
      </c>
      <c r="L856" s="8">
        <v>0</v>
      </c>
      <c r="M856" s="59">
        <f>AlimentosSMAE[[#This Row],[Fibra]]/AlimentosSMAE[[#This Row],[Peso neto]]</f>
        <v>0</v>
      </c>
      <c r="N856" s="62">
        <f>AlimentosSMAE[[#This Row],[Kcal]]/AlimentosSMAE[[#This Row],[Peso neto]]</f>
        <v>0.85</v>
      </c>
    </row>
    <row r="857" spans="2:14" x14ac:dyDescent="0.25">
      <c r="B857" s="17" t="s">
        <v>1022</v>
      </c>
      <c r="C857" s="3" t="s">
        <v>12</v>
      </c>
      <c r="D857" s="4">
        <v>40</v>
      </c>
      <c r="E857" s="2" t="s">
        <v>10</v>
      </c>
      <c r="F857" s="4">
        <v>40</v>
      </c>
      <c r="G857" s="4">
        <v>40</v>
      </c>
      <c r="H857" s="4">
        <v>39</v>
      </c>
      <c r="I857" s="4">
        <v>7</v>
      </c>
      <c r="J857" s="4">
        <v>1</v>
      </c>
      <c r="K857" s="4">
        <v>0.4</v>
      </c>
      <c r="L857" s="8">
        <v>0</v>
      </c>
      <c r="M857" s="59">
        <f>AlimentosSMAE[[#This Row],[Fibra]]/AlimentosSMAE[[#This Row],[Peso neto]]</f>
        <v>0</v>
      </c>
      <c r="N857" s="62">
        <f>AlimentosSMAE[[#This Row],[Kcal]]/AlimentosSMAE[[#This Row],[Peso neto]]</f>
        <v>0.97499999999999998</v>
      </c>
    </row>
    <row r="858" spans="2:14" x14ac:dyDescent="0.25">
      <c r="B858" s="17" t="s">
        <v>1045</v>
      </c>
      <c r="C858" s="3" t="s">
        <v>12</v>
      </c>
      <c r="D858" s="4">
        <v>70</v>
      </c>
      <c r="E858" s="2" t="s">
        <v>10</v>
      </c>
      <c r="F858" s="4">
        <v>70</v>
      </c>
      <c r="G858" s="4">
        <v>36</v>
      </c>
      <c r="H858" s="4">
        <v>34</v>
      </c>
      <c r="I858" s="4">
        <v>7.4</v>
      </c>
      <c r="J858" s="4">
        <v>0.5</v>
      </c>
      <c r="K858" s="4">
        <v>0</v>
      </c>
      <c r="L858" s="8">
        <v>0</v>
      </c>
      <c r="M858" s="59">
        <f>AlimentosSMAE[[#This Row],[Fibra]]/AlimentosSMAE[[#This Row],[Peso neto]]</f>
        <v>0</v>
      </c>
      <c r="N858" s="62">
        <f>AlimentosSMAE[[#This Row],[Kcal]]/AlimentosSMAE[[#This Row],[Peso neto]]</f>
        <v>0.94444444444444442</v>
      </c>
    </row>
    <row r="859" spans="2:14" x14ac:dyDescent="0.25">
      <c r="B859" s="17" t="s">
        <v>1046</v>
      </c>
      <c r="C859" s="3" t="s">
        <v>12</v>
      </c>
      <c r="D859" s="4">
        <v>7</v>
      </c>
      <c r="E859" s="2" t="s">
        <v>50</v>
      </c>
      <c r="F859" s="4">
        <v>1680</v>
      </c>
      <c r="G859" s="4">
        <v>1680</v>
      </c>
      <c r="H859" s="4">
        <v>35</v>
      </c>
      <c r="I859" s="4">
        <v>7</v>
      </c>
      <c r="J859" s="4">
        <v>0.3</v>
      </c>
      <c r="K859" s="4">
        <v>1.4</v>
      </c>
      <c r="L859" s="8">
        <v>0</v>
      </c>
      <c r="M859" s="59">
        <f>AlimentosSMAE[[#This Row],[Fibra]]/AlimentosSMAE[[#This Row],[Peso neto]]</f>
        <v>0</v>
      </c>
      <c r="N859" s="62">
        <f>AlimentosSMAE[[#This Row],[Kcal]]/AlimentosSMAE[[#This Row],[Peso neto]]</f>
        <v>2.0833333333333332E-2</v>
      </c>
    </row>
    <row r="860" spans="2:14" x14ac:dyDescent="0.25">
      <c r="B860" s="17" t="s">
        <v>1068</v>
      </c>
      <c r="C860" s="3" t="s">
        <v>12</v>
      </c>
      <c r="D860" s="4">
        <v>100</v>
      </c>
      <c r="E860" s="2" t="s">
        <v>10</v>
      </c>
      <c r="F860" s="4">
        <v>100</v>
      </c>
      <c r="G860" s="4">
        <v>40</v>
      </c>
      <c r="H860" s="4">
        <v>36</v>
      </c>
      <c r="I860" s="4">
        <v>7.5</v>
      </c>
      <c r="J860" s="4">
        <v>0.4</v>
      </c>
      <c r="K860" s="4">
        <v>0.2</v>
      </c>
      <c r="L860" s="8">
        <v>0</v>
      </c>
      <c r="M860" s="59">
        <f>AlimentosSMAE[[#This Row],[Fibra]]/AlimentosSMAE[[#This Row],[Peso neto]]</f>
        <v>0</v>
      </c>
      <c r="N860" s="62">
        <f>AlimentosSMAE[[#This Row],[Kcal]]/AlimentosSMAE[[#This Row],[Peso neto]]</f>
        <v>0.9</v>
      </c>
    </row>
    <row r="861" spans="2:14" x14ac:dyDescent="0.25">
      <c r="B861" s="17" t="s">
        <v>1069</v>
      </c>
      <c r="C861" s="3" t="s">
        <v>12</v>
      </c>
      <c r="D861" s="4">
        <v>35</v>
      </c>
      <c r="E861" s="2" t="s">
        <v>10</v>
      </c>
      <c r="F861" s="4">
        <v>35</v>
      </c>
      <c r="G861" s="4">
        <v>35</v>
      </c>
      <c r="H861" s="4">
        <v>34</v>
      </c>
      <c r="I861" s="4">
        <v>7.2</v>
      </c>
      <c r="J861" s="4">
        <v>0.2</v>
      </c>
      <c r="K861" s="4">
        <v>0.5</v>
      </c>
      <c r="L861" s="8">
        <v>0</v>
      </c>
      <c r="M861" s="59">
        <f>AlimentosSMAE[[#This Row],[Fibra]]/AlimentosSMAE[[#This Row],[Peso neto]]</f>
        <v>0</v>
      </c>
      <c r="N861" s="62">
        <f>AlimentosSMAE[[#This Row],[Kcal]]/AlimentosSMAE[[#This Row],[Peso neto]]</f>
        <v>0.97142857142857142</v>
      </c>
    </row>
    <row r="862" spans="2:14" x14ac:dyDescent="0.25">
      <c r="B862" s="17" t="s">
        <v>1070</v>
      </c>
      <c r="C862" s="3" t="s">
        <v>12</v>
      </c>
      <c r="D862" s="4">
        <v>110</v>
      </c>
      <c r="E862" s="2" t="s">
        <v>10</v>
      </c>
      <c r="F862" s="4">
        <v>110</v>
      </c>
      <c r="G862" s="4">
        <v>50</v>
      </c>
      <c r="H862" s="4">
        <v>34</v>
      </c>
      <c r="I862" s="4">
        <v>7.2</v>
      </c>
      <c r="J862" s="4">
        <v>0.6</v>
      </c>
      <c r="K862" s="4">
        <v>0</v>
      </c>
      <c r="L862" s="8">
        <v>0</v>
      </c>
      <c r="M862" s="59">
        <f>AlimentosSMAE[[#This Row],[Fibra]]/AlimentosSMAE[[#This Row],[Peso neto]]</f>
        <v>0</v>
      </c>
      <c r="N862" s="62">
        <f>AlimentosSMAE[[#This Row],[Kcal]]/AlimentosSMAE[[#This Row],[Peso neto]]</f>
        <v>0.68</v>
      </c>
    </row>
    <row r="863" spans="2:14" x14ac:dyDescent="0.25">
      <c r="B863" s="17" t="s">
        <v>1084</v>
      </c>
      <c r="C863" s="3" t="s">
        <v>12</v>
      </c>
      <c r="D863" s="4">
        <v>90</v>
      </c>
      <c r="E863" s="2" t="s">
        <v>10</v>
      </c>
      <c r="F863" s="4">
        <v>90</v>
      </c>
      <c r="G863" s="4">
        <v>45</v>
      </c>
      <c r="H863" s="4">
        <v>34</v>
      </c>
      <c r="I863" s="4">
        <v>7.5</v>
      </c>
      <c r="J863" s="4">
        <v>0.5</v>
      </c>
      <c r="K863" s="4">
        <v>0</v>
      </c>
      <c r="L863" s="8">
        <v>0</v>
      </c>
      <c r="M863" s="59">
        <f>AlimentosSMAE[[#This Row],[Fibra]]/AlimentosSMAE[[#This Row],[Peso neto]]</f>
        <v>0</v>
      </c>
      <c r="N863" s="62">
        <f>AlimentosSMAE[[#This Row],[Kcal]]/AlimentosSMAE[[#This Row],[Peso neto]]</f>
        <v>0.75555555555555554</v>
      </c>
    </row>
    <row r="864" spans="2:14" x14ac:dyDescent="0.25">
      <c r="B864" s="17" t="s">
        <v>1085</v>
      </c>
      <c r="C864" s="3" t="s">
        <v>12</v>
      </c>
      <c r="D864" s="4">
        <v>45</v>
      </c>
      <c r="E864" s="2" t="s">
        <v>10</v>
      </c>
      <c r="F864" s="4">
        <v>45</v>
      </c>
      <c r="G864" s="4">
        <v>45</v>
      </c>
      <c r="H864" s="4">
        <v>34</v>
      </c>
      <c r="I864" s="4">
        <v>7.5</v>
      </c>
      <c r="J864" s="4">
        <v>0.5</v>
      </c>
      <c r="K864" s="4">
        <v>0</v>
      </c>
      <c r="L864" s="8">
        <v>0</v>
      </c>
      <c r="M864" s="59">
        <f>AlimentosSMAE[[#This Row],[Fibra]]/AlimentosSMAE[[#This Row],[Peso neto]]</f>
        <v>0</v>
      </c>
      <c r="N864" s="62">
        <f>AlimentosSMAE[[#This Row],[Kcal]]/AlimentosSMAE[[#This Row],[Peso neto]]</f>
        <v>0.75555555555555554</v>
      </c>
    </row>
    <row r="865" spans="2:14" x14ac:dyDescent="0.25">
      <c r="B865" s="17" t="s">
        <v>1101</v>
      </c>
      <c r="C865" s="3" t="s">
        <v>12</v>
      </c>
      <c r="D865" s="4">
        <v>50</v>
      </c>
      <c r="E865" s="2" t="s">
        <v>10</v>
      </c>
      <c r="F865" s="4">
        <v>50</v>
      </c>
      <c r="G865" s="4">
        <v>33</v>
      </c>
      <c r="H865" s="4">
        <v>44</v>
      </c>
      <c r="I865" s="4">
        <v>6.8</v>
      </c>
      <c r="J865" s="4">
        <v>1.6</v>
      </c>
      <c r="K865" s="4">
        <v>0</v>
      </c>
      <c r="L865" s="8">
        <v>0</v>
      </c>
      <c r="M865" s="59">
        <f>AlimentosSMAE[[#This Row],[Fibra]]/AlimentosSMAE[[#This Row],[Peso neto]]</f>
        <v>0</v>
      </c>
      <c r="N865" s="62">
        <f>AlimentosSMAE[[#This Row],[Kcal]]/AlimentosSMAE[[#This Row],[Peso neto]]</f>
        <v>1.3333333333333333</v>
      </c>
    </row>
    <row r="866" spans="2:14" x14ac:dyDescent="0.25">
      <c r="B866" s="17" t="s">
        <v>1107</v>
      </c>
      <c r="C866" s="3" t="s">
        <v>12</v>
      </c>
      <c r="D866" s="4">
        <v>70</v>
      </c>
      <c r="E866" s="2" t="s">
        <v>10</v>
      </c>
      <c r="F866" s="4">
        <v>70</v>
      </c>
      <c r="G866" s="4">
        <v>36</v>
      </c>
      <c r="H866" s="4">
        <v>40</v>
      </c>
      <c r="I866" s="4">
        <v>7</v>
      </c>
      <c r="J866" s="4">
        <v>1.3</v>
      </c>
      <c r="K866" s="4">
        <v>0</v>
      </c>
      <c r="L866" s="8">
        <v>0</v>
      </c>
      <c r="M866" s="59">
        <f>AlimentosSMAE[[#This Row],[Fibra]]/AlimentosSMAE[[#This Row],[Peso neto]]</f>
        <v>0</v>
      </c>
      <c r="N866" s="62">
        <f>AlimentosSMAE[[#This Row],[Kcal]]/AlimentosSMAE[[#This Row],[Peso neto]]</f>
        <v>1.1111111111111112</v>
      </c>
    </row>
    <row r="867" spans="2:14" x14ac:dyDescent="0.25">
      <c r="B867" s="17" t="s">
        <v>1108</v>
      </c>
      <c r="C867" s="3" t="s">
        <v>12</v>
      </c>
      <c r="D867" s="4">
        <v>3</v>
      </c>
      <c r="E867" s="2" t="s">
        <v>476</v>
      </c>
      <c r="F867" s="4">
        <v>45</v>
      </c>
      <c r="G867" s="4">
        <v>45</v>
      </c>
      <c r="H867" s="4">
        <v>45</v>
      </c>
      <c r="I867" s="4">
        <v>8</v>
      </c>
      <c r="J867" s="4">
        <v>1.4</v>
      </c>
      <c r="K867" s="4">
        <v>0.4</v>
      </c>
      <c r="L867" s="8">
        <v>0</v>
      </c>
      <c r="M867" s="59">
        <f>AlimentosSMAE[[#This Row],[Fibra]]/AlimentosSMAE[[#This Row],[Peso neto]]</f>
        <v>0</v>
      </c>
      <c r="N867" s="62">
        <f>AlimentosSMAE[[#This Row],[Kcal]]/AlimentosSMAE[[#This Row],[Peso neto]]</f>
        <v>1</v>
      </c>
    </row>
    <row r="868" spans="2:14" x14ac:dyDescent="0.25">
      <c r="B868" s="17" t="s">
        <v>1111</v>
      </c>
      <c r="C868" s="3" t="s">
        <v>12</v>
      </c>
      <c r="D868" s="4">
        <v>40</v>
      </c>
      <c r="E868" s="2" t="s">
        <v>10</v>
      </c>
      <c r="F868" s="4">
        <v>40</v>
      </c>
      <c r="G868" s="4">
        <v>36</v>
      </c>
      <c r="H868" s="4">
        <v>42</v>
      </c>
      <c r="I868" s="4">
        <v>7.3</v>
      </c>
      <c r="J868" s="4">
        <v>1.2</v>
      </c>
      <c r="K868" s="4">
        <v>0</v>
      </c>
      <c r="L868" s="8">
        <v>0</v>
      </c>
      <c r="M868" s="59">
        <f>AlimentosSMAE[[#This Row],[Fibra]]/AlimentosSMAE[[#This Row],[Peso neto]]</f>
        <v>0</v>
      </c>
      <c r="N868" s="62">
        <f>AlimentosSMAE[[#This Row],[Kcal]]/AlimentosSMAE[[#This Row],[Peso neto]]</f>
        <v>1.1666666666666667</v>
      </c>
    </row>
    <row r="869" spans="2:14" x14ac:dyDescent="0.25">
      <c r="B869" s="17" t="s">
        <v>1121</v>
      </c>
      <c r="C869" s="3" t="s">
        <v>12</v>
      </c>
      <c r="D869" s="4">
        <v>0.33333333300000001</v>
      </c>
      <c r="E869" s="2" t="s">
        <v>170</v>
      </c>
      <c r="F869" s="4">
        <v>13</v>
      </c>
      <c r="G869" s="4">
        <v>13</v>
      </c>
      <c r="H869" s="4">
        <v>44</v>
      </c>
      <c r="I869" s="4">
        <v>6</v>
      </c>
      <c r="J869" s="4">
        <v>1.2</v>
      </c>
      <c r="K869" s="4">
        <v>0</v>
      </c>
      <c r="L869" s="8">
        <v>0</v>
      </c>
      <c r="M869" s="59">
        <f>AlimentosSMAE[[#This Row],[Fibra]]/AlimentosSMAE[[#This Row],[Peso neto]]</f>
        <v>0</v>
      </c>
      <c r="N869" s="62">
        <f>AlimentosSMAE[[#This Row],[Kcal]]/AlimentosSMAE[[#This Row],[Peso neto]]</f>
        <v>3.3846153846153846</v>
      </c>
    </row>
    <row r="870" spans="2:14" x14ac:dyDescent="0.25">
      <c r="B870" s="17" t="s">
        <v>1122</v>
      </c>
      <c r="C870" s="3" t="s">
        <v>12</v>
      </c>
      <c r="D870" s="4">
        <v>15</v>
      </c>
      <c r="E870" s="2" t="s">
        <v>10</v>
      </c>
      <c r="F870" s="4">
        <v>15</v>
      </c>
      <c r="G870" s="4">
        <v>15</v>
      </c>
      <c r="H870" s="4">
        <v>50</v>
      </c>
      <c r="I870" s="4">
        <v>6.7</v>
      </c>
      <c r="J870" s="4">
        <v>1.3</v>
      </c>
      <c r="K870" s="4">
        <v>0</v>
      </c>
      <c r="L870" s="8">
        <v>0</v>
      </c>
      <c r="M870" s="59">
        <f>AlimentosSMAE[[#This Row],[Fibra]]/AlimentosSMAE[[#This Row],[Peso neto]]</f>
        <v>0</v>
      </c>
      <c r="N870" s="62">
        <f>AlimentosSMAE[[#This Row],[Kcal]]/AlimentosSMAE[[#This Row],[Peso neto]]</f>
        <v>3.3333333333333335</v>
      </c>
    </row>
    <row r="871" spans="2:14" x14ac:dyDescent="0.25">
      <c r="B871" s="17" t="s">
        <v>1126</v>
      </c>
      <c r="C871" s="3" t="s">
        <v>12</v>
      </c>
      <c r="D871" s="4">
        <v>25</v>
      </c>
      <c r="E871" s="2" t="s">
        <v>10</v>
      </c>
      <c r="F871" s="4">
        <v>25</v>
      </c>
      <c r="G871" s="4">
        <v>25</v>
      </c>
      <c r="H871" s="4">
        <v>35</v>
      </c>
      <c r="I871" s="4">
        <v>5.2</v>
      </c>
      <c r="J871" s="4">
        <v>1.6</v>
      </c>
      <c r="K871" s="4">
        <v>0</v>
      </c>
      <c r="L871" s="8">
        <v>0</v>
      </c>
      <c r="M871" s="59">
        <f>AlimentosSMAE[[#This Row],[Fibra]]/AlimentosSMAE[[#This Row],[Peso neto]]</f>
        <v>0</v>
      </c>
      <c r="N871" s="62">
        <f>AlimentosSMAE[[#This Row],[Kcal]]/AlimentosSMAE[[#This Row],[Peso neto]]</f>
        <v>1.4</v>
      </c>
    </row>
    <row r="872" spans="2:14" x14ac:dyDescent="0.25">
      <c r="B872" s="17" t="s">
        <v>1127</v>
      </c>
      <c r="C872" s="3" t="s">
        <v>12</v>
      </c>
      <c r="D872" s="4">
        <v>25</v>
      </c>
      <c r="E872" s="2" t="s">
        <v>10</v>
      </c>
      <c r="F872" s="4">
        <v>25</v>
      </c>
      <c r="G872" s="4">
        <v>25</v>
      </c>
      <c r="H872" s="4">
        <v>35</v>
      </c>
      <c r="I872" s="4">
        <v>5.2</v>
      </c>
      <c r="J872" s="4">
        <v>1.6</v>
      </c>
      <c r="K872" s="4">
        <v>0</v>
      </c>
      <c r="L872" s="8">
        <v>0</v>
      </c>
      <c r="M872" s="59">
        <f>AlimentosSMAE[[#This Row],[Fibra]]/AlimentosSMAE[[#This Row],[Peso neto]]</f>
        <v>0</v>
      </c>
      <c r="N872" s="62">
        <f>AlimentosSMAE[[#This Row],[Kcal]]/AlimentosSMAE[[#This Row],[Peso neto]]</f>
        <v>1.4</v>
      </c>
    </row>
    <row r="873" spans="2:14" x14ac:dyDescent="0.25">
      <c r="B873" s="17" t="s">
        <v>1206</v>
      </c>
      <c r="C873" s="3" t="s">
        <v>12</v>
      </c>
      <c r="D873" s="4">
        <v>0.25</v>
      </c>
      <c r="E873" s="2" t="s">
        <v>45</v>
      </c>
      <c r="F873" s="4">
        <v>30</v>
      </c>
      <c r="G873" s="4">
        <v>30</v>
      </c>
      <c r="H873" s="4">
        <v>36</v>
      </c>
      <c r="I873" s="4">
        <v>7.2</v>
      </c>
      <c r="J873" s="4">
        <v>0.8</v>
      </c>
      <c r="K873" s="4">
        <v>0</v>
      </c>
      <c r="L873" s="8">
        <v>0</v>
      </c>
      <c r="M873" s="59">
        <f>AlimentosSMAE[[#This Row],[Fibra]]/AlimentosSMAE[[#This Row],[Peso neto]]</f>
        <v>0</v>
      </c>
      <c r="N873" s="62">
        <f>AlimentosSMAE[[#This Row],[Kcal]]/AlimentosSMAE[[#This Row],[Peso neto]]</f>
        <v>1.2</v>
      </c>
    </row>
    <row r="874" spans="2:14" x14ac:dyDescent="0.25">
      <c r="B874" s="17" t="s">
        <v>1207</v>
      </c>
      <c r="C874" s="3" t="s">
        <v>12</v>
      </c>
      <c r="D874" s="4">
        <v>30</v>
      </c>
      <c r="E874" s="2" t="s">
        <v>10</v>
      </c>
      <c r="F874" s="4">
        <v>30</v>
      </c>
      <c r="G874" s="4">
        <v>30</v>
      </c>
      <c r="H874" s="4">
        <v>36</v>
      </c>
      <c r="I874" s="4">
        <v>7.2</v>
      </c>
      <c r="J874" s="4">
        <v>0.8</v>
      </c>
      <c r="K874" s="4">
        <v>0</v>
      </c>
      <c r="L874" s="8">
        <v>0</v>
      </c>
      <c r="M874" s="59">
        <f>AlimentosSMAE[[#This Row],[Fibra]]/AlimentosSMAE[[#This Row],[Peso neto]]</f>
        <v>0</v>
      </c>
      <c r="N874" s="62">
        <f>AlimentosSMAE[[#This Row],[Kcal]]/AlimentosSMAE[[#This Row],[Peso neto]]</f>
        <v>1.2</v>
      </c>
    </row>
    <row r="875" spans="2:14" x14ac:dyDescent="0.25">
      <c r="B875" s="17" t="s">
        <v>1211</v>
      </c>
      <c r="C875" s="3" t="s">
        <v>12</v>
      </c>
      <c r="D875" s="4">
        <v>25</v>
      </c>
      <c r="E875" s="2" t="s">
        <v>10</v>
      </c>
      <c r="F875" s="4">
        <v>25</v>
      </c>
      <c r="G875" s="4">
        <v>25</v>
      </c>
      <c r="H875" s="4">
        <v>43</v>
      </c>
      <c r="I875" s="4">
        <v>5.9</v>
      </c>
      <c r="J875" s="4">
        <v>1.1000000000000001</v>
      </c>
      <c r="K875" s="4">
        <v>1.9</v>
      </c>
      <c r="L875" s="8">
        <v>0</v>
      </c>
      <c r="M875" s="59">
        <f>AlimentosSMAE[[#This Row],[Fibra]]/AlimentosSMAE[[#This Row],[Peso neto]]</f>
        <v>0</v>
      </c>
      <c r="N875" s="62">
        <f>AlimentosSMAE[[#This Row],[Kcal]]/AlimentosSMAE[[#This Row],[Peso neto]]</f>
        <v>1.72</v>
      </c>
    </row>
    <row r="876" spans="2:14" x14ac:dyDescent="0.25">
      <c r="B876" s="17" t="s">
        <v>1212</v>
      </c>
      <c r="C876" s="3" t="s">
        <v>12</v>
      </c>
      <c r="D876" s="4">
        <v>0.33333333300000001</v>
      </c>
      <c r="E876" s="2" t="s">
        <v>50</v>
      </c>
      <c r="F876" s="4">
        <v>50</v>
      </c>
      <c r="G876" s="4">
        <v>50</v>
      </c>
      <c r="H876" s="4">
        <v>43</v>
      </c>
      <c r="I876" s="4">
        <v>5.9</v>
      </c>
      <c r="J876" s="4">
        <v>1.1000000000000001</v>
      </c>
      <c r="K876" s="4">
        <v>1.8</v>
      </c>
      <c r="L876" s="8">
        <v>0</v>
      </c>
      <c r="M876" s="59">
        <f>AlimentosSMAE[[#This Row],[Fibra]]/AlimentosSMAE[[#This Row],[Peso neto]]</f>
        <v>0</v>
      </c>
      <c r="N876" s="62">
        <f>AlimentosSMAE[[#This Row],[Kcal]]/AlimentosSMAE[[#This Row],[Peso neto]]</f>
        <v>0.86</v>
      </c>
    </row>
    <row r="877" spans="2:14" x14ac:dyDescent="0.25">
      <c r="B877" s="17" t="s">
        <v>1228</v>
      </c>
      <c r="C877" s="3" t="s">
        <v>12</v>
      </c>
      <c r="D877" s="4">
        <v>35</v>
      </c>
      <c r="E877" s="2" t="s">
        <v>10</v>
      </c>
      <c r="F877" s="4">
        <v>35</v>
      </c>
      <c r="G877" s="4">
        <v>35</v>
      </c>
      <c r="H877" s="4">
        <v>43</v>
      </c>
      <c r="I877" s="4">
        <v>6.3</v>
      </c>
      <c r="J877" s="4">
        <v>1.6</v>
      </c>
      <c r="K877" s="4">
        <v>0.6</v>
      </c>
      <c r="L877" s="8">
        <v>0</v>
      </c>
      <c r="M877" s="59">
        <f>AlimentosSMAE[[#This Row],[Fibra]]/AlimentosSMAE[[#This Row],[Peso neto]]</f>
        <v>0</v>
      </c>
      <c r="N877" s="62">
        <f>AlimentosSMAE[[#This Row],[Kcal]]/AlimentosSMAE[[#This Row],[Peso neto]]</f>
        <v>1.2285714285714286</v>
      </c>
    </row>
    <row r="878" spans="2:14" x14ac:dyDescent="0.25">
      <c r="B878" s="17" t="s">
        <v>1229</v>
      </c>
      <c r="C878" s="3" t="s">
        <v>12</v>
      </c>
      <c r="D878" s="4">
        <v>25</v>
      </c>
      <c r="E878" s="2" t="s">
        <v>10</v>
      </c>
      <c r="F878" s="4">
        <v>25</v>
      </c>
      <c r="G878" s="4">
        <v>25</v>
      </c>
      <c r="H878" s="4">
        <v>42</v>
      </c>
      <c r="I878" s="4">
        <v>6.7</v>
      </c>
      <c r="J878" s="4">
        <v>1.3</v>
      </c>
      <c r="K878" s="4">
        <v>0.5</v>
      </c>
      <c r="L878" s="8">
        <v>0</v>
      </c>
      <c r="M878" s="59">
        <f>AlimentosSMAE[[#This Row],[Fibra]]/AlimentosSMAE[[#This Row],[Peso neto]]</f>
        <v>0</v>
      </c>
      <c r="N878" s="62">
        <f>AlimentosSMAE[[#This Row],[Kcal]]/AlimentosSMAE[[#This Row],[Peso neto]]</f>
        <v>1.68</v>
      </c>
    </row>
    <row r="879" spans="2:14" x14ac:dyDescent="0.25">
      <c r="B879" s="17" t="s">
        <v>1230</v>
      </c>
      <c r="C879" s="3" t="s">
        <v>12</v>
      </c>
      <c r="D879" s="4">
        <v>25</v>
      </c>
      <c r="E879" s="2" t="s">
        <v>10</v>
      </c>
      <c r="F879" s="4">
        <v>25</v>
      </c>
      <c r="G879" s="4">
        <v>25</v>
      </c>
      <c r="H879" s="4">
        <v>40</v>
      </c>
      <c r="I879" s="4">
        <v>6.8</v>
      </c>
      <c r="J879" s="4">
        <v>1.1000000000000001</v>
      </c>
      <c r="K879" s="4">
        <v>0.1</v>
      </c>
      <c r="L879" s="8">
        <v>0</v>
      </c>
      <c r="M879" s="59">
        <f>AlimentosSMAE[[#This Row],[Fibra]]/AlimentosSMAE[[#This Row],[Peso neto]]</f>
        <v>0</v>
      </c>
      <c r="N879" s="62">
        <f>AlimentosSMAE[[#This Row],[Kcal]]/AlimentosSMAE[[#This Row],[Peso neto]]</f>
        <v>1.6</v>
      </c>
    </row>
    <row r="880" spans="2:14" x14ac:dyDescent="0.25">
      <c r="B880" s="17" t="s">
        <v>1231</v>
      </c>
      <c r="C880" s="3" t="s">
        <v>12</v>
      </c>
      <c r="D880" s="4">
        <v>85</v>
      </c>
      <c r="E880" s="2" t="s">
        <v>10</v>
      </c>
      <c r="F880" s="4">
        <v>85</v>
      </c>
      <c r="G880" s="4">
        <v>43</v>
      </c>
      <c r="H880" s="4">
        <v>33</v>
      </c>
      <c r="I880" s="4">
        <v>7.2</v>
      </c>
      <c r="J880" s="4">
        <v>0.4</v>
      </c>
      <c r="K880" s="4">
        <v>0</v>
      </c>
      <c r="L880" s="8">
        <v>0</v>
      </c>
      <c r="M880" s="59">
        <f>AlimentosSMAE[[#This Row],[Fibra]]/AlimentosSMAE[[#This Row],[Peso neto]]</f>
        <v>0</v>
      </c>
      <c r="N880" s="62">
        <f>AlimentosSMAE[[#This Row],[Kcal]]/AlimentosSMAE[[#This Row],[Peso neto]]</f>
        <v>0.76744186046511631</v>
      </c>
    </row>
    <row r="881" spans="2:14" x14ac:dyDescent="0.25">
      <c r="B881" s="17" t="s">
        <v>1232</v>
      </c>
      <c r="C881" s="3" t="s">
        <v>12</v>
      </c>
      <c r="D881" s="4">
        <v>45</v>
      </c>
      <c r="E881" s="2" t="s">
        <v>10</v>
      </c>
      <c r="F881" s="4">
        <v>45</v>
      </c>
      <c r="G881" s="4">
        <v>45</v>
      </c>
      <c r="H881" s="4">
        <v>34</v>
      </c>
      <c r="I881" s="4">
        <v>7.5</v>
      </c>
      <c r="J881" s="4">
        <v>0.5</v>
      </c>
      <c r="K881" s="4">
        <v>0</v>
      </c>
      <c r="L881" s="8">
        <v>0</v>
      </c>
      <c r="M881" s="59">
        <f>AlimentosSMAE[[#This Row],[Fibra]]/AlimentosSMAE[[#This Row],[Peso neto]]</f>
        <v>0</v>
      </c>
      <c r="N881" s="62">
        <f>AlimentosSMAE[[#This Row],[Kcal]]/AlimentosSMAE[[#This Row],[Peso neto]]</f>
        <v>0.75555555555555554</v>
      </c>
    </row>
    <row r="882" spans="2:14" x14ac:dyDescent="0.25">
      <c r="B882" s="17" t="s">
        <v>1237</v>
      </c>
      <c r="C882" s="3" t="s">
        <v>12</v>
      </c>
      <c r="D882" s="4">
        <v>30</v>
      </c>
      <c r="E882" s="2" t="s">
        <v>10</v>
      </c>
      <c r="F882" s="4">
        <v>30</v>
      </c>
      <c r="G882" s="4">
        <v>30</v>
      </c>
      <c r="H882" s="4">
        <v>35</v>
      </c>
      <c r="I882" s="4">
        <v>7.5</v>
      </c>
      <c r="J882" s="4">
        <v>0.4</v>
      </c>
      <c r="K882" s="4">
        <v>0</v>
      </c>
      <c r="L882" s="8">
        <v>0</v>
      </c>
      <c r="M882" s="59">
        <f>AlimentosSMAE[[#This Row],[Fibra]]/AlimentosSMAE[[#This Row],[Peso neto]]</f>
        <v>0</v>
      </c>
      <c r="N882" s="62">
        <f>AlimentosSMAE[[#This Row],[Kcal]]/AlimentosSMAE[[#This Row],[Peso neto]]</f>
        <v>1.1666666666666667</v>
      </c>
    </row>
    <row r="883" spans="2:14" x14ac:dyDescent="0.25">
      <c r="B883" s="17" t="s">
        <v>1238</v>
      </c>
      <c r="C883" s="3" t="s">
        <v>12</v>
      </c>
      <c r="D883" s="4">
        <v>80</v>
      </c>
      <c r="E883" s="2" t="s">
        <v>10</v>
      </c>
      <c r="F883" s="4">
        <v>80</v>
      </c>
      <c r="G883" s="4">
        <v>41</v>
      </c>
      <c r="H883" s="4">
        <v>34</v>
      </c>
      <c r="I883" s="4">
        <v>7.9</v>
      </c>
      <c r="J883" s="4">
        <v>0.3</v>
      </c>
      <c r="K883" s="4">
        <v>0</v>
      </c>
      <c r="L883" s="8">
        <v>0</v>
      </c>
      <c r="M883" s="59">
        <f>AlimentosSMAE[[#This Row],[Fibra]]/AlimentosSMAE[[#This Row],[Peso neto]]</f>
        <v>0</v>
      </c>
      <c r="N883" s="62">
        <f>AlimentosSMAE[[#This Row],[Kcal]]/AlimentosSMAE[[#This Row],[Peso neto]]</f>
        <v>0.82926829268292679</v>
      </c>
    </row>
    <row r="884" spans="2:14" x14ac:dyDescent="0.25">
      <c r="B884" s="17" t="s">
        <v>1239</v>
      </c>
      <c r="C884" s="3" t="s">
        <v>12</v>
      </c>
      <c r="D884" s="4">
        <v>40</v>
      </c>
      <c r="E884" s="2" t="s">
        <v>10</v>
      </c>
      <c r="F884" s="4">
        <v>40</v>
      </c>
      <c r="G884" s="4">
        <v>40</v>
      </c>
      <c r="H884" s="4">
        <v>34</v>
      </c>
      <c r="I884" s="4">
        <v>7.7</v>
      </c>
      <c r="J884" s="4">
        <v>0.3</v>
      </c>
      <c r="K884" s="4">
        <v>0</v>
      </c>
      <c r="L884" s="8">
        <v>0</v>
      </c>
      <c r="M884" s="59">
        <f>AlimentosSMAE[[#This Row],[Fibra]]/AlimentosSMAE[[#This Row],[Peso neto]]</f>
        <v>0</v>
      </c>
      <c r="N884" s="62">
        <f>AlimentosSMAE[[#This Row],[Kcal]]/AlimentosSMAE[[#This Row],[Peso neto]]</f>
        <v>0.85</v>
      </c>
    </row>
    <row r="885" spans="2:14" x14ac:dyDescent="0.25">
      <c r="B885" s="17" t="s">
        <v>1248</v>
      </c>
      <c r="C885" s="3" t="s">
        <v>12</v>
      </c>
      <c r="D885" s="4">
        <v>35</v>
      </c>
      <c r="E885" s="2" t="s">
        <v>10</v>
      </c>
      <c r="F885" s="4">
        <v>35</v>
      </c>
      <c r="G885" s="4">
        <v>35</v>
      </c>
      <c r="H885" s="4">
        <v>31</v>
      </c>
      <c r="I885" s="4">
        <v>7.1</v>
      </c>
      <c r="J885" s="4">
        <v>0.4</v>
      </c>
      <c r="K885" s="4">
        <v>0</v>
      </c>
      <c r="L885" s="8">
        <v>0</v>
      </c>
      <c r="M885" s="59">
        <f>AlimentosSMAE[[#This Row],[Fibra]]/AlimentosSMAE[[#This Row],[Peso neto]]</f>
        <v>0</v>
      </c>
      <c r="N885" s="62">
        <f>AlimentosSMAE[[#This Row],[Kcal]]/AlimentosSMAE[[#This Row],[Peso neto]]</f>
        <v>0.88571428571428568</v>
      </c>
    </row>
    <row r="886" spans="2:14" x14ac:dyDescent="0.25">
      <c r="B886" s="17" t="s">
        <v>1250</v>
      </c>
      <c r="C886" s="3" t="s">
        <v>12</v>
      </c>
      <c r="D886" s="4">
        <v>30</v>
      </c>
      <c r="E886" s="2" t="s">
        <v>10</v>
      </c>
      <c r="F886" s="4">
        <v>30</v>
      </c>
      <c r="G886" s="4">
        <v>30</v>
      </c>
      <c r="H886" s="4">
        <v>34</v>
      </c>
      <c r="I886" s="4">
        <v>7</v>
      </c>
      <c r="J886" s="4">
        <v>0.5</v>
      </c>
      <c r="K886" s="4">
        <v>0</v>
      </c>
      <c r="L886" s="8">
        <v>0</v>
      </c>
      <c r="M886" s="59">
        <f>AlimentosSMAE[[#This Row],[Fibra]]/AlimentosSMAE[[#This Row],[Peso neto]]</f>
        <v>0</v>
      </c>
      <c r="N886" s="62">
        <f>AlimentosSMAE[[#This Row],[Kcal]]/AlimentosSMAE[[#This Row],[Peso neto]]</f>
        <v>1.1333333333333333</v>
      </c>
    </row>
    <row r="887" spans="2:14" x14ac:dyDescent="0.25">
      <c r="B887" s="17" t="s">
        <v>1251</v>
      </c>
      <c r="C887" s="3" t="s">
        <v>12</v>
      </c>
      <c r="D887" s="4">
        <v>30</v>
      </c>
      <c r="E887" s="2" t="s">
        <v>10</v>
      </c>
      <c r="F887" s="4">
        <v>30</v>
      </c>
      <c r="G887" s="4">
        <v>30</v>
      </c>
      <c r="H887" s="4">
        <v>36</v>
      </c>
      <c r="I887" s="4">
        <v>7.2</v>
      </c>
      <c r="J887" s="4">
        <v>0.8</v>
      </c>
      <c r="K887" s="4">
        <v>0</v>
      </c>
      <c r="L887" s="8">
        <v>0</v>
      </c>
      <c r="M887" s="59">
        <f>AlimentosSMAE[[#This Row],[Fibra]]/AlimentosSMAE[[#This Row],[Peso neto]]</f>
        <v>0</v>
      </c>
      <c r="N887" s="62">
        <f>AlimentosSMAE[[#This Row],[Kcal]]/AlimentosSMAE[[#This Row],[Peso neto]]</f>
        <v>1.2</v>
      </c>
    </row>
    <row r="888" spans="2:14" x14ac:dyDescent="0.25">
      <c r="B888" s="17" t="s">
        <v>1253</v>
      </c>
      <c r="C888" s="3" t="s">
        <v>12</v>
      </c>
      <c r="D888" s="4">
        <v>35</v>
      </c>
      <c r="E888" s="2" t="s">
        <v>10</v>
      </c>
      <c r="F888" s="4">
        <v>35</v>
      </c>
      <c r="G888" s="4">
        <v>35</v>
      </c>
      <c r="H888" s="4">
        <v>34</v>
      </c>
      <c r="I888" s="4">
        <v>7</v>
      </c>
      <c r="J888" s="4">
        <v>0.6</v>
      </c>
      <c r="K888" s="4">
        <v>0</v>
      </c>
      <c r="L888" s="8">
        <v>0</v>
      </c>
      <c r="M888" s="59">
        <f>AlimentosSMAE[[#This Row],[Fibra]]/AlimentosSMAE[[#This Row],[Peso neto]]</f>
        <v>0</v>
      </c>
      <c r="N888" s="62">
        <f>AlimentosSMAE[[#This Row],[Kcal]]/AlimentosSMAE[[#This Row],[Peso neto]]</f>
        <v>0.97142857142857142</v>
      </c>
    </row>
    <row r="889" spans="2:14" x14ac:dyDescent="0.25">
      <c r="B889" s="17" t="s">
        <v>1254</v>
      </c>
      <c r="C889" s="3" t="s">
        <v>12</v>
      </c>
      <c r="D889" s="4">
        <v>0.33333333300000001</v>
      </c>
      <c r="E889" s="2" t="s">
        <v>45</v>
      </c>
      <c r="F889" s="4">
        <v>73</v>
      </c>
      <c r="G889" s="4">
        <v>37</v>
      </c>
      <c r="H889" s="4">
        <v>35</v>
      </c>
      <c r="I889" s="4">
        <v>7.4</v>
      </c>
      <c r="J889" s="4">
        <v>0.6</v>
      </c>
      <c r="K889" s="4">
        <v>0</v>
      </c>
      <c r="L889" s="8">
        <v>0</v>
      </c>
      <c r="M889" s="59">
        <f>AlimentosSMAE[[#This Row],[Fibra]]/AlimentosSMAE[[#This Row],[Peso neto]]</f>
        <v>0</v>
      </c>
      <c r="N889" s="62">
        <f>AlimentosSMAE[[#This Row],[Kcal]]/AlimentosSMAE[[#This Row],[Peso neto]]</f>
        <v>0.94594594594594594</v>
      </c>
    </row>
    <row r="890" spans="2:14" x14ac:dyDescent="0.25">
      <c r="B890" s="17" t="s">
        <v>1262</v>
      </c>
      <c r="C890" s="3" t="s">
        <v>12</v>
      </c>
      <c r="D890" s="4">
        <v>30</v>
      </c>
      <c r="E890" s="2" t="s">
        <v>10</v>
      </c>
      <c r="F890" s="4">
        <v>30</v>
      </c>
      <c r="G890" s="4">
        <v>30</v>
      </c>
      <c r="H890" s="4">
        <v>34</v>
      </c>
      <c r="I890" s="4">
        <v>7</v>
      </c>
      <c r="J890" s="4">
        <v>0.5</v>
      </c>
      <c r="K890" s="4">
        <v>0</v>
      </c>
      <c r="L890" s="8">
        <v>0</v>
      </c>
      <c r="M890" s="59">
        <f>AlimentosSMAE[[#This Row],[Fibra]]/AlimentosSMAE[[#This Row],[Peso neto]]</f>
        <v>0</v>
      </c>
      <c r="N890" s="62">
        <f>AlimentosSMAE[[#This Row],[Kcal]]/AlimentosSMAE[[#This Row],[Peso neto]]</f>
        <v>1.1333333333333333</v>
      </c>
    </row>
    <row r="891" spans="2:14" x14ac:dyDescent="0.25">
      <c r="B891" s="17" t="s">
        <v>1268</v>
      </c>
      <c r="C891" s="3" t="s">
        <v>12</v>
      </c>
      <c r="D891" s="4">
        <v>25</v>
      </c>
      <c r="E891" s="2" t="s">
        <v>10</v>
      </c>
      <c r="F891" s="4">
        <v>25</v>
      </c>
      <c r="G891" s="4">
        <v>25</v>
      </c>
      <c r="H891" s="4">
        <v>37</v>
      </c>
      <c r="I891" s="4">
        <v>7.6</v>
      </c>
      <c r="J891" s="4">
        <v>0.7</v>
      </c>
      <c r="K891" s="4">
        <v>0</v>
      </c>
      <c r="L891" s="8">
        <v>0</v>
      </c>
      <c r="M891" s="59">
        <f>AlimentosSMAE[[#This Row],[Fibra]]/AlimentosSMAE[[#This Row],[Peso neto]]</f>
        <v>0</v>
      </c>
      <c r="N891" s="62">
        <f>AlimentosSMAE[[#This Row],[Kcal]]/AlimentosSMAE[[#This Row],[Peso neto]]</f>
        <v>1.48</v>
      </c>
    </row>
    <row r="892" spans="2:14" x14ac:dyDescent="0.25">
      <c r="B892" s="17" t="s">
        <v>1446</v>
      </c>
      <c r="C892" s="3" t="s">
        <v>12</v>
      </c>
      <c r="D892" s="4">
        <v>45</v>
      </c>
      <c r="E892" s="2" t="s">
        <v>10</v>
      </c>
      <c r="F892" s="4">
        <v>45</v>
      </c>
      <c r="G892" s="4">
        <v>43</v>
      </c>
      <c r="H892" s="4">
        <v>40</v>
      </c>
      <c r="I892" s="4">
        <v>6.2</v>
      </c>
      <c r="J892" s="4">
        <v>1.7</v>
      </c>
      <c r="K892" s="4">
        <v>0</v>
      </c>
      <c r="L892" s="8">
        <v>0</v>
      </c>
      <c r="M892" s="59">
        <f>AlimentosSMAE[[#This Row],[Fibra]]/AlimentosSMAE[[#This Row],[Peso neto]]</f>
        <v>0</v>
      </c>
      <c r="N892" s="62">
        <f>AlimentosSMAE[[#This Row],[Kcal]]/AlimentosSMAE[[#This Row],[Peso neto]]</f>
        <v>0.93023255813953487</v>
      </c>
    </row>
    <row r="893" spans="2:14" x14ac:dyDescent="0.25">
      <c r="B893" s="17" t="s">
        <v>1493</v>
      </c>
      <c r="C893" s="3" t="s">
        <v>12</v>
      </c>
      <c r="D893" s="4">
        <v>70</v>
      </c>
      <c r="E893" s="2" t="s">
        <v>10</v>
      </c>
      <c r="F893" s="4">
        <v>70</v>
      </c>
      <c r="G893" s="4">
        <v>36</v>
      </c>
      <c r="H893" s="4">
        <v>37</v>
      </c>
      <c r="I893" s="4">
        <v>7.5</v>
      </c>
      <c r="J893" s="4">
        <v>0.7</v>
      </c>
      <c r="K893" s="4">
        <v>0</v>
      </c>
      <c r="L893" s="8">
        <v>0</v>
      </c>
      <c r="M893" s="59">
        <f>AlimentosSMAE[[#This Row],[Fibra]]/AlimentosSMAE[[#This Row],[Peso neto]]</f>
        <v>0</v>
      </c>
      <c r="N893" s="62">
        <f>AlimentosSMAE[[#This Row],[Kcal]]/AlimentosSMAE[[#This Row],[Peso neto]]</f>
        <v>1.0277777777777777</v>
      </c>
    </row>
    <row r="894" spans="2:14" x14ac:dyDescent="0.25">
      <c r="B894" s="17" t="s">
        <v>1494</v>
      </c>
      <c r="C894" s="3" t="s">
        <v>12</v>
      </c>
      <c r="D894" s="4">
        <v>35</v>
      </c>
      <c r="E894" s="2" t="s">
        <v>10</v>
      </c>
      <c r="F894" s="4">
        <v>35</v>
      </c>
      <c r="G894" s="4">
        <v>35</v>
      </c>
      <c r="H894" s="4">
        <v>36</v>
      </c>
      <c r="I894" s="4">
        <v>7.4</v>
      </c>
      <c r="J894" s="4">
        <v>0.7</v>
      </c>
      <c r="K894" s="4">
        <v>0</v>
      </c>
      <c r="L894" s="8">
        <v>0</v>
      </c>
      <c r="M894" s="59">
        <f>AlimentosSMAE[[#This Row],[Fibra]]/AlimentosSMAE[[#This Row],[Peso neto]]</f>
        <v>0</v>
      </c>
      <c r="N894" s="62">
        <f>AlimentosSMAE[[#This Row],[Kcal]]/AlimentosSMAE[[#This Row],[Peso neto]]</f>
        <v>1.0285714285714285</v>
      </c>
    </row>
    <row r="895" spans="2:14" x14ac:dyDescent="0.25">
      <c r="B895" s="17" t="s">
        <v>1534</v>
      </c>
      <c r="C895" s="3" t="s">
        <v>12</v>
      </c>
      <c r="D895" s="4">
        <v>120</v>
      </c>
      <c r="E895" s="2" t="s">
        <v>10</v>
      </c>
      <c r="F895" s="4">
        <v>120</v>
      </c>
      <c r="G895" s="4">
        <v>55</v>
      </c>
      <c r="H895" s="4">
        <v>44</v>
      </c>
      <c r="I895" s="4">
        <v>6.7</v>
      </c>
      <c r="J895" s="4">
        <v>1.6</v>
      </c>
      <c r="K895" s="4">
        <v>0</v>
      </c>
      <c r="L895" s="8">
        <v>0</v>
      </c>
      <c r="M895" s="59">
        <f>AlimentosSMAE[[#This Row],[Fibra]]/AlimentosSMAE[[#This Row],[Peso neto]]</f>
        <v>0</v>
      </c>
      <c r="N895" s="62">
        <f>AlimentosSMAE[[#This Row],[Kcal]]/AlimentosSMAE[[#This Row],[Peso neto]]</f>
        <v>0.8</v>
      </c>
    </row>
    <row r="896" spans="2:14" x14ac:dyDescent="0.25">
      <c r="B896" s="17" t="s">
        <v>1558</v>
      </c>
      <c r="C896" s="3" t="s">
        <v>12</v>
      </c>
      <c r="D896" s="4">
        <v>30</v>
      </c>
      <c r="E896" s="2" t="s">
        <v>10</v>
      </c>
      <c r="F896" s="4">
        <v>30</v>
      </c>
      <c r="G896" s="4">
        <v>30</v>
      </c>
      <c r="H896" s="4">
        <v>48</v>
      </c>
      <c r="I896" s="4">
        <v>8.6999999999999993</v>
      </c>
      <c r="J896" s="4">
        <v>1.2</v>
      </c>
      <c r="K896" s="4">
        <v>0</v>
      </c>
      <c r="L896" s="8">
        <v>0</v>
      </c>
      <c r="M896" s="59">
        <f>AlimentosSMAE[[#This Row],[Fibra]]/AlimentosSMAE[[#This Row],[Peso neto]]</f>
        <v>0</v>
      </c>
      <c r="N896" s="62">
        <f>AlimentosSMAE[[#This Row],[Kcal]]/AlimentosSMAE[[#This Row],[Peso neto]]</f>
        <v>1.6</v>
      </c>
    </row>
    <row r="897" spans="2:14" x14ac:dyDescent="0.25">
      <c r="B897" s="17" t="s">
        <v>1559</v>
      </c>
      <c r="C897" s="3" t="s">
        <v>12</v>
      </c>
      <c r="D897" s="4">
        <v>1.5</v>
      </c>
      <c r="E897" s="2" t="s">
        <v>476</v>
      </c>
      <c r="F897" s="4">
        <v>32</v>
      </c>
      <c r="G897" s="4">
        <v>32</v>
      </c>
      <c r="H897" s="4">
        <v>35</v>
      </c>
      <c r="I897" s="4">
        <v>7.1</v>
      </c>
      <c r="J897" s="4">
        <v>0.5</v>
      </c>
      <c r="K897" s="4">
        <v>0</v>
      </c>
      <c r="L897" s="8">
        <v>0</v>
      </c>
      <c r="M897" s="59">
        <f>AlimentosSMAE[[#This Row],[Fibra]]/AlimentosSMAE[[#This Row],[Peso neto]]</f>
        <v>0</v>
      </c>
      <c r="N897" s="62">
        <f>AlimentosSMAE[[#This Row],[Kcal]]/AlimentosSMAE[[#This Row],[Peso neto]]</f>
        <v>1.09375</v>
      </c>
    </row>
    <row r="898" spans="2:14" x14ac:dyDescent="0.25">
      <c r="B898" s="17" t="s">
        <v>1560</v>
      </c>
      <c r="C898" s="3" t="s">
        <v>12</v>
      </c>
      <c r="D898" s="4">
        <v>1.5</v>
      </c>
      <c r="E898" s="2" t="s">
        <v>476</v>
      </c>
      <c r="F898" s="4">
        <v>34</v>
      </c>
      <c r="G898" s="4">
        <v>34</v>
      </c>
      <c r="H898" s="4">
        <v>32</v>
      </c>
      <c r="I898" s="4">
        <v>6.7</v>
      </c>
      <c r="J898" s="4">
        <v>0.3</v>
      </c>
      <c r="K898" s="4">
        <v>0.5</v>
      </c>
      <c r="L898" s="8">
        <v>0</v>
      </c>
      <c r="M898" s="59">
        <f>AlimentosSMAE[[#This Row],[Fibra]]/AlimentosSMAE[[#This Row],[Peso neto]]</f>
        <v>0</v>
      </c>
      <c r="N898" s="62">
        <f>AlimentosSMAE[[#This Row],[Kcal]]/AlimentosSMAE[[#This Row],[Peso neto]]</f>
        <v>0.94117647058823528</v>
      </c>
    </row>
    <row r="899" spans="2:14" x14ac:dyDescent="0.25">
      <c r="B899" s="17" t="s">
        <v>1561</v>
      </c>
      <c r="C899" s="3" t="s">
        <v>12</v>
      </c>
      <c r="D899" s="4">
        <v>2</v>
      </c>
      <c r="E899" s="2" t="s">
        <v>476</v>
      </c>
      <c r="F899" s="4">
        <v>42</v>
      </c>
      <c r="G899" s="4">
        <v>42</v>
      </c>
      <c r="H899" s="4">
        <v>33</v>
      </c>
      <c r="I899" s="4">
        <v>6.3</v>
      </c>
      <c r="J899" s="4">
        <v>0.2</v>
      </c>
      <c r="K899" s="4">
        <v>1.5</v>
      </c>
      <c r="L899" s="8">
        <v>0</v>
      </c>
      <c r="M899" s="59">
        <f>AlimentosSMAE[[#This Row],[Fibra]]/AlimentosSMAE[[#This Row],[Peso neto]]</f>
        <v>0</v>
      </c>
      <c r="N899" s="62">
        <f>AlimentosSMAE[[#This Row],[Kcal]]/AlimentosSMAE[[#This Row],[Peso neto]]</f>
        <v>0.7857142857142857</v>
      </c>
    </row>
    <row r="900" spans="2:14" x14ac:dyDescent="0.25">
      <c r="B900" s="17" t="s">
        <v>1562</v>
      </c>
      <c r="C900" s="3" t="s">
        <v>12</v>
      </c>
      <c r="D900" s="4">
        <v>2</v>
      </c>
      <c r="E900" s="2" t="s">
        <v>476</v>
      </c>
      <c r="F900" s="4">
        <v>42</v>
      </c>
      <c r="G900" s="4">
        <v>42</v>
      </c>
      <c r="H900" s="4">
        <v>33</v>
      </c>
      <c r="I900" s="4">
        <v>6.9</v>
      </c>
      <c r="J900" s="4">
        <v>0.1</v>
      </c>
      <c r="K900" s="4">
        <v>1.1000000000000001</v>
      </c>
      <c r="L900" s="8">
        <v>0</v>
      </c>
      <c r="M900" s="59">
        <f>AlimentosSMAE[[#This Row],[Fibra]]/AlimentosSMAE[[#This Row],[Peso neto]]</f>
        <v>0</v>
      </c>
      <c r="N900" s="62">
        <f>AlimentosSMAE[[#This Row],[Kcal]]/AlimentosSMAE[[#This Row],[Peso neto]]</f>
        <v>0.7857142857142857</v>
      </c>
    </row>
    <row r="901" spans="2:14" x14ac:dyDescent="0.25">
      <c r="B901" s="17" t="s">
        <v>1564</v>
      </c>
      <c r="C901" s="3" t="s">
        <v>12</v>
      </c>
      <c r="D901" s="4">
        <v>30</v>
      </c>
      <c r="E901" s="2" t="s">
        <v>10</v>
      </c>
      <c r="F901" s="4">
        <v>30</v>
      </c>
      <c r="G901" s="4">
        <v>30</v>
      </c>
      <c r="H901" s="4">
        <v>34</v>
      </c>
      <c r="I901" s="4">
        <v>7</v>
      </c>
      <c r="J901" s="4">
        <v>0.5</v>
      </c>
      <c r="K901" s="4">
        <v>0</v>
      </c>
      <c r="L901" s="8">
        <v>0</v>
      </c>
      <c r="M901" s="59">
        <f>AlimentosSMAE[[#This Row],[Fibra]]/AlimentosSMAE[[#This Row],[Peso neto]]</f>
        <v>0</v>
      </c>
      <c r="N901" s="62">
        <f>AlimentosSMAE[[#This Row],[Kcal]]/AlimentosSMAE[[#This Row],[Peso neto]]</f>
        <v>1.1333333333333333</v>
      </c>
    </row>
    <row r="902" spans="2:14" x14ac:dyDescent="0.25">
      <c r="B902" s="17" t="s">
        <v>1565</v>
      </c>
      <c r="C902" s="3" t="s">
        <v>12</v>
      </c>
      <c r="D902" s="4">
        <v>30</v>
      </c>
      <c r="E902" s="2" t="s">
        <v>10</v>
      </c>
      <c r="F902" s="4">
        <v>30</v>
      </c>
      <c r="G902" s="4">
        <v>27</v>
      </c>
      <c r="H902" s="4">
        <v>31</v>
      </c>
      <c r="I902" s="4">
        <v>6.3</v>
      </c>
      <c r="J902" s="4">
        <v>0.4</v>
      </c>
      <c r="K902" s="4">
        <v>0</v>
      </c>
      <c r="L902" s="8">
        <v>0</v>
      </c>
      <c r="M902" s="59">
        <f>AlimentosSMAE[[#This Row],[Fibra]]/AlimentosSMAE[[#This Row],[Peso neto]]</f>
        <v>0</v>
      </c>
      <c r="N902" s="62">
        <f>AlimentosSMAE[[#This Row],[Kcal]]/AlimentosSMAE[[#This Row],[Peso neto]]</f>
        <v>1.1481481481481481</v>
      </c>
    </row>
    <row r="903" spans="2:14" x14ac:dyDescent="0.25">
      <c r="B903" s="17" t="s">
        <v>1566</v>
      </c>
      <c r="C903" s="3" t="s">
        <v>12</v>
      </c>
      <c r="D903" s="4">
        <v>30</v>
      </c>
      <c r="E903" s="2" t="s">
        <v>10</v>
      </c>
      <c r="F903" s="4">
        <v>30</v>
      </c>
      <c r="G903" s="4">
        <v>30</v>
      </c>
      <c r="H903" s="4">
        <v>48</v>
      </c>
      <c r="I903" s="4">
        <v>8.6999999999999993</v>
      </c>
      <c r="J903" s="4">
        <v>1.2</v>
      </c>
      <c r="K903" s="4">
        <v>0</v>
      </c>
      <c r="L903" s="8">
        <v>0</v>
      </c>
      <c r="M903" s="59">
        <f>AlimentosSMAE[[#This Row],[Fibra]]/AlimentosSMAE[[#This Row],[Peso neto]]</f>
        <v>0</v>
      </c>
      <c r="N903" s="62">
        <f>AlimentosSMAE[[#This Row],[Kcal]]/AlimentosSMAE[[#This Row],[Peso neto]]</f>
        <v>1.6</v>
      </c>
    </row>
    <row r="904" spans="2:14" x14ac:dyDescent="0.25">
      <c r="B904" s="17" t="s">
        <v>1567</v>
      </c>
      <c r="C904" s="3" t="s">
        <v>12</v>
      </c>
      <c r="D904" s="4">
        <v>30</v>
      </c>
      <c r="E904" s="2" t="s">
        <v>10</v>
      </c>
      <c r="F904" s="4">
        <v>30</v>
      </c>
      <c r="G904" s="4">
        <v>30</v>
      </c>
      <c r="H904" s="4">
        <v>48</v>
      </c>
      <c r="I904" s="4">
        <v>8.6999999999999993</v>
      </c>
      <c r="J904" s="4">
        <v>1.2</v>
      </c>
      <c r="K904" s="4">
        <v>0</v>
      </c>
      <c r="L904" s="8">
        <v>0</v>
      </c>
      <c r="M904" s="59">
        <f>AlimentosSMAE[[#This Row],[Fibra]]/AlimentosSMAE[[#This Row],[Peso neto]]</f>
        <v>0</v>
      </c>
      <c r="N904" s="62">
        <f>AlimentosSMAE[[#This Row],[Kcal]]/AlimentosSMAE[[#This Row],[Peso neto]]</f>
        <v>1.6</v>
      </c>
    </row>
    <row r="905" spans="2:14" x14ac:dyDescent="0.25">
      <c r="B905" s="17" t="s">
        <v>1568</v>
      </c>
      <c r="C905" s="3" t="s">
        <v>12</v>
      </c>
      <c r="D905" s="4">
        <v>30</v>
      </c>
      <c r="E905" s="2" t="s">
        <v>10</v>
      </c>
      <c r="F905" s="4">
        <v>30</v>
      </c>
      <c r="G905" s="4">
        <v>30</v>
      </c>
      <c r="H905" s="4">
        <v>48</v>
      </c>
      <c r="I905" s="4">
        <v>8.6999999999999993</v>
      </c>
      <c r="J905" s="4">
        <v>1.2</v>
      </c>
      <c r="K905" s="4">
        <v>0</v>
      </c>
      <c r="L905" s="8">
        <v>0</v>
      </c>
      <c r="M905" s="59">
        <f>AlimentosSMAE[[#This Row],[Fibra]]/AlimentosSMAE[[#This Row],[Peso neto]]</f>
        <v>0</v>
      </c>
      <c r="N905" s="62">
        <f>AlimentosSMAE[[#This Row],[Kcal]]/AlimentosSMAE[[#This Row],[Peso neto]]</f>
        <v>1.6</v>
      </c>
    </row>
    <row r="906" spans="2:14" x14ac:dyDescent="0.25">
      <c r="B906" s="17" t="s">
        <v>1569</v>
      </c>
      <c r="C906" s="3" t="s">
        <v>12</v>
      </c>
      <c r="D906" s="4">
        <v>40</v>
      </c>
      <c r="E906" s="2" t="s">
        <v>10</v>
      </c>
      <c r="F906" s="4">
        <v>40</v>
      </c>
      <c r="G906" s="4">
        <v>34</v>
      </c>
      <c r="H906" s="4">
        <v>39</v>
      </c>
      <c r="I906" s="4">
        <v>7.9</v>
      </c>
      <c r="J906" s="4">
        <v>0.6</v>
      </c>
      <c r="K906" s="4">
        <v>0</v>
      </c>
      <c r="L906" s="8">
        <v>0</v>
      </c>
      <c r="M906" s="59">
        <f>AlimentosSMAE[[#This Row],[Fibra]]/AlimentosSMAE[[#This Row],[Peso neto]]</f>
        <v>0</v>
      </c>
      <c r="N906" s="62">
        <f>AlimentosSMAE[[#This Row],[Kcal]]/AlimentosSMAE[[#This Row],[Peso neto]]</f>
        <v>1.1470588235294117</v>
      </c>
    </row>
    <row r="907" spans="2:14" x14ac:dyDescent="0.25">
      <c r="B907" s="17" t="s">
        <v>1570</v>
      </c>
      <c r="C907" s="3" t="s">
        <v>12</v>
      </c>
      <c r="D907" s="4">
        <v>30</v>
      </c>
      <c r="E907" s="2" t="s">
        <v>10</v>
      </c>
      <c r="F907" s="4">
        <v>30</v>
      </c>
      <c r="G907" s="4">
        <v>30</v>
      </c>
      <c r="H907" s="4">
        <v>34</v>
      </c>
      <c r="I907" s="4">
        <v>7</v>
      </c>
      <c r="J907" s="4">
        <v>0.5</v>
      </c>
      <c r="K907" s="4">
        <v>0</v>
      </c>
      <c r="L907" s="8">
        <v>0</v>
      </c>
      <c r="M907" s="59">
        <f>AlimentosSMAE[[#This Row],[Fibra]]/AlimentosSMAE[[#This Row],[Peso neto]]</f>
        <v>0</v>
      </c>
      <c r="N907" s="62">
        <f>AlimentosSMAE[[#This Row],[Kcal]]/AlimentosSMAE[[#This Row],[Peso neto]]</f>
        <v>1.1333333333333333</v>
      </c>
    </row>
    <row r="908" spans="2:14" x14ac:dyDescent="0.25">
      <c r="B908" s="17" t="s">
        <v>1571</v>
      </c>
      <c r="C908" s="3" t="s">
        <v>12</v>
      </c>
      <c r="D908" s="4">
        <v>30</v>
      </c>
      <c r="E908" s="2" t="s">
        <v>10</v>
      </c>
      <c r="F908" s="4">
        <v>30</v>
      </c>
      <c r="G908" s="4">
        <v>30</v>
      </c>
      <c r="H908" s="4">
        <v>34</v>
      </c>
      <c r="I908" s="4">
        <v>7</v>
      </c>
      <c r="J908" s="4">
        <v>0.5</v>
      </c>
      <c r="K908" s="4">
        <v>0</v>
      </c>
      <c r="L908" s="8">
        <v>0</v>
      </c>
      <c r="M908" s="59">
        <f>AlimentosSMAE[[#This Row],[Fibra]]/AlimentosSMAE[[#This Row],[Peso neto]]</f>
        <v>0</v>
      </c>
      <c r="N908" s="62">
        <f>AlimentosSMAE[[#This Row],[Kcal]]/AlimentosSMAE[[#This Row],[Peso neto]]</f>
        <v>1.1333333333333333</v>
      </c>
    </row>
    <row r="909" spans="2:14" x14ac:dyDescent="0.25">
      <c r="B909" s="17" t="s">
        <v>1572</v>
      </c>
      <c r="C909" s="3" t="s">
        <v>12</v>
      </c>
      <c r="D909" s="4">
        <v>2</v>
      </c>
      <c r="E909" s="2" t="s">
        <v>476</v>
      </c>
      <c r="F909" s="4">
        <v>42</v>
      </c>
      <c r="G909" s="4">
        <v>42</v>
      </c>
      <c r="H909" s="4">
        <v>41</v>
      </c>
      <c r="I909" s="4">
        <v>8.1999999999999993</v>
      </c>
      <c r="J909" s="4">
        <v>0.3</v>
      </c>
      <c r="K909" s="4">
        <v>1.6</v>
      </c>
      <c r="L909" s="8">
        <v>0</v>
      </c>
      <c r="M909" s="59">
        <f>AlimentosSMAE[[#This Row],[Fibra]]/AlimentosSMAE[[#This Row],[Peso neto]]</f>
        <v>0</v>
      </c>
      <c r="N909" s="62">
        <f>AlimentosSMAE[[#This Row],[Kcal]]/AlimentosSMAE[[#This Row],[Peso neto]]</f>
        <v>0.97619047619047616</v>
      </c>
    </row>
    <row r="910" spans="2:14" x14ac:dyDescent="0.25">
      <c r="B910" s="17" t="s">
        <v>1573</v>
      </c>
      <c r="C910" s="3" t="s">
        <v>12</v>
      </c>
      <c r="D910" s="4">
        <v>30</v>
      </c>
      <c r="E910" s="2" t="s">
        <v>10</v>
      </c>
      <c r="F910" s="4">
        <v>30</v>
      </c>
      <c r="G910" s="4">
        <v>30</v>
      </c>
      <c r="H910" s="4">
        <v>34</v>
      </c>
      <c r="I910" s="4">
        <v>7</v>
      </c>
      <c r="J910" s="4">
        <v>0.5</v>
      </c>
      <c r="K910" s="4">
        <v>0</v>
      </c>
      <c r="L910" s="8">
        <v>0</v>
      </c>
      <c r="M910" s="59">
        <f>AlimentosSMAE[[#This Row],[Fibra]]/AlimentosSMAE[[#This Row],[Peso neto]]</f>
        <v>0</v>
      </c>
      <c r="N910" s="62">
        <f>AlimentosSMAE[[#This Row],[Kcal]]/AlimentosSMAE[[#This Row],[Peso neto]]</f>
        <v>1.1333333333333333</v>
      </c>
    </row>
    <row r="911" spans="2:14" x14ac:dyDescent="0.25">
      <c r="B911" s="17" t="s">
        <v>1574</v>
      </c>
      <c r="C911" s="3" t="s">
        <v>12</v>
      </c>
      <c r="D911" s="4">
        <v>30</v>
      </c>
      <c r="E911" s="2" t="s">
        <v>10</v>
      </c>
      <c r="F911" s="4">
        <v>30</v>
      </c>
      <c r="G911" s="4">
        <v>30</v>
      </c>
      <c r="H911" s="4">
        <v>34</v>
      </c>
      <c r="I911" s="4">
        <v>7</v>
      </c>
      <c r="J911" s="4">
        <v>0.5</v>
      </c>
      <c r="K911" s="4">
        <v>0</v>
      </c>
      <c r="L911" s="8">
        <v>0</v>
      </c>
      <c r="M911" s="59">
        <f>AlimentosSMAE[[#This Row],[Fibra]]/AlimentosSMAE[[#This Row],[Peso neto]]</f>
        <v>0</v>
      </c>
      <c r="N911" s="62">
        <f>AlimentosSMAE[[#This Row],[Kcal]]/AlimentosSMAE[[#This Row],[Peso neto]]</f>
        <v>1.1333333333333333</v>
      </c>
    </row>
    <row r="912" spans="2:14" x14ac:dyDescent="0.25">
      <c r="B912" s="17" t="s">
        <v>1575</v>
      </c>
      <c r="C912" s="3" t="s">
        <v>12</v>
      </c>
      <c r="D912" s="4">
        <v>30</v>
      </c>
      <c r="E912" s="2" t="s">
        <v>10</v>
      </c>
      <c r="F912" s="4">
        <v>30</v>
      </c>
      <c r="G912" s="4">
        <v>30</v>
      </c>
      <c r="H912" s="4">
        <v>34</v>
      </c>
      <c r="I912" s="4">
        <v>7</v>
      </c>
      <c r="J912" s="4">
        <v>0.5</v>
      </c>
      <c r="K912" s="4">
        <v>0</v>
      </c>
      <c r="L912" s="8">
        <v>0</v>
      </c>
      <c r="M912" s="59">
        <f>AlimentosSMAE[[#This Row],[Fibra]]/AlimentosSMAE[[#This Row],[Peso neto]]</f>
        <v>0</v>
      </c>
      <c r="N912" s="62">
        <f>AlimentosSMAE[[#This Row],[Kcal]]/AlimentosSMAE[[#This Row],[Peso neto]]</f>
        <v>1.1333333333333333</v>
      </c>
    </row>
    <row r="913" spans="2:14" x14ac:dyDescent="0.25">
      <c r="B913" s="17" t="s">
        <v>1576</v>
      </c>
      <c r="C913" s="3" t="s">
        <v>12</v>
      </c>
      <c r="D913" s="4">
        <v>30</v>
      </c>
      <c r="E913" s="2" t="s">
        <v>10</v>
      </c>
      <c r="F913" s="4">
        <v>30</v>
      </c>
      <c r="G913" s="4">
        <v>30</v>
      </c>
      <c r="H913" s="4">
        <v>34</v>
      </c>
      <c r="I913" s="4">
        <v>7</v>
      </c>
      <c r="J913" s="4">
        <v>0.5</v>
      </c>
      <c r="K913" s="4">
        <v>0</v>
      </c>
      <c r="L913" s="8">
        <v>0</v>
      </c>
      <c r="M913" s="59">
        <f>AlimentosSMAE[[#This Row],[Fibra]]/AlimentosSMAE[[#This Row],[Peso neto]]</f>
        <v>0</v>
      </c>
      <c r="N913" s="62">
        <f>AlimentosSMAE[[#This Row],[Kcal]]/AlimentosSMAE[[#This Row],[Peso neto]]</f>
        <v>1.1333333333333333</v>
      </c>
    </row>
    <row r="914" spans="2:14" x14ac:dyDescent="0.25">
      <c r="B914" s="17" t="s">
        <v>1592</v>
      </c>
      <c r="C914" s="3" t="s">
        <v>12</v>
      </c>
      <c r="D914" s="4">
        <v>30</v>
      </c>
      <c r="E914" s="2" t="s">
        <v>10</v>
      </c>
      <c r="F914" s="4">
        <v>30</v>
      </c>
      <c r="G914" s="4">
        <v>30</v>
      </c>
      <c r="H914" s="4">
        <v>35</v>
      </c>
      <c r="I914" s="4">
        <v>7.4</v>
      </c>
      <c r="J914" s="4">
        <v>0.4</v>
      </c>
      <c r="K914" s="4">
        <v>0</v>
      </c>
      <c r="L914" s="8">
        <v>0</v>
      </c>
      <c r="M914" s="59">
        <f>AlimentosSMAE[[#This Row],[Fibra]]/AlimentosSMAE[[#This Row],[Peso neto]]</f>
        <v>0</v>
      </c>
      <c r="N914" s="62">
        <f>AlimentosSMAE[[#This Row],[Kcal]]/AlimentosSMAE[[#This Row],[Peso neto]]</f>
        <v>1.1666666666666667</v>
      </c>
    </row>
    <row r="915" spans="2:14" x14ac:dyDescent="0.25">
      <c r="B915" s="17" t="s">
        <v>1593</v>
      </c>
      <c r="C915" s="3" t="s">
        <v>12</v>
      </c>
      <c r="D915" s="4">
        <v>75</v>
      </c>
      <c r="E915" s="2" t="s">
        <v>10</v>
      </c>
      <c r="F915" s="4">
        <v>38</v>
      </c>
      <c r="G915" s="4">
        <v>38</v>
      </c>
      <c r="H915" s="4">
        <v>35</v>
      </c>
      <c r="I915" s="4">
        <v>7.4</v>
      </c>
      <c r="J915" s="4">
        <v>0.4</v>
      </c>
      <c r="K915" s="4">
        <v>0</v>
      </c>
      <c r="L915" s="8">
        <v>0</v>
      </c>
      <c r="M915" s="59">
        <f>AlimentosSMAE[[#This Row],[Fibra]]/AlimentosSMAE[[#This Row],[Peso neto]]</f>
        <v>0</v>
      </c>
      <c r="N915" s="62">
        <f>AlimentosSMAE[[#This Row],[Kcal]]/AlimentosSMAE[[#This Row],[Peso neto]]</f>
        <v>0.92105263157894735</v>
      </c>
    </row>
    <row r="916" spans="2:14" x14ac:dyDescent="0.25">
      <c r="B916" s="17" t="s">
        <v>1594</v>
      </c>
      <c r="C916" s="3" t="s">
        <v>12</v>
      </c>
      <c r="D916" s="4">
        <v>38</v>
      </c>
      <c r="E916" s="2" t="s">
        <v>10</v>
      </c>
      <c r="F916" s="4">
        <v>38</v>
      </c>
      <c r="G916" s="4">
        <v>38</v>
      </c>
      <c r="H916" s="4">
        <v>34</v>
      </c>
      <c r="I916" s="4">
        <v>7.4</v>
      </c>
      <c r="J916" s="4">
        <v>0.4</v>
      </c>
      <c r="K916" s="4">
        <v>0</v>
      </c>
      <c r="L916" s="8">
        <v>0</v>
      </c>
      <c r="M916" s="59">
        <f>AlimentosSMAE[[#This Row],[Fibra]]/AlimentosSMAE[[#This Row],[Peso neto]]</f>
        <v>0</v>
      </c>
      <c r="N916" s="62">
        <f>AlimentosSMAE[[#This Row],[Kcal]]/AlimentosSMAE[[#This Row],[Peso neto]]</f>
        <v>0.89473684210526316</v>
      </c>
    </row>
    <row r="917" spans="2:14" x14ac:dyDescent="0.25">
      <c r="B917" s="17" t="s">
        <v>1598</v>
      </c>
      <c r="C917" s="3" t="s">
        <v>12</v>
      </c>
      <c r="D917" s="4">
        <v>32</v>
      </c>
      <c r="E917" s="2" t="s">
        <v>10</v>
      </c>
      <c r="F917" s="4">
        <v>32</v>
      </c>
      <c r="G917" s="4">
        <v>32</v>
      </c>
      <c r="H917" s="4">
        <v>35</v>
      </c>
      <c r="I917" s="4">
        <v>7.5</v>
      </c>
      <c r="J917" s="4">
        <v>0.3</v>
      </c>
      <c r="K917" s="4">
        <v>0</v>
      </c>
      <c r="L917" s="8">
        <v>0</v>
      </c>
      <c r="M917" s="59">
        <f>AlimentosSMAE[[#This Row],[Fibra]]/AlimentosSMAE[[#This Row],[Peso neto]]</f>
        <v>0</v>
      </c>
      <c r="N917" s="62">
        <f>AlimentosSMAE[[#This Row],[Kcal]]/AlimentosSMAE[[#This Row],[Peso neto]]</f>
        <v>1.09375</v>
      </c>
    </row>
    <row r="918" spans="2:14" x14ac:dyDescent="0.25">
      <c r="B918" s="17" t="s">
        <v>1601</v>
      </c>
      <c r="C918" s="3" t="s">
        <v>12</v>
      </c>
      <c r="D918" s="4">
        <v>75</v>
      </c>
      <c r="E918" s="2" t="s">
        <v>10</v>
      </c>
      <c r="F918" s="4">
        <v>75</v>
      </c>
      <c r="G918" s="4">
        <v>39</v>
      </c>
      <c r="H918" s="4">
        <v>35</v>
      </c>
      <c r="I918" s="4">
        <v>7.3</v>
      </c>
      <c r="J918" s="4">
        <v>0.5</v>
      </c>
      <c r="K918" s="4">
        <v>0</v>
      </c>
      <c r="L918" s="8">
        <v>0</v>
      </c>
      <c r="M918" s="59">
        <f>AlimentosSMAE[[#This Row],[Fibra]]/AlimentosSMAE[[#This Row],[Peso neto]]</f>
        <v>0</v>
      </c>
      <c r="N918" s="62">
        <f>AlimentosSMAE[[#This Row],[Kcal]]/AlimentosSMAE[[#This Row],[Peso neto]]</f>
        <v>0.89743589743589747</v>
      </c>
    </row>
    <row r="919" spans="2:14" x14ac:dyDescent="0.25">
      <c r="B919" s="17" t="s">
        <v>1602</v>
      </c>
      <c r="C919" s="3" t="s">
        <v>12</v>
      </c>
      <c r="D919" s="4">
        <v>75</v>
      </c>
      <c r="E919" s="2" t="s">
        <v>10</v>
      </c>
      <c r="F919" s="4">
        <v>75</v>
      </c>
      <c r="G919" s="4">
        <v>39</v>
      </c>
      <c r="H919" s="4">
        <v>35</v>
      </c>
      <c r="I919" s="4">
        <v>7.3</v>
      </c>
      <c r="J919" s="4">
        <v>0.5</v>
      </c>
      <c r="K919" s="4">
        <v>0</v>
      </c>
      <c r="L919" s="8">
        <v>0</v>
      </c>
      <c r="M919" s="59">
        <f>AlimentosSMAE[[#This Row],[Fibra]]/AlimentosSMAE[[#This Row],[Peso neto]]</f>
        <v>0</v>
      </c>
      <c r="N919" s="62">
        <f>AlimentosSMAE[[#This Row],[Kcal]]/AlimentosSMAE[[#This Row],[Peso neto]]</f>
        <v>0.89743589743589747</v>
      </c>
    </row>
    <row r="920" spans="2:14" x14ac:dyDescent="0.25">
      <c r="B920" s="17" t="s">
        <v>1603</v>
      </c>
      <c r="C920" s="3" t="s">
        <v>12</v>
      </c>
      <c r="D920" s="4">
        <v>40</v>
      </c>
      <c r="E920" s="2" t="s">
        <v>10</v>
      </c>
      <c r="F920" s="4">
        <v>40</v>
      </c>
      <c r="G920" s="4">
        <v>40</v>
      </c>
      <c r="H920" s="4">
        <v>36</v>
      </c>
      <c r="I920" s="4">
        <v>7.5</v>
      </c>
      <c r="J920" s="4">
        <v>0.5</v>
      </c>
      <c r="K920" s="4">
        <v>0</v>
      </c>
      <c r="L920" s="8">
        <v>0</v>
      </c>
      <c r="M920" s="59">
        <f>AlimentosSMAE[[#This Row],[Fibra]]/AlimentosSMAE[[#This Row],[Peso neto]]</f>
        <v>0</v>
      </c>
      <c r="N920" s="62">
        <f>AlimentosSMAE[[#This Row],[Kcal]]/AlimentosSMAE[[#This Row],[Peso neto]]</f>
        <v>0.9</v>
      </c>
    </row>
    <row r="921" spans="2:14" x14ac:dyDescent="0.25">
      <c r="B921" s="17" t="s">
        <v>1604</v>
      </c>
      <c r="C921" s="3" t="s">
        <v>12</v>
      </c>
      <c r="D921" s="4">
        <v>75</v>
      </c>
      <c r="E921" s="2" t="s">
        <v>10</v>
      </c>
      <c r="F921" s="4">
        <v>75</v>
      </c>
      <c r="G921" s="4">
        <v>39</v>
      </c>
      <c r="H921" s="4">
        <v>35</v>
      </c>
      <c r="I921" s="4">
        <v>7.3</v>
      </c>
      <c r="J921" s="4">
        <v>0.5</v>
      </c>
      <c r="K921" s="4">
        <v>0</v>
      </c>
      <c r="L921" s="8">
        <v>0</v>
      </c>
      <c r="M921" s="59">
        <f>AlimentosSMAE[[#This Row],[Fibra]]/AlimentosSMAE[[#This Row],[Peso neto]]</f>
        <v>0</v>
      </c>
      <c r="N921" s="62">
        <f>AlimentosSMAE[[#This Row],[Kcal]]/AlimentosSMAE[[#This Row],[Peso neto]]</f>
        <v>0.89743589743589747</v>
      </c>
    </row>
    <row r="922" spans="2:14" x14ac:dyDescent="0.25">
      <c r="B922" s="17" t="s">
        <v>1605</v>
      </c>
      <c r="C922" s="3" t="s">
        <v>12</v>
      </c>
      <c r="D922" s="4">
        <v>13</v>
      </c>
      <c r="E922" s="2" t="s">
        <v>10</v>
      </c>
      <c r="F922" s="4">
        <v>13</v>
      </c>
      <c r="G922" s="4">
        <v>12</v>
      </c>
      <c r="H922" s="4">
        <v>34</v>
      </c>
      <c r="I922" s="4">
        <v>7.4</v>
      </c>
      <c r="J922" s="4">
        <v>0.3</v>
      </c>
      <c r="K922" s="4">
        <v>0</v>
      </c>
      <c r="L922" s="8">
        <v>0</v>
      </c>
      <c r="M922" s="59">
        <f>AlimentosSMAE[[#This Row],[Fibra]]/AlimentosSMAE[[#This Row],[Peso neto]]</f>
        <v>0</v>
      </c>
      <c r="N922" s="62">
        <f>AlimentosSMAE[[#This Row],[Kcal]]/AlimentosSMAE[[#This Row],[Peso neto]]</f>
        <v>2.8333333333333335</v>
      </c>
    </row>
    <row r="923" spans="2:14" x14ac:dyDescent="0.25">
      <c r="B923" s="17" t="s">
        <v>1609</v>
      </c>
      <c r="C923" s="3" t="s">
        <v>12</v>
      </c>
      <c r="D923" s="4">
        <v>28</v>
      </c>
      <c r="E923" s="2" t="s">
        <v>10</v>
      </c>
      <c r="F923" s="4">
        <v>28</v>
      </c>
      <c r="G923" s="4">
        <v>28</v>
      </c>
      <c r="H923" s="4">
        <v>43</v>
      </c>
      <c r="I923" s="4">
        <v>7.1</v>
      </c>
      <c r="J923" s="4">
        <v>1.4</v>
      </c>
      <c r="K923" s="4">
        <v>0</v>
      </c>
      <c r="L923" s="8">
        <v>0</v>
      </c>
      <c r="M923" s="59">
        <f>AlimentosSMAE[[#This Row],[Fibra]]/AlimentosSMAE[[#This Row],[Peso neto]]</f>
        <v>0</v>
      </c>
      <c r="N923" s="62">
        <f>AlimentosSMAE[[#This Row],[Kcal]]/AlimentosSMAE[[#This Row],[Peso neto]]</f>
        <v>1.5357142857142858</v>
      </c>
    </row>
    <row r="924" spans="2:14" x14ac:dyDescent="0.25">
      <c r="B924" s="17" t="s">
        <v>1610</v>
      </c>
      <c r="C924" s="3" t="s">
        <v>12</v>
      </c>
      <c r="D924" s="4">
        <v>55</v>
      </c>
      <c r="E924" s="2" t="s">
        <v>10</v>
      </c>
      <c r="F924" s="4">
        <v>55</v>
      </c>
      <c r="G924" s="4">
        <v>36</v>
      </c>
      <c r="H924" s="4">
        <v>43</v>
      </c>
      <c r="I924" s="4">
        <v>7.1</v>
      </c>
      <c r="J924" s="4">
        <v>1.4</v>
      </c>
      <c r="K924" s="4">
        <v>0</v>
      </c>
      <c r="L924" s="8">
        <v>0</v>
      </c>
      <c r="M924" s="59">
        <f>AlimentosSMAE[[#This Row],[Fibra]]/AlimentosSMAE[[#This Row],[Peso neto]]</f>
        <v>0</v>
      </c>
      <c r="N924" s="62">
        <f>AlimentosSMAE[[#This Row],[Kcal]]/AlimentosSMAE[[#This Row],[Peso neto]]</f>
        <v>1.1944444444444444</v>
      </c>
    </row>
    <row r="925" spans="2:14" x14ac:dyDescent="0.25">
      <c r="B925" s="17" t="s">
        <v>1611</v>
      </c>
      <c r="C925" s="3" t="s">
        <v>12</v>
      </c>
      <c r="D925" s="4">
        <v>38</v>
      </c>
      <c r="E925" s="2" t="s">
        <v>10</v>
      </c>
      <c r="F925" s="4">
        <v>38</v>
      </c>
      <c r="G925" s="4">
        <v>36</v>
      </c>
      <c r="H925" s="4">
        <v>44</v>
      </c>
      <c r="I925" s="4">
        <v>7.1</v>
      </c>
      <c r="J925" s="4">
        <v>1.4</v>
      </c>
      <c r="K925" s="4">
        <v>0</v>
      </c>
      <c r="L925" s="8">
        <v>0</v>
      </c>
      <c r="M925" s="59">
        <f>AlimentosSMAE[[#This Row],[Fibra]]/AlimentosSMAE[[#This Row],[Peso neto]]</f>
        <v>0</v>
      </c>
      <c r="N925" s="62">
        <f>AlimentosSMAE[[#This Row],[Kcal]]/AlimentosSMAE[[#This Row],[Peso neto]]</f>
        <v>1.2222222222222223</v>
      </c>
    </row>
    <row r="926" spans="2:14" x14ac:dyDescent="0.25">
      <c r="B926" s="17" t="s">
        <v>1612</v>
      </c>
      <c r="C926" s="3" t="s">
        <v>12</v>
      </c>
      <c r="D926" s="4">
        <v>55</v>
      </c>
      <c r="E926" s="2" t="s">
        <v>10</v>
      </c>
      <c r="F926" s="4">
        <v>55</v>
      </c>
      <c r="G926" s="4">
        <v>36</v>
      </c>
      <c r="H926" s="4">
        <v>43</v>
      </c>
      <c r="I926" s="4">
        <v>7.1</v>
      </c>
      <c r="J926" s="4">
        <v>1.4</v>
      </c>
      <c r="K926" s="4">
        <v>0</v>
      </c>
      <c r="L926" s="8">
        <v>0</v>
      </c>
      <c r="M926" s="59">
        <f>AlimentosSMAE[[#This Row],[Fibra]]/AlimentosSMAE[[#This Row],[Peso neto]]</f>
        <v>0</v>
      </c>
      <c r="N926" s="62">
        <f>AlimentosSMAE[[#This Row],[Kcal]]/AlimentosSMAE[[#This Row],[Peso neto]]</f>
        <v>1.1944444444444444</v>
      </c>
    </row>
    <row r="927" spans="2:14" x14ac:dyDescent="0.25">
      <c r="B927" s="17" t="s">
        <v>1622</v>
      </c>
      <c r="C927" s="3" t="s">
        <v>12</v>
      </c>
      <c r="D927" s="4">
        <v>45</v>
      </c>
      <c r="E927" s="2" t="s">
        <v>10</v>
      </c>
      <c r="F927" s="4">
        <v>45</v>
      </c>
      <c r="G927" s="4">
        <v>45</v>
      </c>
      <c r="H927" s="4">
        <v>37</v>
      </c>
      <c r="I927" s="4">
        <v>6.7</v>
      </c>
      <c r="J927" s="4">
        <v>0.5</v>
      </c>
      <c r="K927" s="4">
        <v>1</v>
      </c>
      <c r="L927" s="8">
        <v>0</v>
      </c>
      <c r="M927" s="59">
        <f>AlimentosSMAE[[#This Row],[Fibra]]/AlimentosSMAE[[#This Row],[Peso neto]]</f>
        <v>0</v>
      </c>
      <c r="N927" s="62">
        <f>AlimentosSMAE[[#This Row],[Kcal]]/AlimentosSMAE[[#This Row],[Peso neto]]</f>
        <v>0.82222222222222219</v>
      </c>
    </row>
    <row r="928" spans="2:14" x14ac:dyDescent="0.25">
      <c r="B928" s="17" t="s">
        <v>1650</v>
      </c>
      <c r="C928" s="3" t="s">
        <v>12</v>
      </c>
      <c r="D928" s="4">
        <v>40</v>
      </c>
      <c r="E928" s="2" t="s">
        <v>10</v>
      </c>
      <c r="F928" s="4">
        <v>40</v>
      </c>
      <c r="G928" s="4">
        <v>26</v>
      </c>
      <c r="H928" s="4">
        <v>48</v>
      </c>
      <c r="I928" s="4">
        <v>4.5999999999999996</v>
      </c>
      <c r="J928" s="4">
        <v>3.1</v>
      </c>
      <c r="K928" s="4">
        <v>0</v>
      </c>
      <c r="L928" s="8">
        <v>0</v>
      </c>
      <c r="M928" s="59">
        <f>AlimentosSMAE[[#This Row],[Fibra]]/AlimentosSMAE[[#This Row],[Peso neto]]</f>
        <v>0</v>
      </c>
      <c r="N928" s="62">
        <f>AlimentosSMAE[[#This Row],[Kcal]]/AlimentosSMAE[[#This Row],[Peso neto]]</f>
        <v>1.8461538461538463</v>
      </c>
    </row>
    <row r="929" spans="2:14" x14ac:dyDescent="0.25">
      <c r="B929" s="17" t="s">
        <v>1651</v>
      </c>
      <c r="C929" s="3" t="s">
        <v>12</v>
      </c>
      <c r="D929" s="4">
        <v>40</v>
      </c>
      <c r="E929" s="2" t="s">
        <v>10</v>
      </c>
      <c r="F929" s="4">
        <v>40</v>
      </c>
      <c r="G929" s="4">
        <v>26</v>
      </c>
      <c r="H929" s="4">
        <v>49</v>
      </c>
      <c r="I929" s="4">
        <v>4.7</v>
      </c>
      <c r="J929" s="4">
        <v>3.2</v>
      </c>
      <c r="K929" s="4">
        <v>0</v>
      </c>
      <c r="L929" s="8">
        <v>0</v>
      </c>
      <c r="M929" s="59">
        <f>AlimentosSMAE[[#This Row],[Fibra]]/AlimentosSMAE[[#This Row],[Peso neto]]</f>
        <v>0</v>
      </c>
      <c r="N929" s="62">
        <f>AlimentosSMAE[[#This Row],[Kcal]]/AlimentosSMAE[[#This Row],[Peso neto]]</f>
        <v>1.8846153846153846</v>
      </c>
    </row>
    <row r="930" spans="2:14" x14ac:dyDescent="0.25">
      <c r="B930" s="17" t="s">
        <v>1652</v>
      </c>
      <c r="C930" s="3" t="s">
        <v>12</v>
      </c>
      <c r="D930" s="4">
        <v>0.25</v>
      </c>
      <c r="E930" s="2" t="s">
        <v>50</v>
      </c>
      <c r="F930" s="4">
        <v>38</v>
      </c>
      <c r="G930" s="4">
        <v>38</v>
      </c>
      <c r="H930" s="4">
        <v>43</v>
      </c>
      <c r="I930" s="4">
        <v>8.6999999999999993</v>
      </c>
      <c r="J930" s="4">
        <v>0.6</v>
      </c>
      <c r="K930" s="4">
        <v>0</v>
      </c>
      <c r="L930" s="8">
        <v>0</v>
      </c>
      <c r="M930" s="59">
        <f>AlimentosSMAE[[#This Row],[Fibra]]/AlimentosSMAE[[#This Row],[Peso neto]]</f>
        <v>0</v>
      </c>
      <c r="N930" s="62">
        <f>AlimentosSMAE[[#This Row],[Kcal]]/AlimentosSMAE[[#This Row],[Peso neto]]</f>
        <v>1.131578947368421</v>
      </c>
    </row>
    <row r="931" spans="2:14" x14ac:dyDescent="0.25">
      <c r="B931" s="17" t="s">
        <v>1654</v>
      </c>
      <c r="C931" s="3" t="s">
        <v>12</v>
      </c>
      <c r="D931" s="4">
        <v>30</v>
      </c>
      <c r="E931" s="2" t="s">
        <v>10</v>
      </c>
      <c r="F931" s="4">
        <v>30</v>
      </c>
      <c r="G931" s="4">
        <v>30</v>
      </c>
      <c r="H931" s="4">
        <v>48</v>
      </c>
      <c r="I931" s="4">
        <v>8.6999999999999993</v>
      </c>
      <c r="J931" s="4">
        <v>1.2</v>
      </c>
      <c r="K931" s="4">
        <v>0</v>
      </c>
      <c r="L931" s="8">
        <v>0</v>
      </c>
      <c r="M931" s="59">
        <f>AlimentosSMAE[[#This Row],[Fibra]]/AlimentosSMAE[[#This Row],[Peso neto]]</f>
        <v>0</v>
      </c>
      <c r="N931" s="62">
        <f>AlimentosSMAE[[#This Row],[Kcal]]/AlimentosSMAE[[#This Row],[Peso neto]]</f>
        <v>1.6</v>
      </c>
    </row>
    <row r="932" spans="2:14" x14ac:dyDescent="0.25">
      <c r="B932" s="17" t="s">
        <v>1661</v>
      </c>
      <c r="C932" s="3" t="s">
        <v>12</v>
      </c>
      <c r="D932" s="4">
        <v>10</v>
      </c>
      <c r="E932" s="2" t="s">
        <v>10</v>
      </c>
      <c r="F932" s="4">
        <v>10</v>
      </c>
      <c r="G932" s="4">
        <v>10</v>
      </c>
      <c r="H932" s="4">
        <v>34</v>
      </c>
      <c r="I932" s="4">
        <v>8.1</v>
      </c>
      <c r="J932" s="4">
        <v>0.3</v>
      </c>
      <c r="K932" s="4">
        <v>0.7</v>
      </c>
      <c r="L932" s="8">
        <v>0</v>
      </c>
      <c r="M932" s="59">
        <f>AlimentosSMAE[[#This Row],[Fibra]]/AlimentosSMAE[[#This Row],[Peso neto]]</f>
        <v>0</v>
      </c>
      <c r="N932" s="62">
        <f>AlimentosSMAE[[#This Row],[Kcal]]/AlimentosSMAE[[#This Row],[Peso neto]]</f>
        <v>3.4</v>
      </c>
    </row>
    <row r="933" spans="2:14" x14ac:dyDescent="0.25">
      <c r="B933" s="17" t="s">
        <v>1662</v>
      </c>
      <c r="C933" s="3" t="s">
        <v>12</v>
      </c>
      <c r="D933" s="4">
        <v>10</v>
      </c>
      <c r="E933" s="2" t="s">
        <v>10</v>
      </c>
      <c r="F933" s="4">
        <v>10</v>
      </c>
      <c r="G933" s="4">
        <v>10</v>
      </c>
      <c r="H933" s="4">
        <v>33</v>
      </c>
      <c r="I933" s="4">
        <v>5.8</v>
      </c>
      <c r="J933" s="4">
        <v>0</v>
      </c>
      <c r="K933" s="4">
        <v>3.1</v>
      </c>
      <c r="L933" s="8">
        <v>0</v>
      </c>
      <c r="M933" s="59">
        <f>AlimentosSMAE[[#This Row],[Fibra]]/AlimentosSMAE[[#This Row],[Peso neto]]</f>
        <v>0</v>
      </c>
      <c r="N933" s="62">
        <f>AlimentosSMAE[[#This Row],[Kcal]]/AlimentosSMAE[[#This Row],[Peso neto]]</f>
        <v>3.3</v>
      </c>
    </row>
    <row r="934" spans="2:14" x14ac:dyDescent="0.25">
      <c r="B934" s="17" t="s">
        <v>1665</v>
      </c>
      <c r="C934" s="3" t="s">
        <v>12</v>
      </c>
      <c r="D934" s="4">
        <v>55</v>
      </c>
      <c r="E934" s="2" t="s">
        <v>10</v>
      </c>
      <c r="F934" s="4">
        <v>55</v>
      </c>
      <c r="G934" s="4">
        <v>48</v>
      </c>
      <c r="H934" s="4">
        <v>41</v>
      </c>
      <c r="I934" s="4">
        <v>6.7</v>
      </c>
      <c r="J934" s="4">
        <v>1.3</v>
      </c>
      <c r="K934" s="4">
        <v>0</v>
      </c>
      <c r="L934" s="8">
        <v>0</v>
      </c>
      <c r="M934" s="59">
        <f>AlimentosSMAE[[#This Row],[Fibra]]/AlimentosSMAE[[#This Row],[Peso neto]]</f>
        <v>0</v>
      </c>
      <c r="N934" s="62">
        <f>AlimentosSMAE[[#This Row],[Kcal]]/AlimentosSMAE[[#This Row],[Peso neto]]</f>
        <v>0.85416666666666663</v>
      </c>
    </row>
    <row r="935" spans="2:14" x14ac:dyDescent="0.25">
      <c r="B935" s="17" t="s">
        <v>1667</v>
      </c>
      <c r="C935" s="3" t="s">
        <v>12</v>
      </c>
      <c r="D935" s="4">
        <v>0.33333333300000001</v>
      </c>
      <c r="E935" s="2" t="s">
        <v>50</v>
      </c>
      <c r="F935" s="4">
        <v>46</v>
      </c>
      <c r="G935" s="4">
        <v>46</v>
      </c>
      <c r="H935" s="4">
        <v>38</v>
      </c>
      <c r="I935" s="4">
        <v>8</v>
      </c>
      <c r="J935" s="4">
        <v>0.6</v>
      </c>
      <c r="K935" s="4">
        <v>0</v>
      </c>
      <c r="L935" s="8">
        <v>0</v>
      </c>
      <c r="M935" s="59">
        <f>AlimentosSMAE[[#This Row],[Fibra]]/AlimentosSMAE[[#This Row],[Peso neto]]</f>
        <v>0</v>
      </c>
      <c r="N935" s="62">
        <f>AlimentosSMAE[[#This Row],[Kcal]]/AlimentosSMAE[[#This Row],[Peso neto]]</f>
        <v>0.82608695652173914</v>
      </c>
    </row>
    <row r="936" spans="2:14" x14ac:dyDescent="0.25">
      <c r="B936" s="17" t="s">
        <v>1670</v>
      </c>
      <c r="C936" s="3" t="s">
        <v>12</v>
      </c>
      <c r="D936" s="4">
        <v>25</v>
      </c>
      <c r="E936" s="2" t="s">
        <v>10</v>
      </c>
      <c r="F936" s="4">
        <v>25</v>
      </c>
      <c r="G936" s="4">
        <v>25</v>
      </c>
      <c r="H936" s="4">
        <v>41</v>
      </c>
      <c r="I936" s="4">
        <v>7.5</v>
      </c>
      <c r="J936" s="4">
        <v>0.5</v>
      </c>
      <c r="K936" s="4">
        <v>1.1000000000000001</v>
      </c>
      <c r="L936" s="8">
        <v>0</v>
      </c>
      <c r="M936" s="59">
        <f>AlimentosSMAE[[#This Row],[Fibra]]/AlimentosSMAE[[#This Row],[Peso neto]]</f>
        <v>0</v>
      </c>
      <c r="N936" s="62">
        <f>AlimentosSMAE[[#This Row],[Kcal]]/AlimentosSMAE[[#This Row],[Peso neto]]</f>
        <v>1.64</v>
      </c>
    </row>
    <row r="937" spans="2:14" x14ac:dyDescent="0.25">
      <c r="B937" s="17" t="s">
        <v>1673</v>
      </c>
      <c r="C937" s="3" t="s">
        <v>12</v>
      </c>
      <c r="D937" s="4">
        <v>30</v>
      </c>
      <c r="E937" s="2" t="s">
        <v>10</v>
      </c>
      <c r="F937" s="4">
        <v>30</v>
      </c>
      <c r="G937" s="4">
        <v>30</v>
      </c>
      <c r="H937" s="4">
        <v>36</v>
      </c>
      <c r="I937" s="4">
        <v>7.2</v>
      </c>
      <c r="J937" s="4">
        <v>0.8</v>
      </c>
      <c r="K937" s="4">
        <v>0</v>
      </c>
      <c r="L937" s="8">
        <v>0</v>
      </c>
      <c r="M937" s="59">
        <f>AlimentosSMAE[[#This Row],[Fibra]]/AlimentosSMAE[[#This Row],[Peso neto]]</f>
        <v>0</v>
      </c>
      <c r="N937" s="62">
        <f>AlimentosSMAE[[#This Row],[Kcal]]/AlimentosSMAE[[#This Row],[Peso neto]]</f>
        <v>1.2</v>
      </c>
    </row>
    <row r="938" spans="2:14" x14ac:dyDescent="0.25">
      <c r="B938" s="17" t="s">
        <v>1674</v>
      </c>
      <c r="C938" s="3" t="s">
        <v>12</v>
      </c>
      <c r="D938" s="4">
        <v>30</v>
      </c>
      <c r="E938" s="2" t="s">
        <v>10</v>
      </c>
      <c r="F938" s="4">
        <v>30</v>
      </c>
      <c r="G938" s="4">
        <v>30</v>
      </c>
      <c r="H938" s="4">
        <v>36</v>
      </c>
      <c r="I938" s="4">
        <v>7.2</v>
      </c>
      <c r="J938" s="4">
        <v>0.8</v>
      </c>
      <c r="K938" s="4">
        <v>0</v>
      </c>
      <c r="L938" s="8">
        <v>0</v>
      </c>
      <c r="M938" s="59">
        <f>AlimentosSMAE[[#This Row],[Fibra]]/AlimentosSMAE[[#This Row],[Peso neto]]</f>
        <v>0</v>
      </c>
      <c r="N938" s="62">
        <f>AlimentosSMAE[[#This Row],[Kcal]]/AlimentosSMAE[[#This Row],[Peso neto]]</f>
        <v>1.2</v>
      </c>
    </row>
    <row r="939" spans="2:14" x14ac:dyDescent="0.25">
      <c r="B939" s="17" t="s">
        <v>1702</v>
      </c>
      <c r="C939" s="3" t="s">
        <v>12</v>
      </c>
      <c r="D939" s="4">
        <v>30</v>
      </c>
      <c r="E939" s="2" t="s">
        <v>10</v>
      </c>
      <c r="F939" s="4">
        <v>30</v>
      </c>
      <c r="G939" s="4">
        <v>30</v>
      </c>
      <c r="H939" s="4">
        <v>35</v>
      </c>
      <c r="I939" s="4">
        <v>6.5</v>
      </c>
      <c r="J939" s="4">
        <v>0.5</v>
      </c>
      <c r="K939" s="4">
        <v>1</v>
      </c>
      <c r="L939" s="8">
        <v>0</v>
      </c>
      <c r="M939" s="59">
        <f>AlimentosSMAE[[#This Row],[Fibra]]/AlimentosSMAE[[#This Row],[Peso neto]]</f>
        <v>0</v>
      </c>
      <c r="N939" s="62">
        <f>AlimentosSMAE[[#This Row],[Kcal]]/AlimentosSMAE[[#This Row],[Peso neto]]</f>
        <v>1.1666666666666667</v>
      </c>
    </row>
    <row r="940" spans="2:14" x14ac:dyDescent="0.25">
      <c r="B940" s="17" t="s">
        <v>1704</v>
      </c>
      <c r="C940" s="3" t="s">
        <v>12</v>
      </c>
      <c r="D940" s="4">
        <v>3</v>
      </c>
      <c r="E940" s="2" t="s">
        <v>52</v>
      </c>
      <c r="F940" s="4">
        <v>48</v>
      </c>
      <c r="G940" s="4">
        <v>48</v>
      </c>
      <c r="H940" s="4">
        <v>43</v>
      </c>
      <c r="I940" s="4">
        <v>6.6</v>
      </c>
      <c r="J940" s="4">
        <v>0.9</v>
      </c>
      <c r="K940" s="4">
        <v>1.7</v>
      </c>
      <c r="L940" s="8">
        <v>0</v>
      </c>
      <c r="M940" s="59">
        <f>AlimentosSMAE[[#This Row],[Fibra]]/AlimentosSMAE[[#This Row],[Peso neto]]</f>
        <v>0</v>
      </c>
      <c r="N940" s="62">
        <f>AlimentosSMAE[[#This Row],[Kcal]]/AlimentosSMAE[[#This Row],[Peso neto]]</f>
        <v>0.89583333333333337</v>
      </c>
    </row>
    <row r="941" spans="2:14" x14ac:dyDescent="0.25">
      <c r="B941" s="17" t="s">
        <v>1705</v>
      </c>
      <c r="C941" s="3" t="s">
        <v>12</v>
      </c>
      <c r="D941" s="4">
        <v>0.5</v>
      </c>
      <c r="E941" s="2" t="s">
        <v>50</v>
      </c>
      <c r="F941" s="4">
        <v>57</v>
      </c>
      <c r="G941" s="4">
        <v>57</v>
      </c>
      <c r="H941" s="4">
        <v>41</v>
      </c>
      <c r="I941" s="4">
        <v>7</v>
      </c>
      <c r="J941" s="4">
        <v>0.6</v>
      </c>
      <c r="K941" s="4">
        <v>1.5</v>
      </c>
      <c r="L941" s="8">
        <v>0</v>
      </c>
      <c r="M941" s="59">
        <f>AlimentosSMAE[[#This Row],[Fibra]]/AlimentosSMAE[[#This Row],[Peso neto]]</f>
        <v>0</v>
      </c>
      <c r="N941" s="62">
        <f>AlimentosSMAE[[#This Row],[Kcal]]/AlimentosSMAE[[#This Row],[Peso neto]]</f>
        <v>0.7192982456140351</v>
      </c>
    </row>
    <row r="942" spans="2:14" x14ac:dyDescent="0.25">
      <c r="B942" s="17" t="s">
        <v>1706</v>
      </c>
      <c r="C942" s="3" t="s">
        <v>12</v>
      </c>
      <c r="D942" s="4">
        <v>3</v>
      </c>
      <c r="E942" s="2" t="s">
        <v>52</v>
      </c>
      <c r="F942" s="4">
        <v>48</v>
      </c>
      <c r="G942" s="4">
        <v>48</v>
      </c>
      <c r="H942" s="4">
        <v>43</v>
      </c>
      <c r="I942" s="4">
        <v>6.6</v>
      </c>
      <c r="J942" s="4">
        <v>0.9</v>
      </c>
      <c r="K942" s="4">
        <v>1.7</v>
      </c>
      <c r="L942" s="8">
        <v>0</v>
      </c>
      <c r="M942" s="59">
        <f>AlimentosSMAE[[#This Row],[Fibra]]/AlimentosSMAE[[#This Row],[Peso neto]]</f>
        <v>0</v>
      </c>
      <c r="N942" s="62">
        <f>AlimentosSMAE[[#This Row],[Kcal]]/AlimentosSMAE[[#This Row],[Peso neto]]</f>
        <v>0.89583333333333337</v>
      </c>
    </row>
    <row r="943" spans="2:14" x14ac:dyDescent="0.25">
      <c r="B943" s="17" t="s">
        <v>1707</v>
      </c>
      <c r="C943" s="3" t="s">
        <v>12</v>
      </c>
      <c r="D943" s="4">
        <v>0.25</v>
      </c>
      <c r="E943" s="2" t="s">
        <v>50</v>
      </c>
      <c r="F943" s="4">
        <v>57</v>
      </c>
      <c r="G943" s="4">
        <v>57</v>
      </c>
      <c r="H943" s="4">
        <v>41</v>
      </c>
      <c r="I943" s="4">
        <v>7</v>
      </c>
      <c r="J943" s="4">
        <v>0.6</v>
      </c>
      <c r="K943" s="4">
        <v>1.5</v>
      </c>
      <c r="L943" s="8">
        <v>0</v>
      </c>
      <c r="M943" s="59">
        <f>AlimentosSMAE[[#This Row],[Fibra]]/AlimentosSMAE[[#This Row],[Peso neto]]</f>
        <v>0</v>
      </c>
      <c r="N943" s="62">
        <f>AlimentosSMAE[[#This Row],[Kcal]]/AlimentosSMAE[[#This Row],[Peso neto]]</f>
        <v>0.7192982456140351</v>
      </c>
    </row>
    <row r="944" spans="2:14" x14ac:dyDescent="0.25">
      <c r="B944" s="17" t="s">
        <v>1739</v>
      </c>
      <c r="C944" s="3" t="s">
        <v>12</v>
      </c>
      <c r="D944" s="4">
        <v>1</v>
      </c>
      <c r="E944" s="2" t="s">
        <v>476</v>
      </c>
      <c r="F944" s="4">
        <v>28</v>
      </c>
      <c r="G944" s="4">
        <v>28</v>
      </c>
      <c r="H944" s="4">
        <v>39</v>
      </c>
      <c r="I944" s="4">
        <v>8.9</v>
      </c>
      <c r="J944" s="4">
        <v>0</v>
      </c>
      <c r="K944" s="4">
        <v>1</v>
      </c>
      <c r="L944" s="8">
        <v>0</v>
      </c>
      <c r="M944" s="59">
        <f>AlimentosSMAE[[#This Row],[Fibra]]/AlimentosSMAE[[#This Row],[Peso neto]]</f>
        <v>0</v>
      </c>
      <c r="N944" s="62">
        <f>AlimentosSMAE[[#This Row],[Kcal]]/AlimentosSMAE[[#This Row],[Peso neto]]</f>
        <v>1.3928571428571428</v>
      </c>
    </row>
    <row r="945" spans="2:14" x14ac:dyDescent="0.25">
      <c r="B945" s="17" t="s">
        <v>1764</v>
      </c>
      <c r="C945" s="3" t="s">
        <v>12</v>
      </c>
      <c r="D945" s="4">
        <v>1</v>
      </c>
      <c r="E945" s="2" t="s">
        <v>476</v>
      </c>
      <c r="F945" s="4">
        <v>28</v>
      </c>
      <c r="G945" s="4">
        <v>28</v>
      </c>
      <c r="H945" s="4">
        <v>50</v>
      </c>
      <c r="I945" s="4">
        <v>8</v>
      </c>
      <c r="J945" s="4">
        <v>1.4</v>
      </c>
      <c r="K945" s="4">
        <v>1</v>
      </c>
      <c r="L945" s="8">
        <v>0</v>
      </c>
      <c r="M945" s="59">
        <f>AlimentosSMAE[[#This Row],[Fibra]]/AlimentosSMAE[[#This Row],[Peso neto]]</f>
        <v>0</v>
      </c>
      <c r="N945" s="62">
        <f>AlimentosSMAE[[#This Row],[Kcal]]/AlimentosSMAE[[#This Row],[Peso neto]]</f>
        <v>1.7857142857142858</v>
      </c>
    </row>
    <row r="946" spans="2:14" x14ac:dyDescent="0.25">
      <c r="B946" s="17" t="s">
        <v>1790</v>
      </c>
      <c r="C946" s="3" t="s">
        <v>12</v>
      </c>
      <c r="D946" s="4">
        <v>350</v>
      </c>
      <c r="E946" s="2" t="s">
        <v>10</v>
      </c>
      <c r="F946" s="4">
        <v>350</v>
      </c>
      <c r="G946" s="4">
        <v>35</v>
      </c>
      <c r="H946" s="4">
        <v>35</v>
      </c>
      <c r="I946" s="4">
        <v>7.2</v>
      </c>
      <c r="J946" s="4">
        <v>5</v>
      </c>
      <c r="K946" s="4">
        <v>0</v>
      </c>
      <c r="L946" s="8">
        <v>0</v>
      </c>
      <c r="M946" s="59">
        <f>AlimentosSMAE[[#This Row],[Fibra]]/AlimentosSMAE[[#This Row],[Peso neto]]</f>
        <v>0</v>
      </c>
      <c r="N946" s="62">
        <f>AlimentosSMAE[[#This Row],[Kcal]]/AlimentosSMAE[[#This Row],[Peso neto]]</f>
        <v>1</v>
      </c>
    </row>
    <row r="947" spans="2:14" x14ac:dyDescent="0.25">
      <c r="B947" s="17" t="s">
        <v>1797</v>
      </c>
      <c r="C947" s="3" t="s">
        <v>12</v>
      </c>
      <c r="D947" s="4">
        <v>40</v>
      </c>
      <c r="E947" s="2" t="s">
        <v>10</v>
      </c>
      <c r="F947" s="4">
        <v>40</v>
      </c>
      <c r="G947" s="4">
        <v>36</v>
      </c>
      <c r="H947" s="4">
        <v>39</v>
      </c>
      <c r="I947" s="4">
        <v>6.5</v>
      </c>
      <c r="J947" s="4">
        <v>1.2</v>
      </c>
      <c r="K947" s="4">
        <v>0.3</v>
      </c>
      <c r="L947" s="8">
        <v>0</v>
      </c>
      <c r="M947" s="59">
        <f>AlimentosSMAE[[#This Row],[Fibra]]/AlimentosSMAE[[#This Row],[Peso neto]]</f>
        <v>0</v>
      </c>
      <c r="N947" s="62">
        <f>AlimentosSMAE[[#This Row],[Kcal]]/AlimentosSMAE[[#This Row],[Peso neto]]</f>
        <v>1.0833333333333333</v>
      </c>
    </row>
    <row r="948" spans="2:14" x14ac:dyDescent="0.25">
      <c r="B948" s="17" t="s">
        <v>1798</v>
      </c>
      <c r="C948" s="3" t="s">
        <v>12</v>
      </c>
      <c r="D948" s="4">
        <v>28</v>
      </c>
      <c r="E948" s="2" t="s">
        <v>10</v>
      </c>
      <c r="F948" s="4">
        <v>28</v>
      </c>
      <c r="G948" s="4">
        <v>28</v>
      </c>
      <c r="H948" s="4">
        <v>42</v>
      </c>
      <c r="I948" s="4">
        <v>7.1</v>
      </c>
      <c r="J948" s="4">
        <v>1.3</v>
      </c>
      <c r="K948" s="4">
        <v>0</v>
      </c>
      <c r="L948" s="8">
        <v>0</v>
      </c>
      <c r="M948" s="59">
        <f>AlimentosSMAE[[#This Row],[Fibra]]/AlimentosSMAE[[#This Row],[Peso neto]]</f>
        <v>0</v>
      </c>
      <c r="N948" s="62">
        <f>AlimentosSMAE[[#This Row],[Kcal]]/AlimentosSMAE[[#This Row],[Peso neto]]</f>
        <v>1.5</v>
      </c>
    </row>
    <row r="949" spans="2:14" x14ac:dyDescent="0.25">
      <c r="B949" s="17" t="s">
        <v>1799</v>
      </c>
      <c r="C949" s="3" t="s">
        <v>12</v>
      </c>
      <c r="D949" s="4">
        <v>25</v>
      </c>
      <c r="E949" s="2" t="s">
        <v>10</v>
      </c>
      <c r="F949" s="4">
        <v>25</v>
      </c>
      <c r="G949" s="4">
        <v>25</v>
      </c>
      <c r="H949" s="4">
        <v>40</v>
      </c>
      <c r="I949" s="4">
        <v>6.8</v>
      </c>
      <c r="J949" s="4">
        <v>1.2</v>
      </c>
      <c r="K949" s="4">
        <v>0</v>
      </c>
      <c r="L949" s="8">
        <v>0</v>
      </c>
      <c r="M949" s="59">
        <f>AlimentosSMAE[[#This Row],[Fibra]]/AlimentosSMAE[[#This Row],[Peso neto]]</f>
        <v>0</v>
      </c>
      <c r="N949" s="62">
        <f>AlimentosSMAE[[#This Row],[Kcal]]/AlimentosSMAE[[#This Row],[Peso neto]]</f>
        <v>1.6</v>
      </c>
    </row>
    <row r="950" spans="2:14" x14ac:dyDescent="0.25">
      <c r="B950" s="17" t="s">
        <v>1800</v>
      </c>
      <c r="C950" s="3" t="s">
        <v>12</v>
      </c>
      <c r="D950" s="4">
        <v>25</v>
      </c>
      <c r="E950" s="2" t="s">
        <v>10</v>
      </c>
      <c r="F950" s="4">
        <v>25</v>
      </c>
      <c r="G950" s="4">
        <v>25</v>
      </c>
      <c r="H950" s="4">
        <v>41</v>
      </c>
      <c r="I950" s="4">
        <v>6.6</v>
      </c>
      <c r="J950" s="4">
        <v>1.4</v>
      </c>
      <c r="K950" s="4">
        <v>0</v>
      </c>
      <c r="L950" s="8">
        <v>0</v>
      </c>
      <c r="M950" s="59">
        <f>AlimentosSMAE[[#This Row],[Fibra]]/AlimentosSMAE[[#This Row],[Peso neto]]</f>
        <v>0</v>
      </c>
      <c r="N950" s="62">
        <f>AlimentosSMAE[[#This Row],[Kcal]]/AlimentosSMAE[[#This Row],[Peso neto]]</f>
        <v>1.64</v>
      </c>
    </row>
    <row r="951" spans="2:14" x14ac:dyDescent="0.25">
      <c r="B951" s="17" t="s">
        <v>1801</v>
      </c>
      <c r="C951" s="3" t="s">
        <v>12</v>
      </c>
      <c r="D951" s="4">
        <v>2.5</v>
      </c>
      <c r="E951" s="2" t="s">
        <v>476</v>
      </c>
      <c r="F951" s="4">
        <v>33</v>
      </c>
      <c r="G951" s="4">
        <v>33</v>
      </c>
      <c r="H951" s="4">
        <v>36</v>
      </c>
      <c r="I951" s="4">
        <v>6.6</v>
      </c>
      <c r="J951" s="4">
        <v>0.9</v>
      </c>
      <c r="K951" s="4">
        <v>0.5</v>
      </c>
      <c r="L951" s="8">
        <v>0</v>
      </c>
      <c r="M951" s="59">
        <f>AlimentosSMAE[[#This Row],[Fibra]]/AlimentosSMAE[[#This Row],[Peso neto]]</f>
        <v>0</v>
      </c>
      <c r="N951" s="62">
        <f>AlimentosSMAE[[#This Row],[Kcal]]/AlimentosSMAE[[#This Row],[Peso neto]]</f>
        <v>1.0909090909090908</v>
      </c>
    </row>
    <row r="952" spans="2:14" x14ac:dyDescent="0.25">
      <c r="B952" s="17" t="s">
        <v>1802</v>
      </c>
      <c r="C952" s="3" t="s">
        <v>12</v>
      </c>
      <c r="D952" s="4">
        <v>75</v>
      </c>
      <c r="E952" s="2" t="s">
        <v>10</v>
      </c>
      <c r="F952" s="4">
        <v>75</v>
      </c>
      <c r="G952" s="4">
        <v>38</v>
      </c>
      <c r="H952" s="4">
        <v>33</v>
      </c>
      <c r="I952" s="4">
        <v>7.2</v>
      </c>
      <c r="J952" s="4">
        <v>0.3</v>
      </c>
      <c r="K952" s="4">
        <v>0</v>
      </c>
      <c r="L952" s="8">
        <v>0</v>
      </c>
      <c r="M952" s="59">
        <f>AlimentosSMAE[[#This Row],[Fibra]]/AlimentosSMAE[[#This Row],[Peso neto]]</f>
        <v>0</v>
      </c>
      <c r="N952" s="62">
        <f>AlimentosSMAE[[#This Row],[Kcal]]/AlimentosSMAE[[#This Row],[Peso neto]]</f>
        <v>0.86842105263157898</v>
      </c>
    </row>
    <row r="953" spans="2:14" x14ac:dyDescent="0.25">
      <c r="B953" s="17" t="s">
        <v>1803</v>
      </c>
      <c r="C953" s="3" t="s">
        <v>12</v>
      </c>
      <c r="D953" s="4">
        <v>30</v>
      </c>
      <c r="E953" s="2" t="s">
        <v>10</v>
      </c>
      <c r="F953" s="4">
        <v>30</v>
      </c>
      <c r="G953" s="4">
        <v>30</v>
      </c>
      <c r="H953" s="4">
        <v>34</v>
      </c>
      <c r="I953" s="4">
        <v>7.3</v>
      </c>
      <c r="J953" s="4">
        <v>0.3</v>
      </c>
      <c r="K953" s="4">
        <v>0</v>
      </c>
      <c r="L953" s="8">
        <v>0</v>
      </c>
      <c r="M953" s="59">
        <f>AlimentosSMAE[[#This Row],[Fibra]]/AlimentosSMAE[[#This Row],[Peso neto]]</f>
        <v>0</v>
      </c>
      <c r="N953" s="62">
        <f>AlimentosSMAE[[#This Row],[Kcal]]/AlimentosSMAE[[#This Row],[Peso neto]]</f>
        <v>1.1333333333333333</v>
      </c>
    </row>
    <row r="954" spans="2:14" x14ac:dyDescent="0.25">
      <c r="B954" s="17" t="s">
        <v>1804</v>
      </c>
      <c r="C954" s="3" t="s">
        <v>12</v>
      </c>
      <c r="D954" s="4">
        <v>40</v>
      </c>
      <c r="E954" s="2" t="s">
        <v>10</v>
      </c>
      <c r="F954" s="4">
        <v>40</v>
      </c>
      <c r="G954" s="4">
        <v>40</v>
      </c>
      <c r="H954" s="4">
        <v>35</v>
      </c>
      <c r="I954" s="4">
        <v>7.6</v>
      </c>
      <c r="J954" s="4">
        <v>0.3</v>
      </c>
      <c r="K954" s="4">
        <v>0</v>
      </c>
      <c r="L954" s="8">
        <v>0</v>
      </c>
      <c r="M954" s="59">
        <f>AlimentosSMAE[[#This Row],[Fibra]]/AlimentosSMAE[[#This Row],[Peso neto]]</f>
        <v>0</v>
      </c>
      <c r="N954" s="62">
        <f>AlimentosSMAE[[#This Row],[Kcal]]/AlimentosSMAE[[#This Row],[Peso neto]]</f>
        <v>0.875</v>
      </c>
    </row>
    <row r="955" spans="2:14" x14ac:dyDescent="0.25">
      <c r="B955" s="17" t="s">
        <v>1835</v>
      </c>
      <c r="C955" s="3" t="s">
        <v>12</v>
      </c>
      <c r="D955" s="4">
        <v>35</v>
      </c>
      <c r="E955" s="2" t="s">
        <v>10</v>
      </c>
      <c r="F955" s="4">
        <v>35</v>
      </c>
      <c r="G955" s="4">
        <v>35</v>
      </c>
      <c r="H955" s="4">
        <v>41</v>
      </c>
      <c r="I955" s="4">
        <v>6.4</v>
      </c>
      <c r="J955" s="4">
        <v>1.5</v>
      </c>
      <c r="K955" s="4">
        <v>0</v>
      </c>
      <c r="L955" s="8">
        <v>0</v>
      </c>
      <c r="M955" s="59">
        <f>AlimentosSMAE[[#This Row],[Fibra]]/AlimentosSMAE[[#This Row],[Peso neto]]</f>
        <v>0</v>
      </c>
      <c r="N955" s="62">
        <f>AlimentosSMAE[[#This Row],[Kcal]]/AlimentosSMAE[[#This Row],[Peso neto]]</f>
        <v>1.1714285714285715</v>
      </c>
    </row>
    <row r="956" spans="2:14" x14ac:dyDescent="0.25">
      <c r="B956" s="17" t="s">
        <v>1872</v>
      </c>
      <c r="C956" s="3" t="s">
        <v>12</v>
      </c>
      <c r="D956" s="4">
        <v>65</v>
      </c>
      <c r="E956" s="2" t="s">
        <v>10</v>
      </c>
      <c r="F956" s="4">
        <v>65</v>
      </c>
      <c r="G956" s="4">
        <v>65</v>
      </c>
      <c r="H956" s="4">
        <v>35</v>
      </c>
      <c r="I956" s="4">
        <v>7</v>
      </c>
      <c r="J956" s="4">
        <v>0.8</v>
      </c>
      <c r="K956" s="4">
        <v>0</v>
      </c>
      <c r="L956" s="8">
        <v>0</v>
      </c>
      <c r="M956" s="59">
        <f>AlimentosSMAE[[#This Row],[Fibra]]/AlimentosSMAE[[#This Row],[Peso neto]]</f>
        <v>0</v>
      </c>
      <c r="N956" s="62">
        <f>AlimentosSMAE[[#This Row],[Kcal]]/AlimentosSMAE[[#This Row],[Peso neto]]</f>
        <v>0.53846153846153844</v>
      </c>
    </row>
    <row r="957" spans="2:14" x14ac:dyDescent="0.25">
      <c r="B957" s="17" t="s">
        <v>1915</v>
      </c>
      <c r="C957" s="3" t="s">
        <v>12</v>
      </c>
      <c r="D957" s="4">
        <v>40</v>
      </c>
      <c r="E957" s="2" t="s">
        <v>10</v>
      </c>
      <c r="F957" s="4">
        <v>40</v>
      </c>
      <c r="G957" s="4">
        <v>40</v>
      </c>
      <c r="H957" s="4">
        <v>40</v>
      </c>
      <c r="I957" s="4">
        <v>4.9000000000000004</v>
      </c>
      <c r="J957" s="4">
        <v>0.6</v>
      </c>
      <c r="K957" s="4">
        <v>3.7</v>
      </c>
      <c r="L957" s="8">
        <v>0</v>
      </c>
      <c r="M957" s="59">
        <f>AlimentosSMAE[[#This Row],[Fibra]]/AlimentosSMAE[[#This Row],[Peso neto]]</f>
        <v>0</v>
      </c>
      <c r="N957" s="62">
        <f>AlimentosSMAE[[#This Row],[Kcal]]/AlimentosSMAE[[#This Row],[Peso neto]]</f>
        <v>1</v>
      </c>
    </row>
    <row r="958" spans="2:14" x14ac:dyDescent="0.25">
      <c r="B958" s="17" t="s">
        <v>1916</v>
      </c>
      <c r="C958" s="3" t="s">
        <v>12</v>
      </c>
      <c r="D958" s="4">
        <v>0.66666666699999999</v>
      </c>
      <c r="E958" s="2" t="s">
        <v>226</v>
      </c>
      <c r="F958" s="4">
        <v>40</v>
      </c>
      <c r="G958" s="4">
        <v>40</v>
      </c>
      <c r="H958" s="4">
        <v>39</v>
      </c>
      <c r="I958" s="4">
        <v>6</v>
      </c>
      <c r="J958" s="4">
        <v>0.4</v>
      </c>
      <c r="K958" s="4">
        <v>2.7</v>
      </c>
      <c r="L958" s="8">
        <v>0</v>
      </c>
      <c r="M958" s="59">
        <f>AlimentosSMAE[[#This Row],[Fibra]]/AlimentosSMAE[[#This Row],[Peso neto]]</f>
        <v>0</v>
      </c>
      <c r="N958" s="62">
        <f>AlimentosSMAE[[#This Row],[Kcal]]/AlimentosSMAE[[#This Row],[Peso neto]]</f>
        <v>0.97499999999999998</v>
      </c>
    </row>
    <row r="959" spans="2:14" x14ac:dyDescent="0.25">
      <c r="B959" s="17" t="s">
        <v>1928</v>
      </c>
      <c r="C959" s="3" t="s">
        <v>12</v>
      </c>
      <c r="D959" s="4">
        <v>0.25</v>
      </c>
      <c r="E959" s="2" t="s">
        <v>45</v>
      </c>
      <c r="F959" s="4">
        <v>30</v>
      </c>
      <c r="G959" s="4">
        <v>30</v>
      </c>
      <c r="H959" s="4">
        <v>36</v>
      </c>
      <c r="I959" s="4">
        <v>7.2</v>
      </c>
      <c r="J959" s="4">
        <v>0.8</v>
      </c>
      <c r="K959" s="4">
        <v>0</v>
      </c>
      <c r="L959" s="8">
        <v>0</v>
      </c>
      <c r="M959" s="59">
        <f>AlimentosSMAE[[#This Row],[Fibra]]/AlimentosSMAE[[#This Row],[Peso neto]]</f>
        <v>0</v>
      </c>
      <c r="N959" s="62">
        <f>AlimentosSMAE[[#This Row],[Kcal]]/AlimentosSMAE[[#This Row],[Peso neto]]</f>
        <v>1.2</v>
      </c>
    </row>
    <row r="960" spans="2:14" x14ac:dyDescent="0.25">
      <c r="B960" s="17" t="s">
        <v>1929</v>
      </c>
      <c r="C960" s="3" t="s">
        <v>12</v>
      </c>
      <c r="D960" s="4">
        <v>0.25</v>
      </c>
      <c r="E960" s="2" t="s">
        <v>45</v>
      </c>
      <c r="F960" s="4">
        <v>30</v>
      </c>
      <c r="G960" s="4">
        <v>30</v>
      </c>
      <c r="H960" s="4">
        <v>36</v>
      </c>
      <c r="I960" s="4">
        <v>7.2</v>
      </c>
      <c r="J960" s="4">
        <v>0.8</v>
      </c>
      <c r="K960" s="4">
        <v>0</v>
      </c>
      <c r="L960" s="8">
        <v>0</v>
      </c>
      <c r="M960" s="59">
        <f>AlimentosSMAE[[#This Row],[Fibra]]/AlimentosSMAE[[#This Row],[Peso neto]]</f>
        <v>0</v>
      </c>
      <c r="N960" s="62">
        <f>AlimentosSMAE[[#This Row],[Kcal]]/AlimentosSMAE[[#This Row],[Peso neto]]</f>
        <v>1.2</v>
      </c>
    </row>
    <row r="961" spans="2:14" x14ac:dyDescent="0.25">
      <c r="B961" s="17" t="s">
        <v>1978</v>
      </c>
      <c r="C961" s="3" t="s">
        <v>12</v>
      </c>
      <c r="D961" s="4">
        <v>35</v>
      </c>
      <c r="E961" s="2" t="s">
        <v>10</v>
      </c>
      <c r="F961" s="4">
        <v>35</v>
      </c>
      <c r="G961" s="4">
        <v>35</v>
      </c>
      <c r="H961" s="4">
        <v>42</v>
      </c>
      <c r="I961" s="4">
        <v>7.2</v>
      </c>
      <c r="J961" s="4">
        <v>1.2</v>
      </c>
      <c r="K961" s="4">
        <v>0</v>
      </c>
      <c r="L961" s="8">
        <v>0</v>
      </c>
      <c r="M961" s="59">
        <f>AlimentosSMAE[[#This Row],[Fibra]]/AlimentosSMAE[[#This Row],[Peso neto]]</f>
        <v>0</v>
      </c>
      <c r="N961" s="62">
        <f>AlimentosSMAE[[#This Row],[Kcal]]/AlimentosSMAE[[#This Row],[Peso neto]]</f>
        <v>1.2</v>
      </c>
    </row>
    <row r="962" spans="2:14" x14ac:dyDescent="0.25">
      <c r="B962" s="17" t="s">
        <v>1983</v>
      </c>
      <c r="C962" s="3" t="s">
        <v>12</v>
      </c>
      <c r="D962" s="4">
        <v>25</v>
      </c>
      <c r="E962" s="2" t="s">
        <v>10</v>
      </c>
      <c r="F962" s="4">
        <v>25</v>
      </c>
      <c r="G962" s="4">
        <v>23</v>
      </c>
      <c r="H962" s="4">
        <v>42</v>
      </c>
      <c r="I962" s="4">
        <v>6</v>
      </c>
      <c r="J962" s="4">
        <v>1.8</v>
      </c>
      <c r="K962" s="4">
        <v>0</v>
      </c>
      <c r="L962" s="8">
        <v>0</v>
      </c>
      <c r="M962" s="59">
        <f>AlimentosSMAE[[#This Row],[Fibra]]/AlimentosSMAE[[#This Row],[Peso neto]]</f>
        <v>0</v>
      </c>
      <c r="N962" s="62">
        <f>AlimentosSMAE[[#This Row],[Kcal]]/AlimentosSMAE[[#This Row],[Peso neto]]</f>
        <v>1.826086956521739</v>
      </c>
    </row>
    <row r="963" spans="2:14" x14ac:dyDescent="0.25">
      <c r="B963" s="17" t="s">
        <v>1984</v>
      </c>
      <c r="C963" s="3" t="s">
        <v>12</v>
      </c>
      <c r="D963" s="4">
        <v>30</v>
      </c>
      <c r="E963" s="2" t="s">
        <v>10</v>
      </c>
      <c r="F963" s="4">
        <v>30</v>
      </c>
      <c r="G963" s="4">
        <v>27</v>
      </c>
      <c r="H963" s="4">
        <v>42</v>
      </c>
      <c r="I963" s="4">
        <v>5.9</v>
      </c>
      <c r="J963" s="4">
        <v>1.9</v>
      </c>
      <c r="K963" s="4">
        <v>0</v>
      </c>
      <c r="L963" s="8">
        <v>0</v>
      </c>
      <c r="M963" s="59">
        <f>AlimentosSMAE[[#This Row],[Fibra]]/AlimentosSMAE[[#This Row],[Peso neto]]</f>
        <v>0</v>
      </c>
      <c r="N963" s="62">
        <f>AlimentosSMAE[[#This Row],[Kcal]]/AlimentosSMAE[[#This Row],[Peso neto]]</f>
        <v>1.5555555555555556</v>
      </c>
    </row>
    <row r="964" spans="2:14" x14ac:dyDescent="0.25">
      <c r="B964" s="17" t="s">
        <v>151</v>
      </c>
      <c r="C964" s="3" t="s">
        <v>24</v>
      </c>
      <c r="D964" s="4">
        <v>0.25</v>
      </c>
      <c r="E964" s="2" t="s">
        <v>152</v>
      </c>
      <c r="F964" s="4">
        <v>46</v>
      </c>
      <c r="G964" s="4">
        <v>46</v>
      </c>
      <c r="H964" s="4">
        <v>73</v>
      </c>
      <c r="I964" s="4">
        <v>8.3000000000000007</v>
      </c>
      <c r="J964" s="4">
        <v>4.2</v>
      </c>
      <c r="K964" s="4">
        <v>0</v>
      </c>
      <c r="L964" s="8">
        <v>0</v>
      </c>
      <c r="M964" s="59">
        <f>AlimentosSMAE[[#This Row],[Fibra]]/AlimentosSMAE[[#This Row],[Peso neto]]</f>
        <v>0</v>
      </c>
      <c r="N964" s="62">
        <f>AlimentosSMAE[[#This Row],[Kcal]]/AlimentosSMAE[[#This Row],[Peso neto]]</f>
        <v>1.5869565217391304</v>
      </c>
    </row>
    <row r="965" spans="2:14" x14ac:dyDescent="0.25">
      <c r="B965" s="17" t="s">
        <v>254</v>
      </c>
      <c r="C965" s="3" t="s">
        <v>24</v>
      </c>
      <c r="D965" s="4">
        <v>25</v>
      </c>
      <c r="E965" s="2" t="s">
        <v>10</v>
      </c>
      <c r="F965" s="4">
        <v>25</v>
      </c>
      <c r="G965" s="4">
        <v>25</v>
      </c>
      <c r="H965" s="4">
        <v>71</v>
      </c>
      <c r="I965" s="4">
        <v>7.2</v>
      </c>
      <c r="J965" s="4">
        <v>4.5</v>
      </c>
      <c r="K965" s="4">
        <v>0</v>
      </c>
      <c r="L965" s="8">
        <v>0</v>
      </c>
      <c r="M965" s="59">
        <f>AlimentosSMAE[[#This Row],[Fibra]]/AlimentosSMAE[[#This Row],[Peso neto]]</f>
        <v>0</v>
      </c>
      <c r="N965" s="62">
        <f>AlimentosSMAE[[#This Row],[Kcal]]/AlimentosSMAE[[#This Row],[Peso neto]]</f>
        <v>2.84</v>
      </c>
    </row>
    <row r="966" spans="2:14" x14ac:dyDescent="0.25">
      <c r="B966" s="17" t="s">
        <v>261</v>
      </c>
      <c r="C966" s="3" t="s">
        <v>24</v>
      </c>
      <c r="D966" s="4">
        <v>25</v>
      </c>
      <c r="E966" s="2" t="s">
        <v>10</v>
      </c>
      <c r="F966" s="4">
        <v>25</v>
      </c>
      <c r="G966" s="4">
        <v>25</v>
      </c>
      <c r="H966" s="4">
        <v>71</v>
      </c>
      <c r="I966" s="4">
        <v>7.2</v>
      </c>
      <c r="J966" s="4">
        <v>4.5</v>
      </c>
      <c r="K966" s="4">
        <v>0</v>
      </c>
      <c r="L966" s="8">
        <v>0</v>
      </c>
      <c r="M966" s="59">
        <f>AlimentosSMAE[[#This Row],[Fibra]]/AlimentosSMAE[[#This Row],[Peso neto]]</f>
        <v>0</v>
      </c>
      <c r="N966" s="62">
        <f>AlimentosSMAE[[#This Row],[Kcal]]/AlimentosSMAE[[#This Row],[Peso neto]]</f>
        <v>2.84</v>
      </c>
    </row>
    <row r="967" spans="2:14" x14ac:dyDescent="0.25">
      <c r="B967" s="17" t="s">
        <v>274</v>
      </c>
      <c r="C967" s="3" t="s">
        <v>24</v>
      </c>
      <c r="D967" s="4">
        <v>40</v>
      </c>
      <c r="E967" s="2" t="s">
        <v>10</v>
      </c>
      <c r="F967" s="4">
        <v>40</v>
      </c>
      <c r="G967" s="4">
        <v>40</v>
      </c>
      <c r="H967" s="4">
        <v>70</v>
      </c>
      <c r="I967" s="4">
        <v>7.7</v>
      </c>
      <c r="J967" s="4">
        <v>4.0999999999999996</v>
      </c>
      <c r="K967" s="4">
        <v>0.1</v>
      </c>
      <c r="L967" s="8">
        <v>0</v>
      </c>
      <c r="M967" s="59">
        <f>AlimentosSMAE[[#This Row],[Fibra]]/AlimentosSMAE[[#This Row],[Peso neto]]</f>
        <v>0</v>
      </c>
      <c r="N967" s="62">
        <f>AlimentosSMAE[[#This Row],[Kcal]]/AlimentosSMAE[[#This Row],[Peso neto]]</f>
        <v>1.75</v>
      </c>
    </row>
    <row r="968" spans="2:14" x14ac:dyDescent="0.25">
      <c r="B968" s="17" t="s">
        <v>396</v>
      </c>
      <c r="C968" s="3" t="s">
        <v>24</v>
      </c>
      <c r="D968" s="4">
        <v>59</v>
      </c>
      <c r="E968" s="2" t="s">
        <v>10</v>
      </c>
      <c r="F968" s="4">
        <v>29</v>
      </c>
      <c r="G968" s="4">
        <v>29</v>
      </c>
      <c r="H968" s="4">
        <v>76</v>
      </c>
      <c r="I968" s="4">
        <v>7.8</v>
      </c>
      <c r="J968" s="4">
        <v>4.8</v>
      </c>
      <c r="K968" s="4">
        <v>0</v>
      </c>
      <c r="L968" s="8">
        <v>0</v>
      </c>
      <c r="M968" s="59">
        <f>AlimentosSMAE[[#This Row],[Fibra]]/AlimentosSMAE[[#This Row],[Peso neto]]</f>
        <v>0</v>
      </c>
      <c r="N968" s="62">
        <f>AlimentosSMAE[[#This Row],[Kcal]]/AlimentosSMAE[[#This Row],[Peso neto]]</f>
        <v>2.6206896551724137</v>
      </c>
    </row>
    <row r="969" spans="2:14" x14ac:dyDescent="0.25">
      <c r="B969" s="17" t="s">
        <v>399</v>
      </c>
      <c r="C969" s="3" t="s">
        <v>24</v>
      </c>
      <c r="D969" s="4">
        <v>30</v>
      </c>
      <c r="E969" s="2" t="s">
        <v>10</v>
      </c>
      <c r="F969" s="4">
        <v>30</v>
      </c>
      <c r="G969" s="4">
        <v>30</v>
      </c>
      <c r="H969" s="4">
        <v>75</v>
      </c>
      <c r="I969" s="4">
        <v>7.4</v>
      </c>
      <c r="J969" s="4">
        <v>4.8</v>
      </c>
      <c r="K969" s="4">
        <v>0</v>
      </c>
      <c r="L969" s="8">
        <v>0</v>
      </c>
      <c r="M969" s="59">
        <f>AlimentosSMAE[[#This Row],[Fibra]]/AlimentosSMAE[[#This Row],[Peso neto]]</f>
        <v>0</v>
      </c>
      <c r="N969" s="62">
        <f>AlimentosSMAE[[#This Row],[Kcal]]/AlimentosSMAE[[#This Row],[Peso neto]]</f>
        <v>2.5</v>
      </c>
    </row>
    <row r="970" spans="2:14" x14ac:dyDescent="0.25">
      <c r="B970" s="17" t="s">
        <v>403</v>
      </c>
      <c r="C970" s="3" t="s">
        <v>24</v>
      </c>
      <c r="D970" s="4">
        <v>30</v>
      </c>
      <c r="E970" s="2" t="s">
        <v>10</v>
      </c>
      <c r="F970" s="4">
        <v>30</v>
      </c>
      <c r="G970" s="4">
        <v>30</v>
      </c>
      <c r="H970" s="4">
        <v>75</v>
      </c>
      <c r="I970" s="4">
        <v>7.4</v>
      </c>
      <c r="J970" s="4">
        <v>4.8</v>
      </c>
      <c r="K970" s="4">
        <v>0</v>
      </c>
      <c r="L970" s="8">
        <v>0</v>
      </c>
      <c r="M970" s="59">
        <f>AlimentosSMAE[[#This Row],[Fibra]]/AlimentosSMAE[[#This Row],[Peso neto]]</f>
        <v>0</v>
      </c>
      <c r="N970" s="62">
        <f>AlimentosSMAE[[#This Row],[Kcal]]/AlimentosSMAE[[#This Row],[Peso neto]]</f>
        <v>2.5</v>
      </c>
    </row>
    <row r="971" spans="2:14" x14ac:dyDescent="0.25">
      <c r="B971" s="17" t="s">
        <v>404</v>
      </c>
      <c r="C971" s="3" t="s">
        <v>24</v>
      </c>
      <c r="D971" s="4">
        <v>30</v>
      </c>
      <c r="E971" s="2" t="s">
        <v>10</v>
      </c>
      <c r="F971" s="4">
        <v>30</v>
      </c>
      <c r="G971" s="4">
        <v>30</v>
      </c>
      <c r="H971" s="4">
        <v>77</v>
      </c>
      <c r="I971" s="4">
        <v>7.5</v>
      </c>
      <c r="J971" s="4">
        <v>4.9000000000000004</v>
      </c>
      <c r="K971" s="4">
        <v>0</v>
      </c>
      <c r="L971" s="8">
        <v>0</v>
      </c>
      <c r="M971" s="59">
        <f>AlimentosSMAE[[#This Row],[Fibra]]/AlimentosSMAE[[#This Row],[Peso neto]]</f>
        <v>0</v>
      </c>
      <c r="N971" s="62">
        <f>AlimentosSMAE[[#This Row],[Kcal]]/AlimentosSMAE[[#This Row],[Peso neto]]</f>
        <v>2.5666666666666669</v>
      </c>
    </row>
    <row r="972" spans="2:14" x14ac:dyDescent="0.25">
      <c r="B972" s="17" t="s">
        <v>422</v>
      </c>
      <c r="C972" s="3" t="s">
        <v>24</v>
      </c>
      <c r="D972" s="4">
        <v>5</v>
      </c>
      <c r="E972" s="2" t="s">
        <v>15</v>
      </c>
      <c r="F972" s="4">
        <v>27</v>
      </c>
      <c r="G972" s="4">
        <v>27</v>
      </c>
      <c r="H972" s="4">
        <v>67</v>
      </c>
      <c r="I972" s="4">
        <v>6.6</v>
      </c>
      <c r="J972" s="4">
        <v>4.8</v>
      </c>
      <c r="K972" s="4">
        <v>1.1000000000000001</v>
      </c>
      <c r="L972" s="8">
        <v>0</v>
      </c>
      <c r="M972" s="59">
        <f>AlimentosSMAE[[#This Row],[Fibra]]/AlimentosSMAE[[#This Row],[Peso neto]]</f>
        <v>0</v>
      </c>
      <c r="N972" s="62">
        <f>AlimentosSMAE[[#This Row],[Kcal]]/AlimentosSMAE[[#This Row],[Peso neto]]</f>
        <v>2.4814814814814814</v>
      </c>
    </row>
    <row r="973" spans="2:14" x14ac:dyDescent="0.25">
      <c r="B973" s="17" t="s">
        <v>423</v>
      </c>
      <c r="C973" s="3" t="s">
        <v>24</v>
      </c>
      <c r="D973" s="4">
        <v>5</v>
      </c>
      <c r="E973" s="2" t="s">
        <v>15</v>
      </c>
      <c r="F973" s="4">
        <v>27</v>
      </c>
      <c r="G973" s="4">
        <v>27</v>
      </c>
      <c r="H973" s="4">
        <v>67</v>
      </c>
      <c r="I973" s="4">
        <v>6.6</v>
      </c>
      <c r="J973" s="4">
        <v>4.8</v>
      </c>
      <c r="K973" s="4">
        <v>1.1000000000000001</v>
      </c>
      <c r="L973" s="8">
        <v>0</v>
      </c>
      <c r="M973" s="59">
        <f>AlimentosSMAE[[#This Row],[Fibra]]/AlimentosSMAE[[#This Row],[Peso neto]]</f>
        <v>0</v>
      </c>
      <c r="N973" s="62">
        <f>AlimentosSMAE[[#This Row],[Kcal]]/AlimentosSMAE[[#This Row],[Peso neto]]</f>
        <v>2.4814814814814814</v>
      </c>
    </row>
    <row r="974" spans="2:14" x14ac:dyDescent="0.25">
      <c r="B974" s="17" t="s">
        <v>424</v>
      </c>
      <c r="C974" s="3" t="s">
        <v>24</v>
      </c>
      <c r="D974" s="4">
        <v>5</v>
      </c>
      <c r="E974" s="2" t="s">
        <v>15</v>
      </c>
      <c r="F974" s="4">
        <v>27</v>
      </c>
      <c r="G974" s="4">
        <v>27</v>
      </c>
      <c r="H974" s="4">
        <v>67</v>
      </c>
      <c r="I974" s="4">
        <v>6.6</v>
      </c>
      <c r="J974" s="4">
        <v>4.8</v>
      </c>
      <c r="K974" s="4">
        <v>1.1000000000000001</v>
      </c>
      <c r="L974" s="8">
        <v>0</v>
      </c>
      <c r="M974" s="59">
        <f>AlimentosSMAE[[#This Row],[Fibra]]/AlimentosSMAE[[#This Row],[Peso neto]]</f>
        <v>0</v>
      </c>
      <c r="N974" s="62">
        <f>AlimentosSMAE[[#This Row],[Kcal]]/AlimentosSMAE[[#This Row],[Peso neto]]</f>
        <v>2.4814814814814814</v>
      </c>
    </row>
    <row r="975" spans="2:14" x14ac:dyDescent="0.25">
      <c r="B975" s="17" t="s">
        <v>485</v>
      </c>
      <c r="C975" s="3" t="s">
        <v>24</v>
      </c>
      <c r="D975" s="4">
        <v>12</v>
      </c>
      <c r="E975" s="2" t="s">
        <v>10</v>
      </c>
      <c r="F975" s="4">
        <v>12</v>
      </c>
      <c r="G975" s="4">
        <v>12</v>
      </c>
      <c r="H975" s="4">
        <v>72</v>
      </c>
      <c r="I975" s="4">
        <v>6.9</v>
      </c>
      <c r="J975" s="4">
        <v>4.7</v>
      </c>
      <c r="K975" s="4">
        <v>0</v>
      </c>
      <c r="L975" s="8">
        <v>0</v>
      </c>
      <c r="M975" s="59">
        <f>AlimentosSMAE[[#This Row],[Fibra]]/AlimentosSMAE[[#This Row],[Peso neto]]</f>
        <v>0</v>
      </c>
      <c r="N975" s="62">
        <f>AlimentosSMAE[[#This Row],[Kcal]]/AlimentosSMAE[[#This Row],[Peso neto]]</f>
        <v>6</v>
      </c>
    </row>
    <row r="976" spans="2:14" x14ac:dyDescent="0.25">
      <c r="B976" s="17" t="s">
        <v>486</v>
      </c>
      <c r="C976" s="3" t="s">
        <v>24</v>
      </c>
      <c r="D976" s="4">
        <v>12</v>
      </c>
      <c r="E976" s="2" t="s">
        <v>10</v>
      </c>
      <c r="F976" s="4">
        <v>12</v>
      </c>
      <c r="G976" s="4">
        <v>12</v>
      </c>
      <c r="H976" s="4">
        <v>72</v>
      </c>
      <c r="I976" s="4">
        <v>6.9</v>
      </c>
      <c r="J976" s="4">
        <v>4.7</v>
      </c>
      <c r="K976" s="4">
        <v>0</v>
      </c>
      <c r="L976" s="8">
        <v>0</v>
      </c>
      <c r="M976" s="59">
        <f>AlimentosSMAE[[#This Row],[Fibra]]/AlimentosSMAE[[#This Row],[Peso neto]]</f>
        <v>0</v>
      </c>
      <c r="N976" s="62">
        <f>AlimentosSMAE[[#This Row],[Kcal]]/AlimentosSMAE[[#This Row],[Peso neto]]</f>
        <v>6</v>
      </c>
    </row>
    <row r="977" spans="2:14" x14ac:dyDescent="0.25">
      <c r="B977" s="17" t="s">
        <v>488</v>
      </c>
      <c r="C977" s="3" t="s">
        <v>24</v>
      </c>
      <c r="D977" s="4">
        <v>12</v>
      </c>
      <c r="E977" s="2" t="s">
        <v>10</v>
      </c>
      <c r="F977" s="4">
        <v>12</v>
      </c>
      <c r="G977" s="4">
        <v>12</v>
      </c>
      <c r="H977" s="4">
        <v>72</v>
      </c>
      <c r="I977" s="4">
        <v>6.9</v>
      </c>
      <c r="J977" s="4">
        <v>4.7</v>
      </c>
      <c r="K977" s="4">
        <v>0</v>
      </c>
      <c r="L977" s="8">
        <v>0</v>
      </c>
      <c r="M977" s="59">
        <f>AlimentosSMAE[[#This Row],[Fibra]]/AlimentosSMAE[[#This Row],[Peso neto]]</f>
        <v>0</v>
      </c>
      <c r="N977" s="62">
        <f>AlimentosSMAE[[#This Row],[Kcal]]/AlimentosSMAE[[#This Row],[Peso neto]]</f>
        <v>6</v>
      </c>
    </row>
    <row r="978" spans="2:14" x14ac:dyDescent="0.25">
      <c r="B978" s="17" t="s">
        <v>622</v>
      </c>
      <c r="C978" s="3" t="s">
        <v>24</v>
      </c>
      <c r="D978" s="4">
        <v>50</v>
      </c>
      <c r="E978" s="2" t="s">
        <v>10</v>
      </c>
      <c r="F978" s="4">
        <v>50</v>
      </c>
      <c r="G978" s="4">
        <v>33</v>
      </c>
      <c r="H978" s="4">
        <v>69</v>
      </c>
      <c r="I978" s="4">
        <v>6.5</v>
      </c>
      <c r="J978" s="4">
        <v>4.5999999999999996</v>
      </c>
      <c r="K978" s="4">
        <v>0</v>
      </c>
      <c r="L978" s="8">
        <v>0</v>
      </c>
      <c r="M978" s="59">
        <f>AlimentosSMAE[[#This Row],[Fibra]]/AlimentosSMAE[[#This Row],[Peso neto]]</f>
        <v>0</v>
      </c>
      <c r="N978" s="62">
        <f>AlimentosSMAE[[#This Row],[Kcal]]/AlimentosSMAE[[#This Row],[Peso neto]]</f>
        <v>2.0909090909090908</v>
      </c>
    </row>
    <row r="979" spans="2:14" x14ac:dyDescent="0.25">
      <c r="B979" s="17" t="s">
        <v>623</v>
      </c>
      <c r="C979" s="3" t="s">
        <v>24</v>
      </c>
      <c r="D979" s="4">
        <v>51</v>
      </c>
      <c r="E979" s="2" t="s">
        <v>10</v>
      </c>
      <c r="F979" s="4">
        <v>50</v>
      </c>
      <c r="G979" s="4">
        <v>33</v>
      </c>
      <c r="H979" s="4">
        <v>69</v>
      </c>
      <c r="I979" s="4">
        <v>6.5</v>
      </c>
      <c r="J979" s="4">
        <v>4.5999999999999996</v>
      </c>
      <c r="K979" s="4">
        <v>0</v>
      </c>
      <c r="L979" s="8">
        <v>0</v>
      </c>
      <c r="M979" s="59">
        <f>AlimentosSMAE[[#This Row],[Fibra]]/AlimentosSMAE[[#This Row],[Peso neto]]</f>
        <v>0</v>
      </c>
      <c r="N979" s="62">
        <f>AlimentosSMAE[[#This Row],[Kcal]]/AlimentosSMAE[[#This Row],[Peso neto]]</f>
        <v>2.0909090909090908</v>
      </c>
    </row>
    <row r="980" spans="2:14" x14ac:dyDescent="0.25">
      <c r="B980" s="17" t="s">
        <v>895</v>
      </c>
      <c r="C980" s="3" t="s">
        <v>24</v>
      </c>
      <c r="D980" s="4">
        <v>35</v>
      </c>
      <c r="E980" s="2" t="s">
        <v>10</v>
      </c>
      <c r="F980" s="4">
        <v>35</v>
      </c>
      <c r="G980" s="4">
        <v>35</v>
      </c>
      <c r="H980" s="4">
        <v>70</v>
      </c>
      <c r="I980" s="4">
        <v>5.8</v>
      </c>
      <c r="J980" s="4">
        <v>4.8</v>
      </c>
      <c r="K980" s="4">
        <v>0</v>
      </c>
      <c r="L980" s="8">
        <v>0</v>
      </c>
      <c r="M980" s="59">
        <f>AlimentosSMAE[[#This Row],[Fibra]]/AlimentosSMAE[[#This Row],[Peso neto]]</f>
        <v>0</v>
      </c>
      <c r="N980" s="62">
        <f>AlimentosSMAE[[#This Row],[Kcal]]/AlimentosSMAE[[#This Row],[Peso neto]]</f>
        <v>2</v>
      </c>
    </row>
    <row r="981" spans="2:14" x14ac:dyDescent="0.25">
      <c r="B981" s="17" t="s">
        <v>995</v>
      </c>
      <c r="C981" s="3" t="s">
        <v>24</v>
      </c>
      <c r="D981" s="4">
        <v>1</v>
      </c>
      <c r="E981" s="2" t="s">
        <v>45</v>
      </c>
      <c r="F981" s="4">
        <v>50</v>
      </c>
      <c r="G981" s="4">
        <v>44</v>
      </c>
      <c r="H981" s="4">
        <v>63</v>
      </c>
      <c r="I981" s="4">
        <v>5.5</v>
      </c>
      <c r="J981" s="4">
        <v>4.4000000000000004</v>
      </c>
      <c r="K981" s="4">
        <v>0.3</v>
      </c>
      <c r="L981" s="8">
        <v>0</v>
      </c>
      <c r="M981" s="59">
        <f>AlimentosSMAE[[#This Row],[Fibra]]/AlimentosSMAE[[#This Row],[Peso neto]]</f>
        <v>0</v>
      </c>
      <c r="N981" s="62">
        <f>AlimentosSMAE[[#This Row],[Kcal]]/AlimentosSMAE[[#This Row],[Peso neto]]</f>
        <v>1.4318181818181819</v>
      </c>
    </row>
    <row r="982" spans="2:14" x14ac:dyDescent="0.25">
      <c r="B982" s="17" t="s">
        <v>996</v>
      </c>
      <c r="C982" s="3" t="s">
        <v>24</v>
      </c>
      <c r="D982" s="4">
        <v>1</v>
      </c>
      <c r="E982" s="2" t="s">
        <v>45</v>
      </c>
      <c r="F982" s="4">
        <v>63</v>
      </c>
      <c r="G982" s="4">
        <v>55</v>
      </c>
      <c r="H982" s="4">
        <v>70</v>
      </c>
      <c r="I982" s="4">
        <v>6</v>
      </c>
      <c r="J982" s="4">
        <v>4.5</v>
      </c>
      <c r="K982" s="4">
        <v>0.7</v>
      </c>
      <c r="L982" s="8">
        <v>0</v>
      </c>
      <c r="M982" s="59">
        <f>AlimentosSMAE[[#This Row],[Fibra]]/AlimentosSMAE[[#This Row],[Peso neto]]</f>
        <v>0</v>
      </c>
      <c r="N982" s="62">
        <f>AlimentosSMAE[[#This Row],[Kcal]]/AlimentosSMAE[[#This Row],[Peso neto]]</f>
        <v>1.2727272727272727</v>
      </c>
    </row>
    <row r="983" spans="2:14" x14ac:dyDescent="0.25">
      <c r="B983" s="17" t="s">
        <v>997</v>
      </c>
      <c r="C983" s="3" t="s">
        <v>24</v>
      </c>
      <c r="D983" s="4">
        <v>1</v>
      </c>
      <c r="E983" s="2" t="s">
        <v>45</v>
      </c>
      <c r="F983" s="4">
        <v>63</v>
      </c>
      <c r="G983" s="4">
        <v>55</v>
      </c>
      <c r="H983" s="4">
        <v>70</v>
      </c>
      <c r="I983" s="4">
        <v>6</v>
      </c>
      <c r="J983" s="4">
        <v>4.5</v>
      </c>
      <c r="K983" s="4">
        <v>0.7</v>
      </c>
      <c r="L983" s="8">
        <v>0</v>
      </c>
      <c r="M983" s="59">
        <f>AlimentosSMAE[[#This Row],[Fibra]]/AlimentosSMAE[[#This Row],[Peso neto]]</f>
        <v>0</v>
      </c>
      <c r="N983" s="62">
        <f>AlimentosSMAE[[#This Row],[Kcal]]/AlimentosSMAE[[#This Row],[Peso neto]]</f>
        <v>1.2727272727272727</v>
      </c>
    </row>
    <row r="984" spans="2:14" x14ac:dyDescent="0.25">
      <c r="B984" s="17" t="s">
        <v>998</v>
      </c>
      <c r="C984" s="3" t="s">
        <v>24</v>
      </c>
      <c r="D984" s="4">
        <v>3</v>
      </c>
      <c r="E984" s="2" t="s">
        <v>52</v>
      </c>
      <c r="F984" s="4">
        <v>41</v>
      </c>
      <c r="G984" s="4">
        <v>41</v>
      </c>
      <c r="H984" s="4">
        <v>69</v>
      </c>
      <c r="I984" s="4">
        <v>4.5999999999999996</v>
      </c>
      <c r="J984" s="4">
        <v>5</v>
      </c>
      <c r="K984" s="4">
        <v>0.9</v>
      </c>
      <c r="L984" s="8">
        <v>0</v>
      </c>
      <c r="M984" s="59">
        <f>AlimentosSMAE[[#This Row],[Fibra]]/AlimentosSMAE[[#This Row],[Peso neto]]</f>
        <v>0</v>
      </c>
      <c r="N984" s="62">
        <f>AlimentosSMAE[[#This Row],[Kcal]]/AlimentosSMAE[[#This Row],[Peso neto]]</f>
        <v>1.6829268292682926</v>
      </c>
    </row>
    <row r="985" spans="2:14" x14ac:dyDescent="0.25">
      <c r="B985" s="17" t="s">
        <v>999</v>
      </c>
      <c r="C985" s="3" t="s">
        <v>24</v>
      </c>
      <c r="D985" s="4">
        <v>1</v>
      </c>
      <c r="E985" s="2" t="s">
        <v>45</v>
      </c>
      <c r="F985" s="4">
        <v>50</v>
      </c>
      <c r="G985" s="4">
        <v>44</v>
      </c>
      <c r="H985" s="4">
        <v>68</v>
      </c>
      <c r="I985" s="4">
        <v>5.5</v>
      </c>
      <c r="J985" s="4">
        <v>4.7</v>
      </c>
      <c r="K985" s="4">
        <v>0.5</v>
      </c>
      <c r="L985" s="8">
        <v>0</v>
      </c>
      <c r="M985" s="59">
        <f>AlimentosSMAE[[#This Row],[Fibra]]/AlimentosSMAE[[#This Row],[Peso neto]]</f>
        <v>0</v>
      </c>
      <c r="N985" s="62">
        <f>AlimentosSMAE[[#This Row],[Kcal]]/AlimentosSMAE[[#This Row],[Peso neto]]</f>
        <v>1.5454545454545454</v>
      </c>
    </row>
    <row r="986" spans="2:14" x14ac:dyDescent="0.25">
      <c r="B986" s="17" t="s">
        <v>1000</v>
      </c>
      <c r="C986" s="3" t="s">
        <v>24</v>
      </c>
      <c r="D986" s="4">
        <v>1</v>
      </c>
      <c r="E986" s="2" t="s">
        <v>45</v>
      </c>
      <c r="F986" s="4">
        <v>50</v>
      </c>
      <c r="G986" s="4">
        <v>44</v>
      </c>
      <c r="H986" s="4">
        <v>68</v>
      </c>
      <c r="I986" s="4">
        <v>5.5</v>
      </c>
      <c r="J986" s="4">
        <v>4.7</v>
      </c>
      <c r="K986" s="4">
        <v>0.5</v>
      </c>
      <c r="L986" s="8">
        <v>0</v>
      </c>
      <c r="M986" s="59">
        <f>AlimentosSMAE[[#This Row],[Fibra]]/AlimentosSMAE[[#This Row],[Peso neto]]</f>
        <v>0</v>
      </c>
      <c r="N986" s="62">
        <f>AlimentosSMAE[[#This Row],[Kcal]]/AlimentosSMAE[[#This Row],[Peso neto]]</f>
        <v>1.5454545454545454</v>
      </c>
    </row>
    <row r="987" spans="2:14" x14ac:dyDescent="0.25">
      <c r="B987" s="17" t="s">
        <v>1002</v>
      </c>
      <c r="C987" s="3" t="s">
        <v>24</v>
      </c>
      <c r="D987" s="4">
        <v>6</v>
      </c>
      <c r="E987" s="2" t="s">
        <v>45</v>
      </c>
      <c r="F987" s="4">
        <v>54</v>
      </c>
      <c r="G987" s="4">
        <v>50</v>
      </c>
      <c r="H987" s="4">
        <v>78</v>
      </c>
      <c r="I987" s="4">
        <v>6.5</v>
      </c>
      <c r="J987" s="4">
        <v>5.5</v>
      </c>
      <c r="K987" s="4">
        <v>0.2</v>
      </c>
      <c r="L987" s="8">
        <v>0</v>
      </c>
      <c r="M987" s="59">
        <f>AlimentosSMAE[[#This Row],[Fibra]]/AlimentosSMAE[[#This Row],[Peso neto]]</f>
        <v>0</v>
      </c>
      <c r="N987" s="62">
        <f>AlimentosSMAE[[#This Row],[Kcal]]/AlimentosSMAE[[#This Row],[Peso neto]]</f>
        <v>1.56</v>
      </c>
    </row>
    <row r="988" spans="2:14" x14ac:dyDescent="0.25">
      <c r="B988" s="17" t="s">
        <v>1008</v>
      </c>
      <c r="C988" s="3" t="s">
        <v>24</v>
      </c>
      <c r="D988" s="4">
        <v>2.5</v>
      </c>
      <c r="E988" s="2" t="s">
        <v>52</v>
      </c>
      <c r="F988" s="4">
        <v>13</v>
      </c>
      <c r="G988" s="4">
        <v>13</v>
      </c>
      <c r="H988" s="4">
        <v>76</v>
      </c>
      <c r="I988" s="4">
        <v>6</v>
      </c>
      <c r="J988" s="4">
        <v>5.4</v>
      </c>
      <c r="K988" s="4">
        <v>0.2</v>
      </c>
      <c r="L988" s="8">
        <v>0</v>
      </c>
      <c r="M988" s="59">
        <f>AlimentosSMAE[[#This Row],[Fibra]]/AlimentosSMAE[[#This Row],[Peso neto]]</f>
        <v>0</v>
      </c>
      <c r="N988" s="62">
        <f>AlimentosSMAE[[#This Row],[Kcal]]/AlimentosSMAE[[#This Row],[Peso neto]]</f>
        <v>5.8461538461538458</v>
      </c>
    </row>
    <row r="989" spans="2:14" x14ac:dyDescent="0.25">
      <c r="B989" s="17" t="s">
        <v>1009</v>
      </c>
      <c r="C989" s="3" t="s">
        <v>24</v>
      </c>
      <c r="D989" s="4">
        <v>2.5</v>
      </c>
      <c r="E989" s="2" t="s">
        <v>52</v>
      </c>
      <c r="F989" s="4">
        <v>13</v>
      </c>
      <c r="G989" s="4">
        <v>13</v>
      </c>
      <c r="H989" s="4">
        <v>76</v>
      </c>
      <c r="I989" s="4">
        <v>6</v>
      </c>
      <c r="J989" s="4">
        <v>5.4</v>
      </c>
      <c r="K989" s="4">
        <v>0.2</v>
      </c>
      <c r="L989" s="8">
        <v>0</v>
      </c>
      <c r="M989" s="59">
        <f>AlimentosSMAE[[#This Row],[Fibra]]/AlimentosSMAE[[#This Row],[Peso neto]]</f>
        <v>0</v>
      </c>
      <c r="N989" s="62">
        <f>AlimentosSMAE[[#This Row],[Kcal]]/AlimentosSMAE[[#This Row],[Peso neto]]</f>
        <v>5.8461538461538458</v>
      </c>
    </row>
    <row r="990" spans="2:14" x14ac:dyDescent="0.25">
      <c r="B990" s="17" t="s">
        <v>1010</v>
      </c>
      <c r="C990" s="3" t="s">
        <v>24</v>
      </c>
      <c r="D990" s="4">
        <v>1</v>
      </c>
      <c r="E990" s="2" t="s">
        <v>45</v>
      </c>
      <c r="F990" s="4">
        <v>50</v>
      </c>
      <c r="G990" s="4">
        <v>44</v>
      </c>
      <c r="H990" s="4">
        <v>68</v>
      </c>
      <c r="I990" s="4">
        <v>5.5</v>
      </c>
      <c r="J990" s="4">
        <v>4.7</v>
      </c>
      <c r="K990" s="4">
        <v>0.5</v>
      </c>
      <c r="L990" s="8">
        <v>0</v>
      </c>
      <c r="M990" s="59">
        <f>AlimentosSMAE[[#This Row],[Fibra]]/AlimentosSMAE[[#This Row],[Peso neto]]</f>
        <v>0</v>
      </c>
      <c r="N990" s="62">
        <f>AlimentosSMAE[[#This Row],[Kcal]]/AlimentosSMAE[[#This Row],[Peso neto]]</f>
        <v>1.5454545454545454</v>
      </c>
    </row>
    <row r="991" spans="2:14" x14ac:dyDescent="0.25">
      <c r="B991" s="17" t="s">
        <v>1011</v>
      </c>
      <c r="C991" s="3" t="s">
        <v>24</v>
      </c>
      <c r="D991" s="4">
        <v>1</v>
      </c>
      <c r="E991" s="2" t="s">
        <v>45</v>
      </c>
      <c r="F991" s="4">
        <v>50</v>
      </c>
      <c r="G991" s="4">
        <v>44</v>
      </c>
      <c r="H991" s="4">
        <v>63</v>
      </c>
      <c r="I991" s="4">
        <v>5.5</v>
      </c>
      <c r="J991" s="4">
        <v>4.4000000000000004</v>
      </c>
      <c r="K991" s="4">
        <v>0.3</v>
      </c>
      <c r="L991" s="8">
        <v>0</v>
      </c>
      <c r="M991" s="59">
        <f>AlimentosSMAE[[#This Row],[Fibra]]/AlimentosSMAE[[#This Row],[Peso neto]]</f>
        <v>0</v>
      </c>
      <c r="N991" s="62">
        <f>AlimentosSMAE[[#This Row],[Kcal]]/AlimentosSMAE[[#This Row],[Peso neto]]</f>
        <v>1.4318181818181819</v>
      </c>
    </row>
    <row r="992" spans="2:14" x14ac:dyDescent="0.25">
      <c r="B992" s="17" t="s">
        <v>1014</v>
      </c>
      <c r="C992" s="3" t="s">
        <v>24</v>
      </c>
      <c r="D992" s="4">
        <v>1</v>
      </c>
      <c r="E992" s="2" t="s">
        <v>45</v>
      </c>
      <c r="F992" s="4">
        <v>50</v>
      </c>
      <c r="G992" s="4">
        <v>50</v>
      </c>
      <c r="H992" s="4">
        <v>71</v>
      </c>
      <c r="I992" s="4">
        <v>6.3</v>
      </c>
      <c r="J992" s="4">
        <v>5</v>
      </c>
      <c r="K992" s="4">
        <v>0.4</v>
      </c>
      <c r="L992" s="8">
        <v>0</v>
      </c>
      <c r="M992" s="59">
        <f>AlimentosSMAE[[#This Row],[Fibra]]/AlimentosSMAE[[#This Row],[Peso neto]]</f>
        <v>0</v>
      </c>
      <c r="N992" s="62">
        <f>AlimentosSMAE[[#This Row],[Kcal]]/AlimentosSMAE[[#This Row],[Peso neto]]</f>
        <v>1.42</v>
      </c>
    </row>
    <row r="993" spans="2:14" x14ac:dyDescent="0.25">
      <c r="B993" s="17" t="s">
        <v>1016</v>
      </c>
      <c r="C993" s="3" t="s">
        <v>24</v>
      </c>
      <c r="D993" s="4">
        <v>1</v>
      </c>
      <c r="E993" s="2" t="s">
        <v>45</v>
      </c>
      <c r="F993" s="4">
        <v>50</v>
      </c>
      <c r="G993" s="4">
        <v>44</v>
      </c>
      <c r="H993" s="4">
        <v>68</v>
      </c>
      <c r="I993" s="4">
        <v>5.5</v>
      </c>
      <c r="J993" s="4">
        <v>4.7</v>
      </c>
      <c r="K993" s="4">
        <v>0.5</v>
      </c>
      <c r="L993" s="8">
        <v>0</v>
      </c>
      <c r="M993" s="59">
        <f>AlimentosSMAE[[#This Row],[Fibra]]/AlimentosSMAE[[#This Row],[Peso neto]]</f>
        <v>0</v>
      </c>
      <c r="N993" s="62">
        <f>AlimentosSMAE[[#This Row],[Kcal]]/AlimentosSMAE[[#This Row],[Peso neto]]</f>
        <v>1.5454545454545454</v>
      </c>
    </row>
    <row r="994" spans="2:14" x14ac:dyDescent="0.25">
      <c r="B994" s="17" t="s">
        <v>1112</v>
      </c>
      <c r="C994" s="3" t="s">
        <v>24</v>
      </c>
      <c r="D994" s="4">
        <v>45</v>
      </c>
      <c r="E994" s="2" t="s">
        <v>10</v>
      </c>
      <c r="F994" s="4">
        <v>45</v>
      </c>
      <c r="G994" s="4">
        <v>44</v>
      </c>
      <c r="H994" s="4">
        <v>78</v>
      </c>
      <c r="I994" s="4">
        <v>7.3</v>
      </c>
      <c r="J994" s="4">
        <v>5.2</v>
      </c>
      <c r="K994" s="4">
        <v>0</v>
      </c>
      <c r="L994" s="8">
        <v>0</v>
      </c>
      <c r="M994" s="59">
        <f>AlimentosSMAE[[#This Row],[Fibra]]/AlimentosSMAE[[#This Row],[Peso neto]]</f>
        <v>0</v>
      </c>
      <c r="N994" s="62">
        <f>AlimentosSMAE[[#This Row],[Kcal]]/AlimentosSMAE[[#This Row],[Peso neto]]</f>
        <v>1.7727272727272727</v>
      </c>
    </row>
    <row r="995" spans="2:14" x14ac:dyDescent="0.25">
      <c r="B995" s="17" t="s">
        <v>1115</v>
      </c>
      <c r="C995" s="3" t="s">
        <v>24</v>
      </c>
      <c r="D995" s="4">
        <v>0.33333333300000001</v>
      </c>
      <c r="E995" s="2" t="s">
        <v>152</v>
      </c>
      <c r="F995" s="4">
        <v>29</v>
      </c>
      <c r="G995" s="4">
        <v>29</v>
      </c>
      <c r="H995" s="4">
        <v>76</v>
      </c>
      <c r="I995" s="4">
        <v>6.9</v>
      </c>
      <c r="J995" s="4">
        <v>5.2</v>
      </c>
      <c r="K995" s="4">
        <v>0</v>
      </c>
      <c r="L995" s="8">
        <v>0</v>
      </c>
      <c r="M995" s="59">
        <f>AlimentosSMAE[[#This Row],[Fibra]]/AlimentosSMAE[[#This Row],[Peso neto]]</f>
        <v>0</v>
      </c>
      <c r="N995" s="62">
        <f>AlimentosSMAE[[#This Row],[Kcal]]/AlimentosSMAE[[#This Row],[Peso neto]]</f>
        <v>2.6206896551724137</v>
      </c>
    </row>
    <row r="996" spans="2:14" x14ac:dyDescent="0.25">
      <c r="B996" s="17" t="s">
        <v>1116</v>
      </c>
      <c r="C996" s="3" t="s">
        <v>24</v>
      </c>
      <c r="D996" s="4">
        <v>0.33333333300000001</v>
      </c>
      <c r="E996" s="2" t="s">
        <v>152</v>
      </c>
      <c r="F996" s="4">
        <v>37</v>
      </c>
      <c r="G996" s="4">
        <v>37</v>
      </c>
      <c r="H996" s="4">
        <v>76</v>
      </c>
      <c r="I996" s="4">
        <v>6.9</v>
      </c>
      <c r="J996" s="4">
        <v>5.0999999999999996</v>
      </c>
      <c r="K996" s="4">
        <v>0</v>
      </c>
      <c r="L996" s="8">
        <v>0</v>
      </c>
      <c r="M996" s="59">
        <f>AlimentosSMAE[[#This Row],[Fibra]]/AlimentosSMAE[[#This Row],[Peso neto]]</f>
        <v>0</v>
      </c>
      <c r="N996" s="62">
        <f>AlimentosSMAE[[#This Row],[Kcal]]/AlimentosSMAE[[#This Row],[Peso neto]]</f>
        <v>2.0540540540540539</v>
      </c>
    </row>
    <row r="997" spans="2:14" x14ac:dyDescent="0.25">
      <c r="B997" s="17" t="s">
        <v>1293</v>
      </c>
      <c r="C997" s="3" t="s">
        <v>24</v>
      </c>
      <c r="D997" s="4">
        <v>0.33333333300000001</v>
      </c>
      <c r="E997" s="2" t="s">
        <v>45</v>
      </c>
      <c r="F997" s="4">
        <v>43</v>
      </c>
      <c r="G997" s="4">
        <v>33</v>
      </c>
      <c r="H997" s="4">
        <v>76</v>
      </c>
      <c r="I997" s="4">
        <v>7.6</v>
      </c>
      <c r="J997" s="4">
        <v>4.8</v>
      </c>
      <c r="K997" s="4">
        <v>0</v>
      </c>
      <c r="L997" s="8">
        <v>0</v>
      </c>
      <c r="M997" s="59">
        <f>AlimentosSMAE[[#This Row],[Fibra]]/AlimentosSMAE[[#This Row],[Peso neto]]</f>
        <v>0</v>
      </c>
      <c r="N997" s="62">
        <f>AlimentosSMAE[[#This Row],[Kcal]]/AlimentosSMAE[[#This Row],[Peso neto]]</f>
        <v>2.3030303030303032</v>
      </c>
    </row>
    <row r="998" spans="2:14" x14ac:dyDescent="0.25">
      <c r="B998" s="17" t="s">
        <v>1294</v>
      </c>
      <c r="C998" s="3" t="s">
        <v>24</v>
      </c>
      <c r="D998" s="4">
        <v>0.33333333300000001</v>
      </c>
      <c r="E998" s="2" t="s">
        <v>45</v>
      </c>
      <c r="F998" s="4">
        <v>43</v>
      </c>
      <c r="G998" s="4">
        <v>34</v>
      </c>
      <c r="H998" s="4">
        <v>72</v>
      </c>
      <c r="I998" s="4">
        <v>5.9</v>
      </c>
      <c r="J998" s="4">
        <v>5.2</v>
      </c>
      <c r="K998" s="4">
        <v>0</v>
      </c>
      <c r="L998" s="8">
        <v>0</v>
      </c>
      <c r="M998" s="59">
        <f>AlimentosSMAE[[#This Row],[Fibra]]/AlimentosSMAE[[#This Row],[Peso neto]]</f>
        <v>0</v>
      </c>
      <c r="N998" s="62">
        <f>AlimentosSMAE[[#This Row],[Kcal]]/AlimentosSMAE[[#This Row],[Peso neto]]</f>
        <v>2.1176470588235294</v>
      </c>
    </row>
    <row r="999" spans="2:14" x14ac:dyDescent="0.25">
      <c r="B999" s="17" t="s">
        <v>1352</v>
      </c>
      <c r="C999" s="3" t="s">
        <v>24</v>
      </c>
      <c r="D999" s="4">
        <v>0.25</v>
      </c>
      <c r="E999" s="2" t="s">
        <v>45</v>
      </c>
      <c r="F999" s="4">
        <v>28</v>
      </c>
      <c r="G999" s="4">
        <v>28</v>
      </c>
      <c r="H999" s="4">
        <v>66</v>
      </c>
      <c r="I999" s="4">
        <v>6.3</v>
      </c>
      <c r="J999" s="4">
        <v>4.3</v>
      </c>
      <c r="K999" s="4">
        <v>0.2</v>
      </c>
      <c r="L999" s="8">
        <v>0</v>
      </c>
      <c r="M999" s="59">
        <f>AlimentosSMAE[[#This Row],[Fibra]]/AlimentosSMAE[[#This Row],[Peso neto]]</f>
        <v>0</v>
      </c>
      <c r="N999" s="62">
        <f>AlimentosSMAE[[#This Row],[Kcal]]/AlimentosSMAE[[#This Row],[Peso neto]]</f>
        <v>2.3571428571428572</v>
      </c>
    </row>
    <row r="1000" spans="2:14" x14ac:dyDescent="0.25">
      <c r="B1000" s="17" t="s">
        <v>1533</v>
      </c>
      <c r="C1000" s="3" t="s">
        <v>24</v>
      </c>
      <c r="D1000" s="4">
        <v>150</v>
      </c>
      <c r="E1000" s="2" t="s">
        <v>10</v>
      </c>
      <c r="F1000" s="4">
        <v>150</v>
      </c>
      <c r="G1000" s="4">
        <v>51</v>
      </c>
      <c r="H1000" s="4">
        <v>71</v>
      </c>
      <c r="I1000" s="4">
        <v>5.9</v>
      </c>
      <c r="J1000" s="4">
        <v>5.0999999999999996</v>
      </c>
      <c r="K1000" s="4">
        <v>0</v>
      </c>
      <c r="L1000" s="8">
        <v>0</v>
      </c>
      <c r="M1000" s="59">
        <f>AlimentosSMAE[[#This Row],[Fibra]]/AlimentosSMAE[[#This Row],[Peso neto]]</f>
        <v>0</v>
      </c>
      <c r="N1000" s="62">
        <f>AlimentosSMAE[[#This Row],[Kcal]]/AlimentosSMAE[[#This Row],[Peso neto]]</f>
        <v>1.392156862745098</v>
      </c>
    </row>
    <row r="1001" spans="2:14" x14ac:dyDescent="0.25">
      <c r="B1001" s="17" t="s">
        <v>1535</v>
      </c>
      <c r="C1001" s="3" t="s">
        <v>24</v>
      </c>
      <c r="D1001" s="4">
        <v>150</v>
      </c>
      <c r="E1001" s="2" t="s">
        <v>10</v>
      </c>
      <c r="F1001" s="4">
        <v>150</v>
      </c>
      <c r="G1001" s="4">
        <v>51</v>
      </c>
      <c r="H1001" s="4">
        <v>71</v>
      </c>
      <c r="I1001" s="4">
        <v>5.9</v>
      </c>
      <c r="J1001" s="4">
        <v>5.0999999999999996</v>
      </c>
      <c r="K1001" s="4">
        <v>0</v>
      </c>
      <c r="L1001" s="8">
        <v>0</v>
      </c>
      <c r="M1001" s="59">
        <f>AlimentosSMAE[[#This Row],[Fibra]]/AlimentosSMAE[[#This Row],[Peso neto]]</f>
        <v>0</v>
      </c>
      <c r="N1001" s="62">
        <f>AlimentosSMAE[[#This Row],[Kcal]]/AlimentosSMAE[[#This Row],[Peso neto]]</f>
        <v>1.392156862745098</v>
      </c>
    </row>
    <row r="1002" spans="2:14" x14ac:dyDescent="0.25">
      <c r="B1002" s="17" t="s">
        <v>1545</v>
      </c>
      <c r="C1002" s="3" t="s">
        <v>24</v>
      </c>
      <c r="D1002" s="4">
        <v>150</v>
      </c>
      <c r="E1002" s="2" t="s">
        <v>10</v>
      </c>
      <c r="F1002" s="4">
        <v>150</v>
      </c>
      <c r="G1002" s="4">
        <v>51</v>
      </c>
      <c r="H1002" s="4">
        <v>71</v>
      </c>
      <c r="I1002" s="4">
        <v>5.9</v>
      </c>
      <c r="J1002" s="4">
        <v>5.0999999999999996</v>
      </c>
      <c r="K1002" s="4">
        <v>0</v>
      </c>
      <c r="L1002" s="8">
        <v>0</v>
      </c>
      <c r="M1002" s="59">
        <f>AlimentosSMAE[[#This Row],[Fibra]]/AlimentosSMAE[[#This Row],[Peso neto]]</f>
        <v>0</v>
      </c>
      <c r="N1002" s="62">
        <f>AlimentosSMAE[[#This Row],[Kcal]]/AlimentosSMAE[[#This Row],[Peso neto]]</f>
        <v>1.392156862745098</v>
      </c>
    </row>
    <row r="1003" spans="2:14" x14ac:dyDescent="0.25">
      <c r="B1003" s="17" t="s">
        <v>1557</v>
      </c>
      <c r="C1003" s="3" t="s">
        <v>24</v>
      </c>
      <c r="D1003" s="4">
        <v>50</v>
      </c>
      <c r="E1003" s="2" t="s">
        <v>10</v>
      </c>
      <c r="F1003" s="4">
        <v>50</v>
      </c>
      <c r="G1003" s="4">
        <v>37</v>
      </c>
      <c r="H1003" s="4">
        <v>76</v>
      </c>
      <c r="I1003" s="4">
        <v>6.4</v>
      </c>
      <c r="J1003" s="4">
        <v>5.4</v>
      </c>
      <c r="K1003" s="4">
        <v>0</v>
      </c>
      <c r="L1003" s="8">
        <v>0</v>
      </c>
      <c r="M1003" s="59">
        <f>AlimentosSMAE[[#This Row],[Fibra]]/AlimentosSMAE[[#This Row],[Peso neto]]</f>
        <v>0</v>
      </c>
      <c r="N1003" s="62">
        <f>AlimentosSMAE[[#This Row],[Kcal]]/AlimentosSMAE[[#This Row],[Peso neto]]</f>
        <v>2.0540540540540539</v>
      </c>
    </row>
    <row r="1004" spans="2:14" x14ac:dyDescent="0.25">
      <c r="B1004" s="17" t="s">
        <v>1618</v>
      </c>
      <c r="C1004" s="3" t="s">
        <v>24</v>
      </c>
      <c r="D1004" s="4">
        <v>0.33333333300000001</v>
      </c>
      <c r="E1004" s="2" t="s">
        <v>45</v>
      </c>
      <c r="F1004" s="4">
        <v>63</v>
      </c>
      <c r="G1004" s="4">
        <v>36</v>
      </c>
      <c r="H1004" s="4">
        <v>79</v>
      </c>
      <c r="I1004" s="4">
        <v>8.6999999999999993</v>
      </c>
      <c r="J1004" s="4">
        <v>4.5999999999999996</v>
      </c>
      <c r="K1004" s="4">
        <v>0</v>
      </c>
      <c r="L1004" s="8">
        <v>0</v>
      </c>
      <c r="M1004" s="59">
        <f>AlimentosSMAE[[#This Row],[Fibra]]/AlimentosSMAE[[#This Row],[Peso neto]]</f>
        <v>0</v>
      </c>
      <c r="N1004" s="62">
        <f>AlimentosSMAE[[#This Row],[Kcal]]/AlimentosSMAE[[#This Row],[Peso neto]]</f>
        <v>2.1944444444444446</v>
      </c>
    </row>
    <row r="1005" spans="2:14" x14ac:dyDescent="0.25">
      <c r="B1005" s="17" t="s">
        <v>1619</v>
      </c>
      <c r="C1005" s="3" t="s">
        <v>24</v>
      </c>
      <c r="D1005" s="4">
        <v>0.2</v>
      </c>
      <c r="E1005" s="2" t="s">
        <v>45</v>
      </c>
      <c r="F1005" s="4">
        <v>61</v>
      </c>
      <c r="G1005" s="4">
        <v>40</v>
      </c>
      <c r="H1005" s="4">
        <v>74</v>
      </c>
      <c r="I1005" s="4">
        <v>7.2</v>
      </c>
      <c r="J1005" s="4">
        <v>4.8</v>
      </c>
      <c r="K1005" s="4">
        <v>0</v>
      </c>
      <c r="L1005" s="8">
        <v>0</v>
      </c>
      <c r="M1005" s="59">
        <f>AlimentosSMAE[[#This Row],[Fibra]]/AlimentosSMAE[[#This Row],[Peso neto]]</f>
        <v>0</v>
      </c>
      <c r="N1005" s="62">
        <f>AlimentosSMAE[[#This Row],[Kcal]]/AlimentosSMAE[[#This Row],[Peso neto]]</f>
        <v>1.85</v>
      </c>
    </row>
    <row r="1006" spans="2:14" x14ac:dyDescent="0.25">
      <c r="B1006" s="17" t="s">
        <v>1687</v>
      </c>
      <c r="C1006" s="3" t="s">
        <v>24</v>
      </c>
      <c r="D1006" s="4">
        <v>35</v>
      </c>
      <c r="E1006" s="2" t="s">
        <v>10</v>
      </c>
      <c r="F1006" s="4">
        <v>35</v>
      </c>
      <c r="G1006" s="4">
        <v>35</v>
      </c>
      <c r="H1006" s="4">
        <v>77</v>
      </c>
      <c r="I1006" s="4">
        <v>6</v>
      </c>
      <c r="J1006" s="4">
        <v>5.0999999999999996</v>
      </c>
      <c r="K1006" s="4">
        <v>1.8</v>
      </c>
      <c r="L1006" s="8">
        <v>0</v>
      </c>
      <c r="M1006" s="59">
        <f>AlimentosSMAE[[#This Row],[Fibra]]/AlimentosSMAE[[#This Row],[Peso neto]]</f>
        <v>0</v>
      </c>
      <c r="N1006" s="62">
        <f>AlimentosSMAE[[#This Row],[Kcal]]/AlimentosSMAE[[#This Row],[Peso neto]]</f>
        <v>2.2000000000000002</v>
      </c>
    </row>
    <row r="1007" spans="2:14" x14ac:dyDescent="0.25">
      <c r="B1007" s="17" t="s">
        <v>1717</v>
      </c>
      <c r="C1007" s="3" t="s">
        <v>24</v>
      </c>
      <c r="D1007" s="4">
        <v>2</v>
      </c>
      <c r="E1007" s="2" t="s">
        <v>476</v>
      </c>
      <c r="F1007" s="4">
        <v>56</v>
      </c>
      <c r="G1007" s="4">
        <v>56</v>
      </c>
      <c r="H1007" s="4">
        <v>84</v>
      </c>
      <c r="I1007" s="4">
        <v>7</v>
      </c>
      <c r="J1007" s="4">
        <v>4.5999999999999996</v>
      </c>
      <c r="K1007" s="4">
        <v>3.8</v>
      </c>
      <c r="L1007" s="8">
        <v>0</v>
      </c>
      <c r="M1007" s="59">
        <f>AlimentosSMAE[[#This Row],[Fibra]]/AlimentosSMAE[[#This Row],[Peso neto]]</f>
        <v>0</v>
      </c>
      <c r="N1007" s="62">
        <f>AlimentosSMAE[[#This Row],[Kcal]]/AlimentosSMAE[[#This Row],[Peso neto]]</f>
        <v>1.5</v>
      </c>
    </row>
    <row r="1008" spans="2:14" x14ac:dyDescent="0.25">
      <c r="B1008" s="17" t="s">
        <v>1728</v>
      </c>
      <c r="C1008" s="3" t="s">
        <v>24</v>
      </c>
      <c r="D1008" s="4">
        <v>20</v>
      </c>
      <c r="E1008" s="2" t="s">
        <v>1183</v>
      </c>
      <c r="F1008" s="4">
        <v>20</v>
      </c>
      <c r="G1008" s="4">
        <v>20</v>
      </c>
      <c r="H1008" s="4">
        <v>75</v>
      </c>
      <c r="I1008" s="4">
        <v>6.7</v>
      </c>
      <c r="J1008" s="4">
        <v>5.2</v>
      </c>
      <c r="K1008" s="4">
        <v>1.6</v>
      </c>
      <c r="L1008" s="8">
        <v>0</v>
      </c>
      <c r="M1008" s="59">
        <f>AlimentosSMAE[[#This Row],[Fibra]]/AlimentosSMAE[[#This Row],[Peso neto]]</f>
        <v>0</v>
      </c>
      <c r="N1008" s="62">
        <f>AlimentosSMAE[[#This Row],[Kcal]]/AlimentosSMAE[[#This Row],[Peso neto]]</f>
        <v>3.75</v>
      </c>
    </row>
    <row r="1009" spans="2:14" x14ac:dyDescent="0.25">
      <c r="B1009" s="17" t="s">
        <v>1735</v>
      </c>
      <c r="C1009" s="3" t="s">
        <v>24</v>
      </c>
      <c r="D1009" s="4">
        <v>1</v>
      </c>
      <c r="E1009" s="2" t="s">
        <v>476</v>
      </c>
      <c r="F1009" s="4">
        <v>28</v>
      </c>
      <c r="G1009" s="4">
        <v>28</v>
      </c>
      <c r="H1009" s="4">
        <v>88</v>
      </c>
      <c r="I1009" s="4">
        <v>7.9</v>
      </c>
      <c r="J1009" s="4">
        <v>6</v>
      </c>
      <c r="K1009" s="4">
        <v>0.2</v>
      </c>
      <c r="L1009" s="8">
        <v>0</v>
      </c>
      <c r="M1009" s="59">
        <f>AlimentosSMAE[[#This Row],[Fibra]]/AlimentosSMAE[[#This Row],[Peso neto]]</f>
        <v>0</v>
      </c>
      <c r="N1009" s="62">
        <f>AlimentosSMAE[[#This Row],[Kcal]]/AlimentosSMAE[[#This Row],[Peso neto]]</f>
        <v>3.1428571428571428</v>
      </c>
    </row>
    <row r="1010" spans="2:14" x14ac:dyDescent="0.25">
      <c r="B1010" s="17" t="s">
        <v>1740</v>
      </c>
      <c r="C1010" s="3" t="s">
        <v>24</v>
      </c>
      <c r="D1010" s="4">
        <v>1</v>
      </c>
      <c r="E1010" s="2" t="s">
        <v>476</v>
      </c>
      <c r="F1010" s="4">
        <v>28</v>
      </c>
      <c r="G1010" s="4">
        <v>28</v>
      </c>
      <c r="H1010" s="4">
        <v>71</v>
      </c>
      <c r="I1010" s="4">
        <v>6.8</v>
      </c>
      <c r="J1010" s="4">
        <v>4.5</v>
      </c>
      <c r="K1010" s="4">
        <v>0.8</v>
      </c>
      <c r="L1010" s="8">
        <v>0</v>
      </c>
      <c r="M1010" s="59">
        <f>AlimentosSMAE[[#This Row],[Fibra]]/AlimentosSMAE[[#This Row],[Peso neto]]</f>
        <v>0</v>
      </c>
      <c r="N1010" s="62">
        <f>AlimentosSMAE[[#This Row],[Kcal]]/AlimentosSMAE[[#This Row],[Peso neto]]</f>
        <v>2.5357142857142856</v>
      </c>
    </row>
    <row r="1011" spans="2:14" x14ac:dyDescent="0.25">
      <c r="B1011" s="17" t="s">
        <v>1741</v>
      </c>
      <c r="C1011" s="3" t="s">
        <v>24</v>
      </c>
      <c r="D1011" s="4">
        <v>30</v>
      </c>
      <c r="E1011" s="2" t="s">
        <v>10</v>
      </c>
      <c r="F1011" s="4">
        <v>30</v>
      </c>
      <c r="G1011" s="4">
        <v>30</v>
      </c>
      <c r="H1011" s="4">
        <v>76</v>
      </c>
      <c r="I1011" s="4">
        <v>7.3</v>
      </c>
      <c r="J1011" s="4">
        <v>4.8</v>
      </c>
      <c r="K1011" s="4">
        <v>0.8</v>
      </c>
      <c r="L1011" s="8">
        <v>0</v>
      </c>
      <c r="M1011" s="59">
        <f>AlimentosSMAE[[#This Row],[Fibra]]/AlimentosSMAE[[#This Row],[Peso neto]]</f>
        <v>0</v>
      </c>
      <c r="N1011" s="62">
        <f>AlimentosSMAE[[#This Row],[Kcal]]/AlimentosSMAE[[#This Row],[Peso neto]]</f>
        <v>2.5333333333333332</v>
      </c>
    </row>
    <row r="1012" spans="2:14" x14ac:dyDescent="0.25">
      <c r="B1012" s="17" t="s">
        <v>1743</v>
      </c>
      <c r="C1012" s="3" t="s">
        <v>24</v>
      </c>
      <c r="D1012" s="4">
        <v>1</v>
      </c>
      <c r="E1012" s="2" t="s">
        <v>476</v>
      </c>
      <c r="F1012" s="4">
        <v>28</v>
      </c>
      <c r="G1012" s="4">
        <v>28</v>
      </c>
      <c r="H1012" s="4">
        <v>77</v>
      </c>
      <c r="I1012" s="4">
        <v>6.9</v>
      </c>
      <c r="J1012" s="4">
        <v>4.9000000000000004</v>
      </c>
      <c r="K1012" s="4">
        <v>14.1</v>
      </c>
      <c r="L1012" s="8">
        <v>0</v>
      </c>
      <c r="M1012" s="59">
        <f>AlimentosSMAE[[#This Row],[Fibra]]/AlimentosSMAE[[#This Row],[Peso neto]]</f>
        <v>0</v>
      </c>
      <c r="N1012" s="62">
        <f>AlimentosSMAE[[#This Row],[Kcal]]/AlimentosSMAE[[#This Row],[Peso neto]]</f>
        <v>2.75</v>
      </c>
    </row>
    <row r="1013" spans="2:14" x14ac:dyDescent="0.25">
      <c r="B1013" s="17" t="s">
        <v>1749</v>
      </c>
      <c r="C1013" s="3" t="s">
        <v>24</v>
      </c>
      <c r="D1013" s="4">
        <v>3.5</v>
      </c>
      <c r="E1013" s="2" t="s">
        <v>52</v>
      </c>
      <c r="F1013" s="4">
        <v>18</v>
      </c>
      <c r="G1013" s="4">
        <v>18</v>
      </c>
      <c r="H1013" s="4">
        <v>75</v>
      </c>
      <c r="I1013" s="4">
        <v>6.7</v>
      </c>
      <c r="J1013" s="4">
        <v>5</v>
      </c>
      <c r="K1013" s="4">
        <v>0.9</v>
      </c>
      <c r="L1013" s="8">
        <v>0</v>
      </c>
      <c r="M1013" s="59">
        <f>AlimentosSMAE[[#This Row],[Fibra]]/AlimentosSMAE[[#This Row],[Peso neto]]</f>
        <v>0</v>
      </c>
      <c r="N1013" s="62">
        <f>AlimentosSMAE[[#This Row],[Kcal]]/AlimentosSMAE[[#This Row],[Peso neto]]</f>
        <v>4.166666666666667</v>
      </c>
    </row>
    <row r="1014" spans="2:14" x14ac:dyDescent="0.25">
      <c r="B1014" s="17" t="s">
        <v>1750</v>
      </c>
      <c r="C1014" s="3" t="s">
        <v>24</v>
      </c>
      <c r="D1014" s="4">
        <v>20</v>
      </c>
      <c r="E1014" s="2" t="s">
        <v>10</v>
      </c>
      <c r="F1014" s="4">
        <v>20</v>
      </c>
      <c r="G1014" s="4">
        <v>20</v>
      </c>
      <c r="H1014" s="4">
        <v>78</v>
      </c>
      <c r="I1014" s="4">
        <v>7.2</v>
      </c>
      <c r="J1014" s="4">
        <v>5.2</v>
      </c>
      <c r="K1014" s="4">
        <v>0.6</v>
      </c>
      <c r="L1014" s="8">
        <v>0</v>
      </c>
      <c r="M1014" s="59">
        <f>AlimentosSMAE[[#This Row],[Fibra]]/AlimentosSMAE[[#This Row],[Peso neto]]</f>
        <v>0</v>
      </c>
      <c r="N1014" s="62">
        <f>AlimentosSMAE[[#This Row],[Kcal]]/AlimentosSMAE[[#This Row],[Peso neto]]</f>
        <v>3.9</v>
      </c>
    </row>
    <row r="1015" spans="2:14" x14ac:dyDescent="0.25">
      <c r="B1015" s="17" t="s">
        <v>1751</v>
      </c>
      <c r="C1015" s="3" t="s">
        <v>24</v>
      </c>
      <c r="D1015" s="4">
        <v>20</v>
      </c>
      <c r="E1015" s="2" t="s">
        <v>10</v>
      </c>
      <c r="F1015" s="4">
        <v>20</v>
      </c>
      <c r="G1015" s="4">
        <v>20</v>
      </c>
      <c r="H1015" s="4">
        <v>78</v>
      </c>
      <c r="I1015" s="4">
        <v>7.2</v>
      </c>
      <c r="J1015" s="4">
        <v>5.2</v>
      </c>
      <c r="K1015" s="4">
        <v>0.6</v>
      </c>
      <c r="L1015" s="8">
        <v>0</v>
      </c>
      <c r="M1015" s="59">
        <f>AlimentosSMAE[[#This Row],[Fibra]]/AlimentosSMAE[[#This Row],[Peso neto]]</f>
        <v>0</v>
      </c>
      <c r="N1015" s="62">
        <f>AlimentosSMAE[[#This Row],[Kcal]]/AlimentosSMAE[[#This Row],[Peso neto]]</f>
        <v>3.9</v>
      </c>
    </row>
    <row r="1016" spans="2:14" x14ac:dyDescent="0.25">
      <c r="B1016" s="17" t="s">
        <v>1752</v>
      </c>
      <c r="C1016" s="3" t="s">
        <v>24</v>
      </c>
      <c r="D1016" s="4">
        <v>3.5</v>
      </c>
      <c r="E1016" s="2" t="s">
        <v>52</v>
      </c>
      <c r="F1016" s="4">
        <v>18</v>
      </c>
      <c r="G1016" s="4">
        <v>18</v>
      </c>
      <c r="H1016" s="4">
        <v>75</v>
      </c>
      <c r="I1016" s="4">
        <v>6.7</v>
      </c>
      <c r="J1016" s="4">
        <v>5</v>
      </c>
      <c r="K1016" s="4">
        <v>0.9</v>
      </c>
      <c r="L1016" s="8">
        <v>0</v>
      </c>
      <c r="M1016" s="59">
        <f>AlimentosSMAE[[#This Row],[Fibra]]/AlimentosSMAE[[#This Row],[Peso neto]]</f>
        <v>0</v>
      </c>
      <c r="N1016" s="62">
        <f>AlimentosSMAE[[#This Row],[Kcal]]/AlimentosSMAE[[#This Row],[Peso neto]]</f>
        <v>4.166666666666667</v>
      </c>
    </row>
    <row r="1017" spans="2:14" x14ac:dyDescent="0.25">
      <c r="B1017" s="17" t="s">
        <v>1760</v>
      </c>
      <c r="C1017" s="3" t="s">
        <v>24</v>
      </c>
      <c r="D1017" s="4">
        <v>55</v>
      </c>
      <c r="E1017" s="2" t="s">
        <v>10</v>
      </c>
      <c r="F1017" s="4">
        <v>55</v>
      </c>
      <c r="G1017" s="4">
        <v>55</v>
      </c>
      <c r="H1017" s="4">
        <v>76</v>
      </c>
      <c r="I1017" s="4">
        <v>6.3</v>
      </c>
      <c r="J1017" s="4">
        <v>4.3</v>
      </c>
      <c r="K1017" s="4">
        <v>2.8</v>
      </c>
      <c r="L1017" s="8">
        <v>0</v>
      </c>
      <c r="M1017" s="59">
        <f>AlimentosSMAE[[#This Row],[Fibra]]/AlimentosSMAE[[#This Row],[Peso neto]]</f>
        <v>0</v>
      </c>
      <c r="N1017" s="62">
        <f>AlimentosSMAE[[#This Row],[Kcal]]/AlimentosSMAE[[#This Row],[Peso neto]]</f>
        <v>1.3818181818181818</v>
      </c>
    </row>
    <row r="1018" spans="2:14" x14ac:dyDescent="0.25">
      <c r="B1018" s="17" t="s">
        <v>1767</v>
      </c>
      <c r="C1018" s="3" t="s">
        <v>24</v>
      </c>
      <c r="D1018" s="4">
        <v>30</v>
      </c>
      <c r="E1018" s="2" t="s">
        <v>10</v>
      </c>
      <c r="F1018" s="4">
        <v>30</v>
      </c>
      <c r="G1018" s="4">
        <v>30</v>
      </c>
      <c r="H1018" s="4">
        <v>63</v>
      </c>
      <c r="I1018" s="4">
        <v>5</v>
      </c>
      <c r="J1018" s="4">
        <v>3.8</v>
      </c>
      <c r="K1018" s="4">
        <v>1.7</v>
      </c>
      <c r="L1018" s="8">
        <v>0</v>
      </c>
      <c r="M1018" s="59">
        <f>AlimentosSMAE[[#This Row],[Fibra]]/AlimentosSMAE[[#This Row],[Peso neto]]</f>
        <v>0</v>
      </c>
      <c r="N1018" s="62">
        <f>AlimentosSMAE[[#This Row],[Kcal]]/AlimentosSMAE[[#This Row],[Peso neto]]</f>
        <v>2.1</v>
      </c>
    </row>
    <row r="1019" spans="2:14" x14ac:dyDescent="0.25">
      <c r="B1019" s="17" t="s">
        <v>1786</v>
      </c>
      <c r="C1019" s="3" t="s">
        <v>24</v>
      </c>
      <c r="D1019" s="4">
        <v>3.5</v>
      </c>
      <c r="E1019" s="2" t="s">
        <v>52</v>
      </c>
      <c r="F1019" s="4">
        <v>42</v>
      </c>
      <c r="G1019" s="4">
        <v>42</v>
      </c>
      <c r="H1019" s="4">
        <v>76</v>
      </c>
      <c r="I1019" s="4">
        <v>6.3</v>
      </c>
      <c r="J1019" s="4">
        <v>5</v>
      </c>
      <c r="K1019" s="4">
        <v>1.3</v>
      </c>
      <c r="L1019" s="8">
        <v>0</v>
      </c>
      <c r="M1019" s="59">
        <f>AlimentosSMAE[[#This Row],[Fibra]]/AlimentosSMAE[[#This Row],[Peso neto]]</f>
        <v>0</v>
      </c>
      <c r="N1019" s="62">
        <f>AlimentosSMAE[[#This Row],[Kcal]]/AlimentosSMAE[[#This Row],[Peso neto]]</f>
        <v>1.8095238095238095</v>
      </c>
    </row>
    <row r="1020" spans="2:14" x14ac:dyDescent="0.25">
      <c r="B1020" s="17" t="s">
        <v>1823</v>
      </c>
      <c r="C1020" s="3" t="s">
        <v>24</v>
      </c>
      <c r="D1020" s="4">
        <v>6</v>
      </c>
      <c r="E1020" s="2" t="s">
        <v>476</v>
      </c>
      <c r="F1020" s="4">
        <v>42</v>
      </c>
      <c r="G1020" s="4">
        <v>42</v>
      </c>
      <c r="H1020" s="4">
        <v>72</v>
      </c>
      <c r="I1020" s="4">
        <v>8.1</v>
      </c>
      <c r="J1020" s="4">
        <v>3.9</v>
      </c>
      <c r="K1020" s="4">
        <v>0.7</v>
      </c>
      <c r="L1020" s="8">
        <v>0</v>
      </c>
      <c r="M1020" s="59">
        <f>AlimentosSMAE[[#This Row],[Fibra]]/AlimentosSMAE[[#This Row],[Peso neto]]</f>
        <v>0</v>
      </c>
      <c r="N1020" s="62">
        <f>AlimentosSMAE[[#This Row],[Kcal]]/AlimentosSMAE[[#This Row],[Peso neto]]</f>
        <v>1.7142857142857142</v>
      </c>
    </row>
    <row r="1021" spans="2:14" x14ac:dyDescent="0.25">
      <c r="B1021" s="17" t="s">
        <v>1825</v>
      </c>
      <c r="C1021" s="3" t="s">
        <v>24</v>
      </c>
      <c r="D1021" s="4">
        <v>1</v>
      </c>
      <c r="E1021" s="2" t="s">
        <v>45</v>
      </c>
      <c r="F1021" s="4">
        <v>61</v>
      </c>
      <c r="G1021" s="4">
        <v>61</v>
      </c>
      <c r="H1021" s="4">
        <v>120</v>
      </c>
      <c r="I1021" s="4">
        <v>14.6</v>
      </c>
      <c r="J1021" s="4">
        <v>6.4</v>
      </c>
      <c r="K1021" s="4">
        <v>1</v>
      </c>
      <c r="L1021" s="8">
        <v>0</v>
      </c>
      <c r="M1021" s="59">
        <f>AlimentosSMAE[[#This Row],[Fibra]]/AlimentosSMAE[[#This Row],[Peso neto]]</f>
        <v>0</v>
      </c>
      <c r="N1021" s="62">
        <f>AlimentosSMAE[[#This Row],[Kcal]]/AlimentosSMAE[[#This Row],[Peso neto]]</f>
        <v>1.9672131147540983</v>
      </c>
    </row>
    <row r="1022" spans="2:14" x14ac:dyDescent="0.25">
      <c r="B1022" s="17" t="s">
        <v>1831</v>
      </c>
      <c r="C1022" s="3" t="s">
        <v>24</v>
      </c>
      <c r="D1022" s="4">
        <v>1</v>
      </c>
      <c r="E1022" s="2" t="s">
        <v>45</v>
      </c>
      <c r="F1022" s="4">
        <v>25</v>
      </c>
      <c r="G1022" s="4">
        <v>25</v>
      </c>
      <c r="H1022" s="4">
        <v>64</v>
      </c>
      <c r="I1022" s="4">
        <v>4.5999999999999996</v>
      </c>
      <c r="J1022" s="4">
        <v>4.5</v>
      </c>
      <c r="K1022" s="4">
        <v>2.5</v>
      </c>
      <c r="L1022" s="8">
        <v>0</v>
      </c>
      <c r="M1022" s="59">
        <f>AlimentosSMAE[[#This Row],[Fibra]]/AlimentosSMAE[[#This Row],[Peso neto]]</f>
        <v>0</v>
      </c>
      <c r="N1022" s="62">
        <f>AlimentosSMAE[[#This Row],[Kcal]]/AlimentosSMAE[[#This Row],[Peso neto]]</f>
        <v>2.56</v>
      </c>
    </row>
    <row r="1023" spans="2:14" x14ac:dyDescent="0.25">
      <c r="B1023" s="17" t="s">
        <v>1837</v>
      </c>
      <c r="C1023" s="3" t="s">
        <v>24</v>
      </c>
      <c r="D1023" s="4">
        <v>35</v>
      </c>
      <c r="E1023" s="2" t="s">
        <v>10</v>
      </c>
      <c r="F1023" s="4">
        <v>35</v>
      </c>
      <c r="G1023" s="4">
        <v>35</v>
      </c>
      <c r="H1023" s="4">
        <v>71</v>
      </c>
      <c r="I1023" s="4">
        <v>7.6</v>
      </c>
      <c r="J1023" s="4">
        <v>4.9000000000000004</v>
      </c>
      <c r="K1023" s="4">
        <v>0</v>
      </c>
      <c r="L1023" s="8">
        <v>0</v>
      </c>
      <c r="M1023" s="59">
        <f>AlimentosSMAE[[#This Row],[Fibra]]/AlimentosSMAE[[#This Row],[Peso neto]]</f>
        <v>0</v>
      </c>
      <c r="N1023" s="62">
        <f>AlimentosSMAE[[#This Row],[Kcal]]/AlimentosSMAE[[#This Row],[Peso neto]]</f>
        <v>2.0285714285714285</v>
      </c>
    </row>
    <row r="1024" spans="2:14" x14ac:dyDescent="0.25">
      <c r="B1024" s="17" t="s">
        <v>1870</v>
      </c>
      <c r="C1024" s="3" t="s">
        <v>24</v>
      </c>
      <c r="D1024" s="4">
        <v>3</v>
      </c>
      <c r="E1024" s="2" t="s">
        <v>45</v>
      </c>
      <c r="F1024" s="4">
        <v>36</v>
      </c>
      <c r="G1024" s="4">
        <v>36</v>
      </c>
      <c r="H1024" s="4">
        <v>75</v>
      </c>
      <c r="I1024" s="4">
        <v>8.9</v>
      </c>
      <c r="J1024" s="4">
        <v>4.0999999999999996</v>
      </c>
      <c r="K1024" s="4">
        <v>0</v>
      </c>
      <c r="L1024" s="8">
        <v>0</v>
      </c>
      <c r="M1024" s="59">
        <f>AlimentosSMAE[[#This Row],[Fibra]]/AlimentosSMAE[[#This Row],[Peso neto]]</f>
        <v>0</v>
      </c>
      <c r="N1024" s="62">
        <f>AlimentosSMAE[[#This Row],[Kcal]]/AlimentosSMAE[[#This Row],[Peso neto]]</f>
        <v>2.0833333333333335</v>
      </c>
    </row>
    <row r="1025" spans="2:14" x14ac:dyDescent="0.25">
      <c r="B1025" s="17" t="s">
        <v>1871</v>
      </c>
      <c r="C1025" s="3" t="s">
        <v>24</v>
      </c>
      <c r="D1025" s="4">
        <v>1</v>
      </c>
      <c r="E1025" s="2" t="s">
        <v>45</v>
      </c>
      <c r="F1025" s="4">
        <v>38</v>
      </c>
      <c r="G1025" s="4">
        <v>38</v>
      </c>
      <c r="H1025" s="4">
        <v>71</v>
      </c>
      <c r="I1025" s="4">
        <v>7.9</v>
      </c>
      <c r="J1025" s="4">
        <v>4</v>
      </c>
      <c r="K1025" s="4">
        <v>0.3</v>
      </c>
      <c r="L1025" s="8">
        <v>0</v>
      </c>
      <c r="M1025" s="59">
        <f>AlimentosSMAE[[#This Row],[Fibra]]/AlimentosSMAE[[#This Row],[Peso neto]]</f>
        <v>0</v>
      </c>
      <c r="N1025" s="62">
        <f>AlimentosSMAE[[#This Row],[Kcal]]/AlimentosSMAE[[#This Row],[Peso neto]]</f>
        <v>1.868421052631579</v>
      </c>
    </row>
    <row r="1026" spans="2:14" x14ac:dyDescent="0.25">
      <c r="B1026" s="17" t="s">
        <v>1889</v>
      </c>
      <c r="C1026" s="3" t="s">
        <v>24</v>
      </c>
      <c r="D1026" s="4">
        <v>50</v>
      </c>
      <c r="E1026" s="2" t="s">
        <v>10</v>
      </c>
      <c r="F1026" s="4">
        <v>50</v>
      </c>
      <c r="G1026" s="4">
        <v>50</v>
      </c>
      <c r="H1026" s="4">
        <v>69</v>
      </c>
      <c r="I1026" s="4">
        <v>6.1</v>
      </c>
      <c r="J1026" s="4">
        <v>4.8</v>
      </c>
      <c r="K1026" s="4">
        <v>0</v>
      </c>
      <c r="L1026" s="8">
        <v>0</v>
      </c>
      <c r="M1026" s="59">
        <f>AlimentosSMAE[[#This Row],[Fibra]]/AlimentosSMAE[[#This Row],[Peso neto]]</f>
        <v>0</v>
      </c>
      <c r="N1026" s="62">
        <f>AlimentosSMAE[[#This Row],[Kcal]]/AlimentosSMAE[[#This Row],[Peso neto]]</f>
        <v>1.38</v>
      </c>
    </row>
    <row r="1027" spans="2:14" x14ac:dyDescent="0.25">
      <c r="B1027" s="17" t="s">
        <v>1890</v>
      </c>
      <c r="C1027" s="3" t="s">
        <v>24</v>
      </c>
      <c r="D1027" s="4">
        <v>50</v>
      </c>
      <c r="E1027" s="2" t="s">
        <v>10</v>
      </c>
      <c r="F1027" s="4">
        <v>50</v>
      </c>
      <c r="G1027" s="4">
        <v>50</v>
      </c>
      <c r="H1027" s="4">
        <v>73</v>
      </c>
      <c r="I1027" s="4">
        <v>6.3</v>
      </c>
      <c r="J1027" s="4">
        <v>5.0999999999999996</v>
      </c>
      <c r="K1027" s="4">
        <v>0</v>
      </c>
      <c r="L1027" s="8">
        <v>0</v>
      </c>
      <c r="M1027" s="59">
        <f>AlimentosSMAE[[#This Row],[Fibra]]/AlimentosSMAE[[#This Row],[Peso neto]]</f>
        <v>0</v>
      </c>
      <c r="N1027" s="62">
        <f>AlimentosSMAE[[#This Row],[Kcal]]/AlimentosSMAE[[#This Row],[Peso neto]]</f>
        <v>1.46</v>
      </c>
    </row>
    <row r="1028" spans="2:14" x14ac:dyDescent="0.25">
      <c r="B1028" s="17" t="s">
        <v>1894</v>
      </c>
      <c r="C1028" s="3" t="s">
        <v>24</v>
      </c>
      <c r="D1028" s="4">
        <v>50</v>
      </c>
      <c r="E1028" s="2" t="s">
        <v>10</v>
      </c>
      <c r="F1028" s="4">
        <v>50</v>
      </c>
      <c r="G1028" s="4">
        <v>50</v>
      </c>
      <c r="H1028" s="4">
        <v>68</v>
      </c>
      <c r="I1028" s="4">
        <v>5.7</v>
      </c>
      <c r="J1028" s="4">
        <v>4.8</v>
      </c>
      <c r="K1028" s="4">
        <v>0</v>
      </c>
      <c r="L1028" s="8">
        <v>0</v>
      </c>
      <c r="M1028" s="59">
        <f>AlimentosSMAE[[#This Row],[Fibra]]/AlimentosSMAE[[#This Row],[Peso neto]]</f>
        <v>0</v>
      </c>
      <c r="N1028" s="62">
        <f>AlimentosSMAE[[#This Row],[Kcal]]/AlimentosSMAE[[#This Row],[Peso neto]]</f>
        <v>1.36</v>
      </c>
    </row>
    <row r="1029" spans="2:14" x14ac:dyDescent="0.25">
      <c r="B1029" s="17" t="s">
        <v>1901</v>
      </c>
      <c r="C1029" s="3" t="s">
        <v>24</v>
      </c>
      <c r="D1029" s="4">
        <v>50</v>
      </c>
      <c r="E1029" s="2" t="s">
        <v>10</v>
      </c>
      <c r="F1029" s="4">
        <v>50</v>
      </c>
      <c r="G1029" s="4">
        <v>38</v>
      </c>
      <c r="H1029" s="4">
        <v>78</v>
      </c>
      <c r="I1029" s="4">
        <v>7.3</v>
      </c>
      <c r="J1029" s="4">
        <v>5.2</v>
      </c>
      <c r="K1029" s="4">
        <v>0</v>
      </c>
      <c r="L1029" s="8">
        <v>0</v>
      </c>
      <c r="M1029" s="59">
        <f>AlimentosSMAE[[#This Row],[Fibra]]/AlimentosSMAE[[#This Row],[Peso neto]]</f>
        <v>0</v>
      </c>
      <c r="N1029" s="62">
        <f>AlimentosSMAE[[#This Row],[Kcal]]/AlimentosSMAE[[#This Row],[Peso neto]]</f>
        <v>2.0526315789473686</v>
      </c>
    </row>
    <row r="1030" spans="2:14" x14ac:dyDescent="0.25">
      <c r="B1030" s="17" t="s">
        <v>1903</v>
      </c>
      <c r="C1030" s="3" t="s">
        <v>24</v>
      </c>
      <c r="D1030" s="4">
        <v>35</v>
      </c>
      <c r="E1030" s="2" t="s">
        <v>10</v>
      </c>
      <c r="F1030" s="4">
        <v>35</v>
      </c>
      <c r="G1030" s="4">
        <v>35</v>
      </c>
      <c r="H1030" s="4">
        <v>73</v>
      </c>
      <c r="I1030" s="4">
        <v>6.8</v>
      </c>
      <c r="J1030" s="4">
        <v>4.9000000000000004</v>
      </c>
      <c r="K1030" s="4">
        <v>0</v>
      </c>
      <c r="L1030" s="8">
        <v>0</v>
      </c>
      <c r="M1030" s="59">
        <f>AlimentosSMAE[[#This Row],[Fibra]]/AlimentosSMAE[[#This Row],[Peso neto]]</f>
        <v>0</v>
      </c>
      <c r="N1030" s="62">
        <f>AlimentosSMAE[[#This Row],[Kcal]]/AlimentosSMAE[[#This Row],[Peso neto]]</f>
        <v>2.0857142857142859</v>
      </c>
    </row>
    <row r="1031" spans="2:14" x14ac:dyDescent="0.25">
      <c r="B1031" s="17" t="s">
        <v>1904</v>
      </c>
      <c r="C1031" s="3" t="s">
        <v>24</v>
      </c>
      <c r="D1031" s="4">
        <v>35</v>
      </c>
      <c r="E1031" s="2" t="s">
        <v>10</v>
      </c>
      <c r="F1031" s="4">
        <v>35</v>
      </c>
      <c r="G1031" s="4">
        <v>35</v>
      </c>
      <c r="H1031" s="4">
        <v>73</v>
      </c>
      <c r="I1031" s="4">
        <v>6.8</v>
      </c>
      <c r="J1031" s="4">
        <v>4.9000000000000004</v>
      </c>
      <c r="K1031" s="4">
        <v>0</v>
      </c>
      <c r="L1031" s="8">
        <v>0</v>
      </c>
      <c r="M1031" s="59">
        <f>AlimentosSMAE[[#This Row],[Fibra]]/AlimentosSMAE[[#This Row],[Peso neto]]</f>
        <v>0</v>
      </c>
      <c r="N1031" s="62">
        <f>AlimentosSMAE[[#This Row],[Kcal]]/AlimentosSMAE[[#This Row],[Peso neto]]</f>
        <v>2.0857142857142859</v>
      </c>
    </row>
    <row r="1032" spans="2:14" x14ac:dyDescent="0.25">
      <c r="B1032" s="17" t="s">
        <v>1914</v>
      </c>
      <c r="C1032" s="3" t="s">
        <v>24</v>
      </c>
      <c r="D1032" s="4">
        <v>29</v>
      </c>
      <c r="E1032" s="2" t="s">
        <v>10</v>
      </c>
      <c r="F1032" s="4">
        <v>29</v>
      </c>
      <c r="G1032" s="4">
        <v>29</v>
      </c>
      <c r="H1032" s="4">
        <v>76</v>
      </c>
      <c r="I1032" s="4">
        <v>7.8</v>
      </c>
      <c r="J1032" s="4">
        <v>4.8</v>
      </c>
      <c r="K1032" s="4">
        <v>0</v>
      </c>
      <c r="L1032" s="8">
        <v>0</v>
      </c>
      <c r="M1032" s="59">
        <f>AlimentosSMAE[[#This Row],[Fibra]]/AlimentosSMAE[[#This Row],[Peso neto]]</f>
        <v>0</v>
      </c>
      <c r="N1032" s="62">
        <f>AlimentosSMAE[[#This Row],[Kcal]]/AlimentosSMAE[[#This Row],[Peso neto]]</f>
        <v>2.6206896551724137</v>
      </c>
    </row>
    <row r="1033" spans="2:14" x14ac:dyDescent="0.25">
      <c r="B1033" s="17" t="s">
        <v>1919</v>
      </c>
      <c r="C1033" s="3" t="s">
        <v>24</v>
      </c>
      <c r="D1033" s="4">
        <v>1</v>
      </c>
      <c r="E1033" s="2" t="s">
        <v>476</v>
      </c>
      <c r="F1033" s="4">
        <v>28</v>
      </c>
      <c r="G1033" s="4">
        <v>28</v>
      </c>
      <c r="H1033" s="4">
        <v>69</v>
      </c>
      <c r="I1033" s="4">
        <v>3.2</v>
      </c>
      <c r="J1033" s="4">
        <v>3.4</v>
      </c>
      <c r="K1033" s="4">
        <v>6.6</v>
      </c>
      <c r="L1033" s="8">
        <v>0</v>
      </c>
      <c r="M1033" s="59">
        <f>AlimentosSMAE[[#This Row],[Fibra]]/AlimentosSMAE[[#This Row],[Peso neto]]</f>
        <v>0</v>
      </c>
      <c r="N1033" s="62">
        <f>AlimentosSMAE[[#This Row],[Kcal]]/AlimentosSMAE[[#This Row],[Peso neto]]</f>
        <v>2.4642857142857144</v>
      </c>
    </row>
    <row r="1034" spans="2:14" x14ac:dyDescent="0.25">
      <c r="B1034" s="17" t="s">
        <v>56</v>
      </c>
      <c r="C1034" s="3" t="s">
        <v>2041</v>
      </c>
      <c r="D1034" s="4">
        <v>4</v>
      </c>
      <c r="E1034" s="2" t="s">
        <v>52</v>
      </c>
      <c r="F1034" s="4">
        <v>60</v>
      </c>
      <c r="G1034" s="4">
        <v>60</v>
      </c>
      <c r="H1034" s="4">
        <v>86</v>
      </c>
      <c r="I1034" s="4">
        <v>1.7</v>
      </c>
      <c r="J1034" s="4">
        <v>15</v>
      </c>
      <c r="K1034" s="4">
        <v>10.4</v>
      </c>
      <c r="L1034" s="8">
        <v>0</v>
      </c>
      <c r="M1034" s="59">
        <f>AlimentosSMAE[[#This Row],[Fibra]]/AlimentosSMAE[[#This Row],[Peso neto]]</f>
        <v>0</v>
      </c>
      <c r="N1034" s="62">
        <f>AlimentosSMAE[[#This Row],[Kcal]]/AlimentosSMAE[[#This Row],[Peso neto]]</f>
        <v>1.4333333333333333</v>
      </c>
    </row>
    <row r="1035" spans="2:14" x14ac:dyDescent="0.25">
      <c r="B1035" s="17" t="s">
        <v>62</v>
      </c>
      <c r="C1035" s="3" t="s">
        <v>2041</v>
      </c>
      <c r="D1035" s="4">
        <v>4</v>
      </c>
      <c r="E1035" s="2" t="s">
        <v>52</v>
      </c>
      <c r="F1035" s="4">
        <v>64</v>
      </c>
      <c r="G1035" s="4">
        <v>64</v>
      </c>
      <c r="H1035" s="4">
        <v>70</v>
      </c>
      <c r="I1035" s="4">
        <v>2.5</v>
      </c>
      <c r="J1035" s="4">
        <v>2.4</v>
      </c>
      <c r="K1035" s="4">
        <v>10.7</v>
      </c>
      <c r="L1035" s="8">
        <v>0</v>
      </c>
      <c r="M1035" s="59">
        <f>AlimentosSMAE[[#This Row],[Fibra]]/AlimentosSMAE[[#This Row],[Peso neto]]</f>
        <v>0</v>
      </c>
      <c r="N1035" s="62">
        <f>AlimentosSMAE[[#This Row],[Kcal]]/AlimentosSMAE[[#This Row],[Peso neto]]</f>
        <v>1.09375</v>
      </c>
    </row>
    <row r="1036" spans="2:14" x14ac:dyDescent="0.25">
      <c r="B1036" s="17" t="s">
        <v>64</v>
      </c>
      <c r="C1036" s="3" t="s">
        <v>2041</v>
      </c>
      <c r="D1036" s="4">
        <v>3</v>
      </c>
      <c r="E1036" s="2" t="s">
        <v>52</v>
      </c>
      <c r="F1036" s="4">
        <v>45</v>
      </c>
      <c r="G1036" s="4">
        <v>45</v>
      </c>
      <c r="H1036" s="4">
        <v>64</v>
      </c>
      <c r="I1036" s="4">
        <v>1.3</v>
      </c>
      <c r="J1036" s="4">
        <v>1.8</v>
      </c>
      <c r="K1036" s="4">
        <v>14.1</v>
      </c>
      <c r="L1036" s="8">
        <v>0</v>
      </c>
      <c r="M1036" s="59">
        <f>AlimentosSMAE[[#This Row],[Fibra]]/AlimentosSMAE[[#This Row],[Peso neto]]</f>
        <v>0</v>
      </c>
      <c r="N1036" s="62">
        <f>AlimentosSMAE[[#This Row],[Kcal]]/AlimentosSMAE[[#This Row],[Peso neto]]</f>
        <v>1.4222222222222223</v>
      </c>
    </row>
    <row r="1037" spans="2:14" x14ac:dyDescent="0.25">
      <c r="B1037" s="17" t="s">
        <v>66</v>
      </c>
      <c r="C1037" s="3" t="s">
        <v>2041</v>
      </c>
      <c r="D1037" s="4">
        <v>4</v>
      </c>
      <c r="E1037" s="2" t="s">
        <v>52</v>
      </c>
      <c r="F1037" s="4">
        <v>60</v>
      </c>
      <c r="G1037" s="4">
        <v>60</v>
      </c>
      <c r="H1037" s="4">
        <v>79</v>
      </c>
      <c r="I1037" s="4">
        <v>0</v>
      </c>
      <c r="J1037" s="4">
        <v>3.4</v>
      </c>
      <c r="K1037" s="4">
        <v>13.1</v>
      </c>
      <c r="L1037" s="8">
        <v>0</v>
      </c>
      <c r="M1037" s="59">
        <f>AlimentosSMAE[[#This Row],[Fibra]]/AlimentosSMAE[[#This Row],[Peso neto]]</f>
        <v>0</v>
      </c>
      <c r="N1037" s="62">
        <f>AlimentosSMAE[[#This Row],[Kcal]]/AlimentosSMAE[[#This Row],[Peso neto]]</f>
        <v>1.3166666666666667</v>
      </c>
    </row>
    <row r="1038" spans="2:14" x14ac:dyDescent="0.25">
      <c r="B1038" s="17" t="s">
        <v>73</v>
      </c>
      <c r="C1038" s="3" t="s">
        <v>2041</v>
      </c>
      <c r="D1038" s="4">
        <v>4</v>
      </c>
      <c r="E1038" s="2" t="s">
        <v>52</v>
      </c>
      <c r="F1038" s="4">
        <v>60</v>
      </c>
      <c r="G1038" s="4">
        <v>60</v>
      </c>
      <c r="H1038" s="4">
        <v>96</v>
      </c>
      <c r="I1038" s="4">
        <v>0.4</v>
      </c>
      <c r="J1038" s="4">
        <v>6.4</v>
      </c>
      <c r="K1038" s="4">
        <v>9.6</v>
      </c>
      <c r="L1038" s="8">
        <v>0</v>
      </c>
      <c r="M1038" s="59">
        <f>AlimentosSMAE[[#This Row],[Fibra]]/AlimentosSMAE[[#This Row],[Peso neto]]</f>
        <v>0</v>
      </c>
      <c r="N1038" s="62">
        <f>AlimentosSMAE[[#This Row],[Kcal]]/AlimentosSMAE[[#This Row],[Peso neto]]</f>
        <v>1.6</v>
      </c>
    </row>
    <row r="1039" spans="2:14" x14ac:dyDescent="0.25">
      <c r="B1039" s="17" t="s">
        <v>75</v>
      </c>
      <c r="C1039" s="3" t="s">
        <v>2041</v>
      </c>
      <c r="D1039" s="4">
        <v>3</v>
      </c>
      <c r="E1039" s="2" t="s">
        <v>52</v>
      </c>
      <c r="F1039" s="4">
        <v>45</v>
      </c>
      <c r="G1039" s="4">
        <v>45</v>
      </c>
      <c r="H1039" s="4">
        <v>64</v>
      </c>
      <c r="I1039" s="4">
        <v>1.3</v>
      </c>
      <c r="J1039" s="4">
        <v>2.8</v>
      </c>
      <c r="K1039" s="4">
        <v>14.1</v>
      </c>
      <c r="L1039" s="8">
        <v>0</v>
      </c>
      <c r="M1039" s="59">
        <f>AlimentosSMAE[[#This Row],[Fibra]]/AlimentosSMAE[[#This Row],[Peso neto]]</f>
        <v>0</v>
      </c>
      <c r="N1039" s="62">
        <f>AlimentosSMAE[[#This Row],[Kcal]]/AlimentosSMAE[[#This Row],[Peso neto]]</f>
        <v>1.4222222222222223</v>
      </c>
    </row>
    <row r="1040" spans="2:14" x14ac:dyDescent="0.25">
      <c r="B1040" s="17" t="s">
        <v>78</v>
      </c>
      <c r="C1040" s="3" t="s">
        <v>2041</v>
      </c>
      <c r="D1040" s="4">
        <v>3</v>
      </c>
      <c r="E1040" s="2" t="s">
        <v>52</v>
      </c>
      <c r="F1040" s="4">
        <v>45</v>
      </c>
      <c r="G1040" s="4">
        <v>45</v>
      </c>
      <c r="H1040" s="4">
        <v>65</v>
      </c>
      <c r="I1040" s="4">
        <v>0.3</v>
      </c>
      <c r="J1040" s="4">
        <v>1.7</v>
      </c>
      <c r="K1040" s="4">
        <v>12.4</v>
      </c>
      <c r="L1040" s="8">
        <v>0</v>
      </c>
      <c r="M1040" s="59">
        <f>AlimentosSMAE[[#This Row],[Fibra]]/AlimentosSMAE[[#This Row],[Peso neto]]</f>
        <v>0</v>
      </c>
      <c r="N1040" s="62">
        <f>AlimentosSMAE[[#This Row],[Kcal]]/AlimentosSMAE[[#This Row],[Peso neto]]</f>
        <v>1.4444444444444444</v>
      </c>
    </row>
    <row r="1041" spans="2:14" x14ac:dyDescent="0.25">
      <c r="B1041" s="17" t="s">
        <v>81</v>
      </c>
      <c r="C1041" s="3" t="s">
        <v>2041</v>
      </c>
      <c r="D1041" s="4">
        <v>3</v>
      </c>
      <c r="E1041" s="2" t="s">
        <v>52</v>
      </c>
      <c r="F1041" s="4">
        <v>45</v>
      </c>
      <c r="G1041" s="4">
        <v>45</v>
      </c>
      <c r="H1041" s="4">
        <v>87</v>
      </c>
      <c r="I1041" s="4">
        <v>1.5</v>
      </c>
      <c r="J1041" s="4">
        <v>7.3</v>
      </c>
      <c r="K1041" s="4">
        <v>2.9</v>
      </c>
      <c r="L1041" s="8">
        <v>0</v>
      </c>
      <c r="M1041" s="59">
        <f>AlimentosSMAE[[#This Row],[Fibra]]/AlimentosSMAE[[#This Row],[Peso neto]]</f>
        <v>0</v>
      </c>
      <c r="N1041" s="62">
        <f>AlimentosSMAE[[#This Row],[Kcal]]/AlimentosSMAE[[#This Row],[Peso neto]]</f>
        <v>1.9333333333333333</v>
      </c>
    </row>
    <row r="1042" spans="2:14" x14ac:dyDescent="0.25">
      <c r="B1042" s="17" t="s">
        <v>87</v>
      </c>
      <c r="C1042" s="3" t="s">
        <v>2041</v>
      </c>
      <c r="D1042" s="4">
        <v>0.33333333300000001</v>
      </c>
      <c r="E1042" s="2" t="s">
        <v>50</v>
      </c>
      <c r="F1042" s="4">
        <v>85</v>
      </c>
      <c r="G1042" s="4">
        <v>85</v>
      </c>
      <c r="H1042" s="4">
        <v>40</v>
      </c>
      <c r="I1042" s="4">
        <v>0</v>
      </c>
      <c r="J1042" s="4">
        <v>0</v>
      </c>
      <c r="K1042" s="4">
        <v>8</v>
      </c>
      <c r="L1042" s="8">
        <v>0</v>
      </c>
      <c r="M1042" s="59">
        <f>AlimentosSMAE[[#This Row],[Fibra]]/AlimentosSMAE[[#This Row],[Peso neto]]</f>
        <v>0</v>
      </c>
      <c r="N1042" s="62">
        <f>AlimentosSMAE[[#This Row],[Kcal]]/AlimentosSMAE[[#This Row],[Peso neto]]</f>
        <v>0.47058823529411764</v>
      </c>
    </row>
    <row r="1043" spans="2:14" x14ac:dyDescent="0.25">
      <c r="B1043" s="17" t="s">
        <v>92</v>
      </c>
      <c r="C1043" s="3" t="s">
        <v>2041</v>
      </c>
      <c r="D1043" s="4">
        <v>0.33333333300000001</v>
      </c>
      <c r="E1043" s="2" t="s">
        <v>91</v>
      </c>
      <c r="F1043" s="4">
        <v>117</v>
      </c>
      <c r="G1043" s="4">
        <v>117</v>
      </c>
      <c r="H1043" s="4">
        <v>42</v>
      </c>
      <c r="I1043" s="4">
        <v>0</v>
      </c>
      <c r="J1043" s="4">
        <v>0</v>
      </c>
      <c r="K1043" s="4">
        <v>11.1</v>
      </c>
      <c r="L1043" s="8">
        <v>0</v>
      </c>
      <c r="M1043" s="59">
        <f>AlimentosSMAE[[#This Row],[Fibra]]/AlimentosSMAE[[#This Row],[Peso neto]]</f>
        <v>0</v>
      </c>
      <c r="N1043" s="62">
        <f>AlimentosSMAE[[#This Row],[Kcal]]/AlimentosSMAE[[#This Row],[Peso neto]]</f>
        <v>0.35897435897435898</v>
      </c>
    </row>
    <row r="1044" spans="2:14" x14ac:dyDescent="0.25">
      <c r="B1044" s="17" t="s">
        <v>126</v>
      </c>
      <c r="C1044" s="3" t="s">
        <v>2041</v>
      </c>
      <c r="D1044" s="4">
        <v>15</v>
      </c>
      <c r="E1044" s="2" t="s">
        <v>10</v>
      </c>
      <c r="F1044" s="4">
        <v>15</v>
      </c>
      <c r="G1044" s="4">
        <v>15</v>
      </c>
      <c r="H1044" s="4">
        <v>77</v>
      </c>
      <c r="I1044" s="4">
        <v>1.4</v>
      </c>
      <c r="J1044" s="4">
        <v>5.6</v>
      </c>
      <c r="K1044" s="4">
        <v>6.6</v>
      </c>
      <c r="L1044" s="8">
        <v>0</v>
      </c>
      <c r="M1044" s="59">
        <f>AlimentosSMAE[[#This Row],[Fibra]]/AlimentosSMAE[[#This Row],[Peso neto]]</f>
        <v>0</v>
      </c>
      <c r="N1044" s="62">
        <f>AlimentosSMAE[[#This Row],[Kcal]]/AlimentosSMAE[[#This Row],[Peso neto]]</f>
        <v>5.1333333333333337</v>
      </c>
    </row>
    <row r="1045" spans="2:14" x14ac:dyDescent="0.25">
      <c r="B1045" s="17" t="s">
        <v>131</v>
      </c>
      <c r="C1045" s="3" t="s">
        <v>2041</v>
      </c>
      <c r="D1045" s="4">
        <v>0.33333333300000001</v>
      </c>
      <c r="E1045" s="2" t="s">
        <v>45</v>
      </c>
      <c r="F1045" s="4">
        <v>16</v>
      </c>
      <c r="G1045" s="4">
        <v>16</v>
      </c>
      <c r="H1045" s="4">
        <v>80</v>
      </c>
      <c r="I1045" s="4">
        <v>4.3</v>
      </c>
      <c r="J1045" s="4">
        <v>4.3</v>
      </c>
      <c r="K1045" s="4">
        <v>9.4</v>
      </c>
      <c r="L1045" s="8">
        <v>0</v>
      </c>
      <c r="M1045" s="59">
        <f>AlimentosSMAE[[#This Row],[Fibra]]/AlimentosSMAE[[#This Row],[Peso neto]]</f>
        <v>0</v>
      </c>
      <c r="N1045" s="62">
        <f>AlimentosSMAE[[#This Row],[Kcal]]/AlimentosSMAE[[#This Row],[Peso neto]]</f>
        <v>5</v>
      </c>
    </row>
    <row r="1046" spans="2:14" x14ac:dyDescent="0.25">
      <c r="B1046" s="17" t="s">
        <v>132</v>
      </c>
      <c r="C1046" s="3" t="s">
        <v>2041</v>
      </c>
      <c r="D1046" s="4">
        <v>1</v>
      </c>
      <c r="E1046" s="2" t="s">
        <v>45</v>
      </c>
      <c r="F1046" s="4">
        <v>20</v>
      </c>
      <c r="G1046" s="4">
        <v>20</v>
      </c>
      <c r="H1046" s="4">
        <v>98</v>
      </c>
      <c r="I1046" s="4">
        <v>5.3</v>
      </c>
      <c r="J1046" s="4">
        <v>5.3</v>
      </c>
      <c r="K1046" s="4">
        <v>11.7</v>
      </c>
      <c r="L1046" s="8">
        <v>0</v>
      </c>
      <c r="M1046" s="59">
        <f>AlimentosSMAE[[#This Row],[Fibra]]/AlimentosSMAE[[#This Row],[Peso neto]]</f>
        <v>0</v>
      </c>
      <c r="N1046" s="62">
        <f>AlimentosSMAE[[#This Row],[Kcal]]/AlimentosSMAE[[#This Row],[Peso neto]]</f>
        <v>4.9000000000000004</v>
      </c>
    </row>
    <row r="1047" spans="2:14" x14ac:dyDescent="0.25">
      <c r="B1047" s="17" t="s">
        <v>171</v>
      </c>
      <c r="C1047" s="3" t="s">
        <v>2041</v>
      </c>
      <c r="D1047" s="4">
        <v>13</v>
      </c>
      <c r="E1047" s="2" t="s">
        <v>10</v>
      </c>
      <c r="F1047" s="4">
        <v>13</v>
      </c>
      <c r="G1047" s="4">
        <v>13</v>
      </c>
      <c r="H1047" s="4">
        <v>41</v>
      </c>
      <c r="I1047" s="4">
        <v>0.4</v>
      </c>
      <c r="J1047" s="4">
        <v>0.1</v>
      </c>
      <c r="K1047" s="4">
        <v>9.8000000000000007</v>
      </c>
      <c r="L1047" s="8">
        <v>0</v>
      </c>
      <c r="M1047" s="59">
        <f>AlimentosSMAE[[#This Row],[Fibra]]/AlimentosSMAE[[#This Row],[Peso neto]]</f>
        <v>0</v>
      </c>
      <c r="N1047" s="62">
        <f>AlimentosSMAE[[#This Row],[Kcal]]/AlimentosSMAE[[#This Row],[Peso neto]]</f>
        <v>3.1538461538461537</v>
      </c>
    </row>
    <row r="1048" spans="2:14" x14ac:dyDescent="0.25">
      <c r="B1048" s="17" t="s">
        <v>172</v>
      </c>
      <c r="C1048" s="3" t="s">
        <v>2041</v>
      </c>
      <c r="D1048" s="4">
        <v>13</v>
      </c>
      <c r="E1048" s="2" t="s">
        <v>10</v>
      </c>
      <c r="F1048" s="4">
        <v>13</v>
      </c>
      <c r="G1048" s="4">
        <v>13</v>
      </c>
      <c r="H1048" s="4">
        <v>41</v>
      </c>
      <c r="I1048" s="4">
        <v>0.4</v>
      </c>
      <c r="J1048" s="4">
        <v>0.1</v>
      </c>
      <c r="K1048" s="4">
        <v>9.8000000000000007</v>
      </c>
      <c r="L1048" s="8">
        <v>0</v>
      </c>
      <c r="M1048" s="59">
        <f>AlimentosSMAE[[#This Row],[Fibra]]/AlimentosSMAE[[#This Row],[Peso neto]]</f>
        <v>0</v>
      </c>
      <c r="N1048" s="62">
        <f>AlimentosSMAE[[#This Row],[Kcal]]/AlimentosSMAE[[#This Row],[Peso neto]]</f>
        <v>3.1538461538461537</v>
      </c>
    </row>
    <row r="1049" spans="2:14" x14ac:dyDescent="0.25">
      <c r="B1049" s="17" t="s">
        <v>173</v>
      </c>
      <c r="C1049" s="3" t="s">
        <v>2041</v>
      </c>
      <c r="D1049" s="4">
        <v>13</v>
      </c>
      <c r="E1049" s="2" t="s">
        <v>10</v>
      </c>
      <c r="F1049" s="4">
        <v>13</v>
      </c>
      <c r="G1049" s="4">
        <v>13</v>
      </c>
      <c r="H1049" s="4">
        <v>41</v>
      </c>
      <c r="I1049" s="4">
        <v>0.4</v>
      </c>
      <c r="J1049" s="4">
        <v>0.1</v>
      </c>
      <c r="K1049" s="4">
        <v>9.8000000000000007</v>
      </c>
      <c r="L1049" s="8">
        <v>0</v>
      </c>
      <c r="M1049" s="59">
        <f>AlimentosSMAE[[#This Row],[Fibra]]/AlimentosSMAE[[#This Row],[Peso neto]]</f>
        <v>0</v>
      </c>
      <c r="N1049" s="62">
        <f>AlimentosSMAE[[#This Row],[Kcal]]/AlimentosSMAE[[#This Row],[Peso neto]]</f>
        <v>3.1538461538461537</v>
      </c>
    </row>
    <row r="1050" spans="2:14" x14ac:dyDescent="0.25">
      <c r="B1050" s="17" t="s">
        <v>200</v>
      </c>
      <c r="C1050" s="3" t="s">
        <v>2041</v>
      </c>
      <c r="D1050" s="4">
        <v>2</v>
      </c>
      <c r="E1050" s="2" t="s">
        <v>15</v>
      </c>
      <c r="F1050" s="4">
        <v>8</v>
      </c>
      <c r="G1050" s="4">
        <v>8</v>
      </c>
      <c r="H1050" s="4">
        <v>33</v>
      </c>
      <c r="I1050" s="4">
        <v>0</v>
      </c>
      <c r="J1050" s="4">
        <v>0</v>
      </c>
      <c r="K1050" s="4">
        <v>8.4</v>
      </c>
      <c r="L1050" s="8">
        <v>0</v>
      </c>
      <c r="M1050" s="59">
        <f>AlimentosSMAE[[#This Row],[Fibra]]/AlimentosSMAE[[#This Row],[Peso neto]]</f>
        <v>0</v>
      </c>
      <c r="N1050" s="62">
        <f>AlimentosSMAE[[#This Row],[Kcal]]/AlimentosSMAE[[#This Row],[Peso neto]]</f>
        <v>4.125</v>
      </c>
    </row>
    <row r="1051" spans="2:14" x14ac:dyDescent="0.25">
      <c r="B1051" s="17" t="s">
        <v>201</v>
      </c>
      <c r="C1051" s="3" t="s">
        <v>2041</v>
      </c>
      <c r="D1051" s="4">
        <v>2</v>
      </c>
      <c r="E1051" s="2" t="s">
        <v>15</v>
      </c>
      <c r="F1051" s="4">
        <v>8</v>
      </c>
      <c r="G1051" s="4">
        <v>8</v>
      </c>
      <c r="H1051" s="4">
        <v>33</v>
      </c>
      <c r="I1051" s="4">
        <v>0</v>
      </c>
      <c r="J1051" s="4">
        <v>0</v>
      </c>
      <c r="K1051" s="4">
        <v>8.4</v>
      </c>
      <c r="L1051" s="8">
        <v>0</v>
      </c>
      <c r="M1051" s="59">
        <f>AlimentosSMAE[[#This Row],[Fibra]]/AlimentosSMAE[[#This Row],[Peso neto]]</f>
        <v>0</v>
      </c>
      <c r="N1051" s="62">
        <f>AlimentosSMAE[[#This Row],[Kcal]]/AlimentosSMAE[[#This Row],[Peso neto]]</f>
        <v>4.125</v>
      </c>
    </row>
    <row r="1052" spans="2:14" x14ac:dyDescent="0.25">
      <c r="B1052" s="17" t="s">
        <v>202</v>
      </c>
      <c r="C1052" s="3" t="s">
        <v>2041</v>
      </c>
      <c r="D1052" s="4">
        <v>4</v>
      </c>
      <c r="E1052" s="2" t="s">
        <v>15</v>
      </c>
      <c r="F1052" s="4">
        <v>10</v>
      </c>
      <c r="G1052" s="4">
        <v>10</v>
      </c>
      <c r="H1052" s="4">
        <v>39</v>
      </c>
      <c r="I1052" s="4">
        <v>0</v>
      </c>
      <c r="J1052" s="4">
        <v>0</v>
      </c>
      <c r="K1052" s="4">
        <v>10</v>
      </c>
      <c r="L1052" s="8">
        <v>0</v>
      </c>
      <c r="M1052" s="59">
        <f>AlimentosSMAE[[#This Row],[Fibra]]/AlimentosSMAE[[#This Row],[Peso neto]]</f>
        <v>0</v>
      </c>
      <c r="N1052" s="62">
        <f>AlimentosSMAE[[#This Row],[Kcal]]/AlimentosSMAE[[#This Row],[Peso neto]]</f>
        <v>3.9</v>
      </c>
    </row>
    <row r="1053" spans="2:14" x14ac:dyDescent="0.25">
      <c r="B1053" s="17" t="s">
        <v>203</v>
      </c>
      <c r="C1053" s="3" t="s">
        <v>2041</v>
      </c>
      <c r="D1053" s="4">
        <v>2</v>
      </c>
      <c r="E1053" s="2" t="s">
        <v>15</v>
      </c>
      <c r="F1053" s="4">
        <v>8</v>
      </c>
      <c r="G1053" s="4">
        <v>8</v>
      </c>
      <c r="H1053" s="4">
        <v>33</v>
      </c>
      <c r="I1053" s="4">
        <v>0</v>
      </c>
      <c r="J1053" s="4">
        <v>0</v>
      </c>
      <c r="K1053" s="4">
        <v>8.4</v>
      </c>
      <c r="L1053" s="8">
        <v>0</v>
      </c>
      <c r="M1053" s="59">
        <f>AlimentosSMAE[[#This Row],[Fibra]]/AlimentosSMAE[[#This Row],[Peso neto]]</f>
        <v>0</v>
      </c>
      <c r="N1053" s="62">
        <f>AlimentosSMAE[[#This Row],[Kcal]]/AlimentosSMAE[[#This Row],[Peso neto]]</f>
        <v>4.125</v>
      </c>
    </row>
    <row r="1054" spans="2:14" x14ac:dyDescent="0.25">
      <c r="B1054" s="17" t="s">
        <v>204</v>
      </c>
      <c r="C1054" s="3" t="s">
        <v>2041</v>
      </c>
      <c r="D1054" s="4">
        <v>2</v>
      </c>
      <c r="E1054" s="2" t="s">
        <v>15</v>
      </c>
      <c r="F1054" s="4">
        <v>10</v>
      </c>
      <c r="G1054" s="4">
        <v>10</v>
      </c>
      <c r="H1054" s="4">
        <v>36</v>
      </c>
      <c r="I1054" s="4">
        <v>0</v>
      </c>
      <c r="J1054" s="4">
        <v>0</v>
      </c>
      <c r="K1054" s="4">
        <v>9.1</v>
      </c>
      <c r="L1054" s="8">
        <v>0</v>
      </c>
      <c r="M1054" s="59">
        <f>AlimentosSMAE[[#This Row],[Fibra]]/AlimentosSMAE[[#This Row],[Peso neto]]</f>
        <v>0</v>
      </c>
      <c r="N1054" s="62">
        <f>AlimentosSMAE[[#This Row],[Kcal]]/AlimentosSMAE[[#This Row],[Peso neto]]</f>
        <v>3.6</v>
      </c>
    </row>
    <row r="1055" spans="2:14" x14ac:dyDescent="0.25">
      <c r="B1055" s="17" t="s">
        <v>205</v>
      </c>
      <c r="C1055" s="3" t="s">
        <v>2041</v>
      </c>
      <c r="D1055" s="4">
        <v>3</v>
      </c>
      <c r="E1055" s="2" t="s">
        <v>15</v>
      </c>
      <c r="F1055" s="4">
        <v>9</v>
      </c>
      <c r="G1055" s="4">
        <v>9</v>
      </c>
      <c r="H1055" s="4">
        <v>34</v>
      </c>
      <c r="I1055" s="4">
        <v>0</v>
      </c>
      <c r="J1055" s="4">
        <v>0</v>
      </c>
      <c r="K1055" s="4">
        <v>8.8000000000000007</v>
      </c>
      <c r="L1055" s="8">
        <v>0</v>
      </c>
      <c r="M1055" s="59">
        <f>AlimentosSMAE[[#This Row],[Fibra]]/AlimentosSMAE[[#This Row],[Peso neto]]</f>
        <v>0</v>
      </c>
      <c r="N1055" s="62">
        <f>AlimentosSMAE[[#This Row],[Kcal]]/AlimentosSMAE[[#This Row],[Peso neto]]</f>
        <v>3.7777777777777777</v>
      </c>
    </row>
    <row r="1056" spans="2:14" x14ac:dyDescent="0.25">
      <c r="B1056" s="17" t="s">
        <v>242</v>
      </c>
      <c r="C1056" s="3" t="s">
        <v>2041</v>
      </c>
      <c r="D1056" s="4">
        <v>21</v>
      </c>
      <c r="E1056" s="2" t="s">
        <v>45</v>
      </c>
      <c r="F1056" s="4">
        <v>80</v>
      </c>
      <c r="G1056" s="4">
        <v>80</v>
      </c>
      <c r="H1056" s="4">
        <v>50</v>
      </c>
      <c r="I1056" s="4">
        <v>0.9</v>
      </c>
      <c r="J1056" s="4">
        <v>0.2</v>
      </c>
      <c r="K1056" s="4">
        <v>11.7</v>
      </c>
      <c r="L1056" s="8">
        <v>0</v>
      </c>
      <c r="M1056" s="59">
        <f>AlimentosSMAE[[#This Row],[Fibra]]/AlimentosSMAE[[#This Row],[Peso neto]]</f>
        <v>0</v>
      </c>
      <c r="N1056" s="62">
        <f>AlimentosSMAE[[#This Row],[Kcal]]/AlimentosSMAE[[#This Row],[Peso neto]]</f>
        <v>0.625</v>
      </c>
    </row>
    <row r="1057" spans="2:14" x14ac:dyDescent="0.25">
      <c r="B1057" s="17" t="s">
        <v>243</v>
      </c>
      <c r="C1057" s="3" t="s">
        <v>2041</v>
      </c>
      <c r="D1057" s="4">
        <v>0.25</v>
      </c>
      <c r="E1057" s="2" t="s">
        <v>244</v>
      </c>
      <c r="F1057" s="4">
        <v>152</v>
      </c>
      <c r="G1057" s="4">
        <v>152</v>
      </c>
      <c r="H1057" s="4">
        <v>40</v>
      </c>
      <c r="I1057" s="4">
        <v>0</v>
      </c>
      <c r="J1057" s="4">
        <v>0</v>
      </c>
      <c r="K1057" s="4">
        <v>9.8000000000000007</v>
      </c>
      <c r="L1057" s="8">
        <v>0</v>
      </c>
      <c r="M1057" s="59">
        <f>AlimentosSMAE[[#This Row],[Fibra]]/AlimentosSMAE[[#This Row],[Peso neto]]</f>
        <v>0</v>
      </c>
      <c r="N1057" s="62">
        <f>AlimentosSMAE[[#This Row],[Kcal]]/AlimentosSMAE[[#This Row],[Peso neto]]</f>
        <v>0.26315789473684209</v>
      </c>
    </row>
    <row r="1058" spans="2:14" x14ac:dyDescent="0.25">
      <c r="B1058" s="17" t="s">
        <v>245</v>
      </c>
      <c r="C1058" s="3" t="s">
        <v>2041</v>
      </c>
      <c r="D1058" s="4">
        <v>2</v>
      </c>
      <c r="E1058" s="2" t="s">
        <v>15</v>
      </c>
      <c r="F1058" s="4">
        <v>10</v>
      </c>
      <c r="G1058" s="4">
        <v>10</v>
      </c>
      <c r="H1058" s="4">
        <v>36</v>
      </c>
      <c r="I1058" s="4">
        <v>0</v>
      </c>
      <c r="J1058" s="4">
        <v>0</v>
      </c>
      <c r="K1058" s="4">
        <v>9.5</v>
      </c>
      <c r="L1058" s="8">
        <v>0</v>
      </c>
      <c r="M1058" s="59">
        <f>AlimentosSMAE[[#This Row],[Fibra]]/AlimentosSMAE[[#This Row],[Peso neto]]</f>
        <v>0</v>
      </c>
      <c r="N1058" s="62">
        <f>AlimentosSMAE[[#This Row],[Kcal]]/AlimentosSMAE[[#This Row],[Peso neto]]</f>
        <v>3.6</v>
      </c>
    </row>
    <row r="1059" spans="2:14" x14ac:dyDescent="0.25">
      <c r="B1059" s="17" t="s">
        <v>272</v>
      </c>
      <c r="C1059" s="3" t="s">
        <v>2041</v>
      </c>
      <c r="D1059" s="4">
        <v>0.33333333300000001</v>
      </c>
      <c r="E1059" s="2" t="s">
        <v>91</v>
      </c>
      <c r="F1059" s="4">
        <v>78</v>
      </c>
      <c r="G1059" s="4">
        <v>78</v>
      </c>
      <c r="H1059" s="4">
        <v>33</v>
      </c>
      <c r="I1059" s="4">
        <v>0.3</v>
      </c>
      <c r="J1059" s="4">
        <v>0</v>
      </c>
      <c r="K1059" s="4">
        <v>7.9</v>
      </c>
      <c r="L1059" s="8">
        <v>0</v>
      </c>
      <c r="M1059" s="59">
        <f>AlimentosSMAE[[#This Row],[Fibra]]/AlimentosSMAE[[#This Row],[Peso neto]]</f>
        <v>0</v>
      </c>
      <c r="N1059" s="62">
        <f>AlimentosSMAE[[#This Row],[Kcal]]/AlimentosSMAE[[#This Row],[Peso neto]]</f>
        <v>0.42307692307692307</v>
      </c>
    </row>
    <row r="1060" spans="2:14" x14ac:dyDescent="0.25">
      <c r="B1060" s="17" t="s">
        <v>282</v>
      </c>
      <c r="C1060" s="3" t="s">
        <v>2041</v>
      </c>
      <c r="D1060" s="4">
        <v>0.5</v>
      </c>
      <c r="E1060" s="2" t="s">
        <v>45</v>
      </c>
      <c r="F1060" s="4">
        <v>8</v>
      </c>
      <c r="G1060" s="4">
        <v>8</v>
      </c>
      <c r="H1060" s="4">
        <v>33</v>
      </c>
      <c r="I1060" s="4">
        <v>0.1</v>
      </c>
      <c r="J1060" s="4">
        <v>0</v>
      </c>
      <c r="K1060" s="4">
        <v>8.1</v>
      </c>
      <c r="L1060" s="8">
        <v>0</v>
      </c>
      <c r="M1060" s="59">
        <f>AlimentosSMAE[[#This Row],[Fibra]]/AlimentosSMAE[[#This Row],[Peso neto]]</f>
        <v>0</v>
      </c>
      <c r="N1060" s="62">
        <f>AlimentosSMAE[[#This Row],[Kcal]]/AlimentosSMAE[[#This Row],[Peso neto]]</f>
        <v>4.125</v>
      </c>
    </row>
    <row r="1061" spans="2:14" x14ac:dyDescent="0.25">
      <c r="B1061" s="17" t="s">
        <v>283</v>
      </c>
      <c r="C1061" s="3" t="s">
        <v>2041</v>
      </c>
      <c r="D1061" s="4">
        <v>0.33333333300000001</v>
      </c>
      <c r="E1061" s="2" t="s">
        <v>45</v>
      </c>
      <c r="F1061" s="4">
        <v>12</v>
      </c>
      <c r="G1061" s="4">
        <v>12</v>
      </c>
      <c r="H1061" s="4">
        <v>46</v>
      </c>
      <c r="I1061" s="4">
        <v>0.1</v>
      </c>
      <c r="J1061" s="4">
        <v>0.9</v>
      </c>
      <c r="K1061" s="4">
        <v>9.1999999999999993</v>
      </c>
      <c r="L1061" s="8">
        <v>0</v>
      </c>
      <c r="M1061" s="59">
        <f>AlimentosSMAE[[#This Row],[Fibra]]/AlimentosSMAE[[#This Row],[Peso neto]]</f>
        <v>0</v>
      </c>
      <c r="N1061" s="62">
        <f>AlimentosSMAE[[#This Row],[Kcal]]/AlimentosSMAE[[#This Row],[Peso neto]]</f>
        <v>3.8333333333333335</v>
      </c>
    </row>
    <row r="1062" spans="2:14" x14ac:dyDescent="0.25">
      <c r="B1062" s="17" t="s">
        <v>285</v>
      </c>
      <c r="C1062" s="3" t="s">
        <v>2041</v>
      </c>
      <c r="D1062" s="4">
        <v>0.2</v>
      </c>
      <c r="E1062" s="2" t="s">
        <v>91</v>
      </c>
      <c r="F1062" s="4">
        <v>62</v>
      </c>
      <c r="G1062" s="4">
        <v>62</v>
      </c>
      <c r="H1062" s="4">
        <v>36</v>
      </c>
      <c r="I1062" s="4">
        <v>0.2</v>
      </c>
      <c r="J1062" s="4">
        <v>0</v>
      </c>
      <c r="K1062" s="4">
        <v>9</v>
      </c>
      <c r="L1062" s="8">
        <v>0</v>
      </c>
      <c r="M1062" s="59">
        <f>AlimentosSMAE[[#This Row],[Fibra]]/AlimentosSMAE[[#This Row],[Peso neto]]</f>
        <v>0</v>
      </c>
      <c r="N1062" s="62">
        <f>AlimentosSMAE[[#This Row],[Kcal]]/AlimentosSMAE[[#This Row],[Peso neto]]</f>
        <v>0.58064516129032262</v>
      </c>
    </row>
    <row r="1063" spans="2:14" x14ac:dyDescent="0.25">
      <c r="B1063" s="17" t="s">
        <v>296</v>
      </c>
      <c r="C1063" s="3" t="s">
        <v>2041</v>
      </c>
      <c r="D1063" s="4">
        <v>4</v>
      </c>
      <c r="E1063" s="2" t="s">
        <v>45</v>
      </c>
      <c r="F1063" s="4">
        <v>16</v>
      </c>
      <c r="G1063" s="4">
        <v>16</v>
      </c>
      <c r="H1063" s="4">
        <v>83</v>
      </c>
      <c r="I1063" s="4">
        <v>2.1</v>
      </c>
      <c r="J1063" s="4">
        <v>5.4</v>
      </c>
      <c r="K1063" s="4">
        <v>8</v>
      </c>
      <c r="L1063" s="8">
        <v>0</v>
      </c>
      <c r="M1063" s="59">
        <f>AlimentosSMAE[[#This Row],[Fibra]]/AlimentosSMAE[[#This Row],[Peso neto]]</f>
        <v>0</v>
      </c>
      <c r="N1063" s="62">
        <f>AlimentosSMAE[[#This Row],[Kcal]]/AlimentosSMAE[[#This Row],[Peso neto]]</f>
        <v>5.1875</v>
      </c>
    </row>
    <row r="1064" spans="2:14" x14ac:dyDescent="0.25">
      <c r="B1064" s="17" t="s">
        <v>309</v>
      </c>
      <c r="C1064" s="3" t="s">
        <v>2041</v>
      </c>
      <c r="D1064" s="4">
        <v>0.33333333300000001</v>
      </c>
      <c r="E1064" s="2" t="s">
        <v>50</v>
      </c>
      <c r="F1064" s="4">
        <v>80</v>
      </c>
      <c r="G1064" s="4">
        <v>80</v>
      </c>
      <c r="H1064" s="4">
        <v>43</v>
      </c>
      <c r="I1064" s="4">
        <v>0.7</v>
      </c>
      <c r="J1064" s="4">
        <v>0.8</v>
      </c>
      <c r="K1064" s="4">
        <v>8</v>
      </c>
      <c r="L1064" s="8">
        <v>0</v>
      </c>
      <c r="M1064" s="59">
        <f>AlimentosSMAE[[#This Row],[Fibra]]/AlimentosSMAE[[#This Row],[Peso neto]]</f>
        <v>0</v>
      </c>
      <c r="N1064" s="62">
        <f>AlimentosSMAE[[#This Row],[Kcal]]/AlimentosSMAE[[#This Row],[Peso neto]]</f>
        <v>0.53749999999999998</v>
      </c>
    </row>
    <row r="1065" spans="2:14" x14ac:dyDescent="0.25">
      <c r="B1065" s="17" t="s">
        <v>310</v>
      </c>
      <c r="C1065" s="3" t="s">
        <v>2041</v>
      </c>
      <c r="D1065" s="4">
        <v>2</v>
      </c>
      <c r="E1065" s="2" t="s">
        <v>15</v>
      </c>
      <c r="F1065" s="4">
        <v>8</v>
      </c>
      <c r="G1065" s="4">
        <v>8</v>
      </c>
      <c r="H1065" s="4">
        <v>32</v>
      </c>
      <c r="I1065" s="4">
        <v>0.2</v>
      </c>
      <c r="J1065" s="4">
        <v>0.4</v>
      </c>
      <c r="K1065" s="4">
        <v>6.9</v>
      </c>
      <c r="L1065" s="8">
        <v>0</v>
      </c>
      <c r="M1065" s="59">
        <f>AlimentosSMAE[[#This Row],[Fibra]]/AlimentosSMAE[[#This Row],[Peso neto]]</f>
        <v>0</v>
      </c>
      <c r="N1065" s="62">
        <f>AlimentosSMAE[[#This Row],[Kcal]]/AlimentosSMAE[[#This Row],[Peso neto]]</f>
        <v>4</v>
      </c>
    </row>
    <row r="1066" spans="2:14" x14ac:dyDescent="0.25">
      <c r="B1066" s="17" t="s">
        <v>327</v>
      </c>
      <c r="C1066" s="3" t="s">
        <v>2041</v>
      </c>
      <c r="D1066" s="4">
        <v>1.5</v>
      </c>
      <c r="E1066" s="2" t="s">
        <v>15</v>
      </c>
      <c r="F1066" s="4">
        <v>9</v>
      </c>
      <c r="G1066" s="4">
        <v>9</v>
      </c>
      <c r="H1066" s="4">
        <v>36</v>
      </c>
      <c r="I1066" s="4">
        <v>0.5</v>
      </c>
      <c r="J1066" s="4">
        <v>1</v>
      </c>
      <c r="K1066" s="4">
        <v>6.4</v>
      </c>
      <c r="L1066" s="8">
        <v>0</v>
      </c>
      <c r="M1066" s="59">
        <f>AlimentosSMAE[[#This Row],[Fibra]]/AlimentosSMAE[[#This Row],[Peso neto]]</f>
        <v>0</v>
      </c>
      <c r="N1066" s="62">
        <f>AlimentosSMAE[[#This Row],[Kcal]]/AlimentosSMAE[[#This Row],[Peso neto]]</f>
        <v>4</v>
      </c>
    </row>
    <row r="1067" spans="2:14" x14ac:dyDescent="0.25">
      <c r="B1067" s="17" t="s">
        <v>376</v>
      </c>
      <c r="C1067" s="3" t="s">
        <v>2041</v>
      </c>
      <c r="D1067" s="4">
        <v>2</v>
      </c>
      <c r="E1067" s="2" t="s">
        <v>377</v>
      </c>
      <c r="F1067" s="4">
        <v>12</v>
      </c>
      <c r="G1067" s="4">
        <v>12</v>
      </c>
      <c r="H1067" s="4">
        <v>47</v>
      </c>
      <c r="I1067" s="4">
        <v>0</v>
      </c>
      <c r="J1067" s="4">
        <v>0</v>
      </c>
      <c r="K1067" s="4">
        <v>11.8</v>
      </c>
      <c r="L1067" s="8">
        <v>0</v>
      </c>
      <c r="M1067" s="59">
        <f>AlimentosSMAE[[#This Row],[Fibra]]/AlimentosSMAE[[#This Row],[Peso neto]]</f>
        <v>0</v>
      </c>
      <c r="N1067" s="62">
        <f>AlimentosSMAE[[#This Row],[Kcal]]/AlimentosSMAE[[#This Row],[Peso neto]]</f>
        <v>3.9166666666666665</v>
      </c>
    </row>
    <row r="1068" spans="2:14" x14ac:dyDescent="0.25">
      <c r="B1068" s="17" t="s">
        <v>378</v>
      </c>
      <c r="C1068" s="3" t="s">
        <v>2041</v>
      </c>
      <c r="D1068" s="4">
        <v>2</v>
      </c>
      <c r="E1068" s="2" t="s">
        <v>45</v>
      </c>
      <c r="F1068" s="4">
        <v>11</v>
      </c>
      <c r="G1068" s="4">
        <v>11</v>
      </c>
      <c r="H1068" s="4">
        <v>45</v>
      </c>
      <c r="I1068" s="4">
        <v>0</v>
      </c>
      <c r="J1068" s="4">
        <v>0.4</v>
      </c>
      <c r="K1068" s="4">
        <v>10.8</v>
      </c>
      <c r="L1068" s="8">
        <v>0</v>
      </c>
      <c r="M1068" s="59">
        <f>AlimentosSMAE[[#This Row],[Fibra]]/AlimentosSMAE[[#This Row],[Peso neto]]</f>
        <v>0</v>
      </c>
      <c r="N1068" s="62">
        <f>AlimentosSMAE[[#This Row],[Kcal]]/AlimentosSMAE[[#This Row],[Peso neto]]</f>
        <v>4.0909090909090908</v>
      </c>
    </row>
    <row r="1069" spans="2:14" x14ac:dyDescent="0.25">
      <c r="B1069" s="17" t="s">
        <v>379</v>
      </c>
      <c r="C1069" s="3" t="s">
        <v>2041</v>
      </c>
      <c r="D1069" s="4">
        <v>2</v>
      </c>
      <c r="E1069" s="2" t="s">
        <v>377</v>
      </c>
      <c r="F1069" s="4">
        <v>12</v>
      </c>
      <c r="G1069" s="4">
        <v>12</v>
      </c>
      <c r="H1069" s="4">
        <v>47</v>
      </c>
      <c r="I1069" s="4">
        <v>0</v>
      </c>
      <c r="J1069" s="4">
        <v>0</v>
      </c>
      <c r="K1069" s="4">
        <v>11.8</v>
      </c>
      <c r="L1069" s="8">
        <v>0</v>
      </c>
      <c r="M1069" s="59">
        <f>AlimentosSMAE[[#This Row],[Fibra]]/AlimentosSMAE[[#This Row],[Peso neto]]</f>
        <v>0</v>
      </c>
      <c r="N1069" s="62">
        <f>AlimentosSMAE[[#This Row],[Kcal]]/AlimentosSMAE[[#This Row],[Peso neto]]</f>
        <v>3.9166666666666665</v>
      </c>
    </row>
    <row r="1070" spans="2:14" x14ac:dyDescent="0.25">
      <c r="B1070" s="17" t="s">
        <v>380</v>
      </c>
      <c r="C1070" s="3" t="s">
        <v>2041</v>
      </c>
      <c r="D1070" s="4">
        <v>4</v>
      </c>
      <c r="E1070" s="2" t="s">
        <v>45</v>
      </c>
      <c r="F1070" s="4">
        <v>10</v>
      </c>
      <c r="G1070" s="4">
        <v>10</v>
      </c>
      <c r="H1070" s="4">
        <v>40</v>
      </c>
      <c r="I1070" s="4">
        <v>0</v>
      </c>
      <c r="J1070" s="4">
        <v>0</v>
      </c>
      <c r="K1070" s="4">
        <v>10</v>
      </c>
      <c r="L1070" s="8">
        <v>0</v>
      </c>
      <c r="M1070" s="59">
        <f>AlimentosSMAE[[#This Row],[Fibra]]/AlimentosSMAE[[#This Row],[Peso neto]]</f>
        <v>0</v>
      </c>
      <c r="N1070" s="62">
        <f>AlimentosSMAE[[#This Row],[Kcal]]/AlimentosSMAE[[#This Row],[Peso neto]]</f>
        <v>4</v>
      </c>
    </row>
    <row r="1071" spans="2:14" x14ac:dyDescent="0.25">
      <c r="B1071" s="17" t="s">
        <v>383</v>
      </c>
      <c r="C1071" s="3" t="s">
        <v>2041</v>
      </c>
      <c r="D1071" s="4">
        <v>0.5</v>
      </c>
      <c r="E1071" s="2" t="s">
        <v>45</v>
      </c>
      <c r="F1071" s="4">
        <v>11</v>
      </c>
      <c r="G1071" s="4">
        <v>11</v>
      </c>
      <c r="H1071" s="4">
        <v>56</v>
      </c>
      <c r="I1071" s="4">
        <v>0.4</v>
      </c>
      <c r="J1071" s="4">
        <v>2.8</v>
      </c>
      <c r="K1071" s="4">
        <v>7.4</v>
      </c>
      <c r="L1071" s="8">
        <v>0</v>
      </c>
      <c r="M1071" s="59">
        <f>AlimentosSMAE[[#This Row],[Fibra]]/AlimentosSMAE[[#This Row],[Peso neto]]</f>
        <v>0</v>
      </c>
      <c r="N1071" s="62">
        <f>AlimentosSMAE[[#This Row],[Kcal]]/AlimentosSMAE[[#This Row],[Peso neto]]</f>
        <v>5.0909090909090908</v>
      </c>
    </row>
    <row r="1072" spans="2:14" x14ac:dyDescent="0.25">
      <c r="B1072" s="17" t="s">
        <v>417</v>
      </c>
      <c r="C1072" s="3" t="s">
        <v>2041</v>
      </c>
      <c r="D1072" s="4">
        <v>10</v>
      </c>
      <c r="E1072" s="2" t="s">
        <v>10</v>
      </c>
      <c r="F1072" s="4">
        <v>10</v>
      </c>
      <c r="G1072" s="4">
        <v>10</v>
      </c>
      <c r="H1072" s="4">
        <v>32</v>
      </c>
      <c r="I1072" s="4">
        <v>0</v>
      </c>
      <c r="J1072" s="4">
        <v>0</v>
      </c>
      <c r="K1072" s="4">
        <v>8.1999999999999993</v>
      </c>
      <c r="L1072" s="8">
        <v>0</v>
      </c>
      <c r="M1072" s="59">
        <f>AlimentosSMAE[[#This Row],[Fibra]]/AlimentosSMAE[[#This Row],[Peso neto]]</f>
        <v>0</v>
      </c>
      <c r="N1072" s="62">
        <f>AlimentosSMAE[[#This Row],[Kcal]]/AlimentosSMAE[[#This Row],[Peso neto]]</f>
        <v>3.2</v>
      </c>
    </row>
    <row r="1073" spans="2:14" x14ac:dyDescent="0.25">
      <c r="B1073" s="17" t="s">
        <v>419</v>
      </c>
      <c r="C1073" s="3" t="s">
        <v>2041</v>
      </c>
      <c r="D1073" s="4">
        <v>2</v>
      </c>
      <c r="E1073" s="2" t="s">
        <v>45</v>
      </c>
      <c r="F1073" s="4">
        <v>22</v>
      </c>
      <c r="G1073" s="4">
        <v>22</v>
      </c>
      <c r="H1073" s="4">
        <v>44</v>
      </c>
      <c r="I1073" s="4">
        <v>0.4</v>
      </c>
      <c r="J1073" s="4">
        <v>0.3</v>
      </c>
      <c r="K1073" s="4">
        <v>9.9</v>
      </c>
      <c r="L1073" s="8">
        <v>0</v>
      </c>
      <c r="M1073" s="59">
        <f>AlimentosSMAE[[#This Row],[Fibra]]/AlimentosSMAE[[#This Row],[Peso neto]]</f>
        <v>0</v>
      </c>
      <c r="N1073" s="62">
        <f>AlimentosSMAE[[#This Row],[Kcal]]/AlimentosSMAE[[#This Row],[Peso neto]]</f>
        <v>2</v>
      </c>
    </row>
    <row r="1074" spans="2:14" x14ac:dyDescent="0.25">
      <c r="B1074" s="17" t="s">
        <v>420</v>
      </c>
      <c r="C1074" s="3" t="s">
        <v>2041</v>
      </c>
      <c r="D1074" s="4">
        <v>12</v>
      </c>
      <c r="E1074" s="2" t="s">
        <v>10</v>
      </c>
      <c r="F1074" s="4">
        <v>12</v>
      </c>
      <c r="G1074" s="4">
        <v>12</v>
      </c>
      <c r="H1074" s="4">
        <v>44</v>
      </c>
      <c r="I1074" s="4">
        <v>0.6</v>
      </c>
      <c r="J1074" s="4">
        <v>0.5</v>
      </c>
      <c r="K1074" s="4">
        <v>9.4</v>
      </c>
      <c r="L1074" s="8">
        <v>0</v>
      </c>
      <c r="M1074" s="59">
        <f>AlimentosSMAE[[#This Row],[Fibra]]/AlimentosSMAE[[#This Row],[Peso neto]]</f>
        <v>0</v>
      </c>
      <c r="N1074" s="62">
        <f>AlimentosSMAE[[#This Row],[Kcal]]/AlimentosSMAE[[#This Row],[Peso neto]]</f>
        <v>3.6666666666666665</v>
      </c>
    </row>
    <row r="1075" spans="2:14" x14ac:dyDescent="0.25">
      <c r="B1075" s="17" t="s">
        <v>421</v>
      </c>
      <c r="C1075" s="3" t="s">
        <v>2041</v>
      </c>
      <c r="D1075" s="4">
        <v>2</v>
      </c>
      <c r="E1075" s="2" t="s">
        <v>45</v>
      </c>
      <c r="F1075" s="4">
        <v>30</v>
      </c>
      <c r="G1075" s="4">
        <v>18</v>
      </c>
      <c r="H1075" s="4">
        <v>39</v>
      </c>
      <c r="I1075" s="4">
        <v>0.4</v>
      </c>
      <c r="J1075" s="4">
        <v>0.4</v>
      </c>
      <c r="K1075" s="4">
        <v>8.3000000000000007</v>
      </c>
      <c r="L1075" s="8">
        <v>0</v>
      </c>
      <c r="M1075" s="59">
        <f>AlimentosSMAE[[#This Row],[Fibra]]/AlimentosSMAE[[#This Row],[Peso neto]]</f>
        <v>0</v>
      </c>
      <c r="N1075" s="62">
        <f>AlimentosSMAE[[#This Row],[Kcal]]/AlimentosSMAE[[#This Row],[Peso neto]]</f>
        <v>2.1666666666666665</v>
      </c>
    </row>
    <row r="1076" spans="2:14" x14ac:dyDescent="0.25">
      <c r="B1076" s="17" t="s">
        <v>483</v>
      </c>
      <c r="C1076" s="3" t="s">
        <v>2041</v>
      </c>
      <c r="D1076" s="4">
        <v>0.5</v>
      </c>
      <c r="E1076" s="2" t="s">
        <v>45</v>
      </c>
      <c r="F1076" s="4">
        <v>13</v>
      </c>
      <c r="G1076" s="4">
        <v>13</v>
      </c>
      <c r="H1076" s="4">
        <v>44</v>
      </c>
      <c r="I1076" s="4">
        <v>0</v>
      </c>
      <c r="J1076" s="4">
        <v>0.2</v>
      </c>
      <c r="K1076" s="4">
        <v>10.5</v>
      </c>
      <c r="L1076" s="8">
        <v>0</v>
      </c>
      <c r="M1076" s="59">
        <f>AlimentosSMAE[[#This Row],[Fibra]]/AlimentosSMAE[[#This Row],[Peso neto]]</f>
        <v>0</v>
      </c>
      <c r="N1076" s="62">
        <f>AlimentosSMAE[[#This Row],[Kcal]]/AlimentosSMAE[[#This Row],[Peso neto]]</f>
        <v>3.3846153846153846</v>
      </c>
    </row>
    <row r="1077" spans="2:14" x14ac:dyDescent="0.25">
      <c r="B1077" s="17" t="s">
        <v>489</v>
      </c>
      <c r="C1077" s="3" t="s">
        <v>2041</v>
      </c>
      <c r="D1077" s="4">
        <v>5</v>
      </c>
      <c r="E1077" s="2" t="s">
        <v>45</v>
      </c>
      <c r="F1077" s="4">
        <v>15</v>
      </c>
      <c r="G1077" s="4">
        <v>15</v>
      </c>
      <c r="H1077" s="4">
        <v>37</v>
      </c>
      <c r="I1077" s="4">
        <v>0</v>
      </c>
      <c r="J1077" s="4">
        <v>0</v>
      </c>
      <c r="K1077" s="4">
        <v>9.9</v>
      </c>
      <c r="L1077" s="8">
        <v>0</v>
      </c>
      <c r="M1077" s="59">
        <f>AlimentosSMAE[[#This Row],[Fibra]]/AlimentosSMAE[[#This Row],[Peso neto]]</f>
        <v>0</v>
      </c>
      <c r="N1077" s="62">
        <f>AlimentosSMAE[[#This Row],[Kcal]]/AlimentosSMAE[[#This Row],[Peso neto]]</f>
        <v>2.4666666666666668</v>
      </c>
    </row>
    <row r="1078" spans="2:14" x14ac:dyDescent="0.25">
      <c r="B1078" s="17" t="s">
        <v>490</v>
      </c>
      <c r="C1078" s="3" t="s">
        <v>2041</v>
      </c>
      <c r="D1078" s="4">
        <v>6</v>
      </c>
      <c r="E1078" s="2" t="s">
        <v>45</v>
      </c>
      <c r="F1078" s="4">
        <v>12</v>
      </c>
      <c r="G1078" s="4">
        <v>12</v>
      </c>
      <c r="H1078" s="4">
        <v>32</v>
      </c>
      <c r="I1078" s="4">
        <v>0</v>
      </c>
      <c r="J1078" s="4">
        <v>0</v>
      </c>
      <c r="K1078" s="4">
        <v>11.4</v>
      </c>
      <c r="L1078" s="8">
        <v>0</v>
      </c>
      <c r="M1078" s="59">
        <f>AlimentosSMAE[[#This Row],[Fibra]]/AlimentosSMAE[[#This Row],[Peso neto]]</f>
        <v>0</v>
      </c>
      <c r="N1078" s="62">
        <f>AlimentosSMAE[[#This Row],[Kcal]]/AlimentosSMAE[[#This Row],[Peso neto]]</f>
        <v>2.6666666666666665</v>
      </c>
    </row>
    <row r="1079" spans="2:14" x14ac:dyDescent="0.25">
      <c r="B1079" s="17" t="s">
        <v>496</v>
      </c>
      <c r="C1079" s="3" t="s">
        <v>2041</v>
      </c>
      <c r="D1079" s="4">
        <v>1</v>
      </c>
      <c r="E1079" s="2" t="s">
        <v>45</v>
      </c>
      <c r="F1079" s="4">
        <v>12</v>
      </c>
      <c r="G1079" s="4">
        <v>12</v>
      </c>
      <c r="H1079" s="4">
        <v>46</v>
      </c>
      <c r="I1079" s="4">
        <v>0.3</v>
      </c>
      <c r="J1079" s="4">
        <v>1.1000000000000001</v>
      </c>
      <c r="K1079" s="4">
        <v>8.6999999999999993</v>
      </c>
      <c r="L1079" s="8">
        <v>0</v>
      </c>
      <c r="M1079" s="59">
        <f>AlimentosSMAE[[#This Row],[Fibra]]/AlimentosSMAE[[#This Row],[Peso neto]]</f>
        <v>0</v>
      </c>
      <c r="N1079" s="62">
        <f>AlimentosSMAE[[#This Row],[Kcal]]/AlimentosSMAE[[#This Row],[Peso neto]]</f>
        <v>3.8333333333333335</v>
      </c>
    </row>
    <row r="1080" spans="2:14" x14ac:dyDescent="0.25">
      <c r="B1080" s="17" t="s">
        <v>505</v>
      </c>
      <c r="C1080" s="3" t="s">
        <v>2041</v>
      </c>
      <c r="D1080" s="4">
        <v>5</v>
      </c>
      <c r="E1080" s="2" t="s">
        <v>15</v>
      </c>
      <c r="F1080" s="4">
        <v>18</v>
      </c>
      <c r="G1080" s="4">
        <v>18</v>
      </c>
      <c r="H1080" s="4">
        <v>94</v>
      </c>
      <c r="I1080" s="4">
        <v>1.3</v>
      </c>
      <c r="J1080" s="4">
        <v>5.2</v>
      </c>
      <c r="K1080" s="4">
        <v>10.4</v>
      </c>
      <c r="L1080" s="8">
        <v>0</v>
      </c>
      <c r="M1080" s="59">
        <f>AlimentosSMAE[[#This Row],[Fibra]]/AlimentosSMAE[[#This Row],[Peso neto]]</f>
        <v>0</v>
      </c>
      <c r="N1080" s="62">
        <f>AlimentosSMAE[[#This Row],[Kcal]]/AlimentosSMAE[[#This Row],[Peso neto]]</f>
        <v>5.2222222222222223</v>
      </c>
    </row>
    <row r="1081" spans="2:14" x14ac:dyDescent="0.25">
      <c r="B1081" s="17" t="s">
        <v>506</v>
      </c>
      <c r="C1081" s="3" t="s">
        <v>2041</v>
      </c>
      <c r="D1081" s="4">
        <v>5</v>
      </c>
      <c r="E1081" s="2" t="s">
        <v>15</v>
      </c>
      <c r="F1081" s="4">
        <v>17</v>
      </c>
      <c r="G1081" s="4">
        <v>17</v>
      </c>
      <c r="H1081" s="4">
        <v>89</v>
      </c>
      <c r="I1081" s="4">
        <v>0.8</v>
      </c>
      <c r="J1081" s="4">
        <v>4.8</v>
      </c>
      <c r="K1081" s="4">
        <v>10.7</v>
      </c>
      <c r="L1081" s="8">
        <v>0</v>
      </c>
      <c r="M1081" s="59">
        <f>AlimentosSMAE[[#This Row],[Fibra]]/AlimentosSMAE[[#This Row],[Peso neto]]</f>
        <v>0</v>
      </c>
      <c r="N1081" s="62">
        <f>AlimentosSMAE[[#This Row],[Kcal]]/AlimentosSMAE[[#This Row],[Peso neto]]</f>
        <v>5.2352941176470589</v>
      </c>
    </row>
    <row r="1082" spans="2:14" x14ac:dyDescent="0.25">
      <c r="B1082" s="17" t="s">
        <v>509</v>
      </c>
      <c r="C1082" s="3" t="s">
        <v>2041</v>
      </c>
      <c r="D1082" s="4">
        <v>0.33333333300000001</v>
      </c>
      <c r="E1082" s="2" t="s">
        <v>45</v>
      </c>
      <c r="F1082" s="4">
        <v>14</v>
      </c>
      <c r="G1082" s="4">
        <v>14</v>
      </c>
      <c r="H1082" s="4">
        <v>70</v>
      </c>
      <c r="I1082" s="4">
        <v>0.7</v>
      </c>
      <c r="J1082" s="4">
        <v>4.4000000000000004</v>
      </c>
      <c r="K1082" s="4">
        <v>8</v>
      </c>
      <c r="L1082" s="8">
        <v>0</v>
      </c>
      <c r="M1082" s="59">
        <f>AlimentosSMAE[[#This Row],[Fibra]]/AlimentosSMAE[[#This Row],[Peso neto]]</f>
        <v>0</v>
      </c>
      <c r="N1082" s="62">
        <f>AlimentosSMAE[[#This Row],[Kcal]]/AlimentosSMAE[[#This Row],[Peso neto]]</f>
        <v>5</v>
      </c>
    </row>
    <row r="1083" spans="2:14" x14ac:dyDescent="0.25">
      <c r="B1083" s="17" t="s">
        <v>510</v>
      </c>
      <c r="C1083" s="3" t="s">
        <v>2041</v>
      </c>
      <c r="D1083" s="4">
        <v>15</v>
      </c>
      <c r="E1083" s="2" t="s">
        <v>10</v>
      </c>
      <c r="F1083" s="4">
        <v>15</v>
      </c>
      <c r="G1083" s="4">
        <v>15</v>
      </c>
      <c r="H1083" s="4">
        <v>81</v>
      </c>
      <c r="I1083" s="4">
        <v>0.9</v>
      </c>
      <c r="J1083" s="4">
        <v>4.8</v>
      </c>
      <c r="K1083" s="4">
        <v>8.9</v>
      </c>
      <c r="L1083" s="8">
        <v>0</v>
      </c>
      <c r="M1083" s="59">
        <f>AlimentosSMAE[[#This Row],[Fibra]]/AlimentosSMAE[[#This Row],[Peso neto]]</f>
        <v>0</v>
      </c>
      <c r="N1083" s="62">
        <f>AlimentosSMAE[[#This Row],[Kcal]]/AlimentosSMAE[[#This Row],[Peso neto]]</f>
        <v>5.4</v>
      </c>
    </row>
    <row r="1084" spans="2:14" x14ac:dyDescent="0.25">
      <c r="B1084" s="17" t="s">
        <v>511</v>
      </c>
      <c r="C1084" s="3" t="s">
        <v>2041</v>
      </c>
      <c r="D1084" s="4">
        <v>19</v>
      </c>
      <c r="E1084" s="2" t="s">
        <v>10</v>
      </c>
      <c r="F1084" s="4">
        <v>19</v>
      </c>
      <c r="G1084" s="4">
        <v>19</v>
      </c>
      <c r="H1084" s="4">
        <v>90</v>
      </c>
      <c r="I1084" s="4">
        <v>1.7</v>
      </c>
      <c r="J1084" s="4">
        <v>6.7</v>
      </c>
      <c r="K1084" s="4">
        <v>9.9</v>
      </c>
      <c r="L1084" s="8">
        <v>0</v>
      </c>
      <c r="M1084" s="59">
        <f>AlimentosSMAE[[#This Row],[Fibra]]/AlimentosSMAE[[#This Row],[Peso neto]]</f>
        <v>0</v>
      </c>
      <c r="N1084" s="62">
        <f>AlimentosSMAE[[#This Row],[Kcal]]/AlimentosSMAE[[#This Row],[Peso neto]]</f>
        <v>4.7368421052631575</v>
      </c>
    </row>
    <row r="1085" spans="2:14" x14ac:dyDescent="0.25">
      <c r="B1085" s="17" t="s">
        <v>512</v>
      </c>
      <c r="C1085" s="3" t="s">
        <v>2041</v>
      </c>
      <c r="D1085" s="4">
        <v>0.33333333300000001</v>
      </c>
      <c r="E1085" s="2" t="s">
        <v>226</v>
      </c>
      <c r="F1085" s="4">
        <v>15</v>
      </c>
      <c r="G1085" s="4">
        <v>15</v>
      </c>
      <c r="H1085" s="4">
        <v>77</v>
      </c>
      <c r="I1085" s="4">
        <v>1.3</v>
      </c>
      <c r="J1085" s="4">
        <v>5</v>
      </c>
      <c r="K1085" s="4">
        <v>7.8</v>
      </c>
      <c r="L1085" s="8">
        <v>0</v>
      </c>
      <c r="M1085" s="59">
        <f>AlimentosSMAE[[#This Row],[Fibra]]/AlimentosSMAE[[#This Row],[Peso neto]]</f>
        <v>0</v>
      </c>
      <c r="N1085" s="62">
        <f>AlimentosSMAE[[#This Row],[Kcal]]/AlimentosSMAE[[#This Row],[Peso neto]]</f>
        <v>5.1333333333333337</v>
      </c>
    </row>
    <row r="1086" spans="2:14" x14ac:dyDescent="0.25">
      <c r="B1086" s="17" t="s">
        <v>513</v>
      </c>
      <c r="C1086" s="3" t="s">
        <v>2041</v>
      </c>
      <c r="D1086" s="4">
        <v>0.33333333300000001</v>
      </c>
      <c r="E1086" s="2" t="s">
        <v>226</v>
      </c>
      <c r="F1086" s="4">
        <v>13</v>
      </c>
      <c r="G1086" s="4">
        <v>13</v>
      </c>
      <c r="H1086" s="4">
        <v>70</v>
      </c>
      <c r="I1086" s="4">
        <v>1</v>
      </c>
      <c r="J1086" s="4">
        <v>3.9</v>
      </c>
      <c r="K1086" s="4">
        <v>7.9</v>
      </c>
      <c r="L1086" s="8">
        <v>0</v>
      </c>
      <c r="M1086" s="59">
        <f>AlimentosSMAE[[#This Row],[Fibra]]/AlimentosSMAE[[#This Row],[Peso neto]]</f>
        <v>0</v>
      </c>
      <c r="N1086" s="62">
        <f>AlimentosSMAE[[#This Row],[Kcal]]/AlimentosSMAE[[#This Row],[Peso neto]]</f>
        <v>5.384615384615385</v>
      </c>
    </row>
    <row r="1087" spans="2:14" x14ac:dyDescent="0.25">
      <c r="B1087" s="17" t="s">
        <v>514</v>
      </c>
      <c r="C1087" s="3" t="s">
        <v>2041</v>
      </c>
      <c r="D1087" s="4">
        <v>15</v>
      </c>
      <c r="E1087" s="2" t="s">
        <v>10</v>
      </c>
      <c r="F1087" s="4">
        <v>15</v>
      </c>
      <c r="G1087" s="4">
        <v>15</v>
      </c>
      <c r="H1087" s="4">
        <v>70</v>
      </c>
      <c r="I1087" s="4">
        <v>0.6</v>
      </c>
      <c r="J1087" s="4">
        <v>2.5</v>
      </c>
      <c r="K1087" s="4">
        <v>11.3</v>
      </c>
      <c r="L1087" s="8">
        <v>0</v>
      </c>
      <c r="M1087" s="59">
        <f>AlimentosSMAE[[#This Row],[Fibra]]/AlimentosSMAE[[#This Row],[Peso neto]]</f>
        <v>0</v>
      </c>
      <c r="N1087" s="62">
        <f>AlimentosSMAE[[#This Row],[Kcal]]/AlimentosSMAE[[#This Row],[Peso neto]]</f>
        <v>4.666666666666667</v>
      </c>
    </row>
    <row r="1088" spans="2:14" x14ac:dyDescent="0.25">
      <c r="B1088" s="17" t="s">
        <v>515</v>
      </c>
      <c r="C1088" s="3" t="s">
        <v>2041</v>
      </c>
      <c r="D1088" s="4">
        <v>0.5</v>
      </c>
      <c r="E1088" s="2" t="s">
        <v>226</v>
      </c>
      <c r="F1088" s="4">
        <v>15</v>
      </c>
      <c r="G1088" s="4">
        <v>15</v>
      </c>
      <c r="H1088" s="4">
        <v>75</v>
      </c>
      <c r="I1088" s="4">
        <v>0.7</v>
      </c>
      <c r="J1088" s="4">
        <v>3.7</v>
      </c>
      <c r="K1088" s="4">
        <v>9.6999999999999993</v>
      </c>
      <c r="L1088" s="8">
        <v>0</v>
      </c>
      <c r="M1088" s="59">
        <f>AlimentosSMAE[[#This Row],[Fibra]]/AlimentosSMAE[[#This Row],[Peso neto]]</f>
        <v>0</v>
      </c>
      <c r="N1088" s="62">
        <f>AlimentosSMAE[[#This Row],[Kcal]]/AlimentosSMAE[[#This Row],[Peso neto]]</f>
        <v>5</v>
      </c>
    </row>
    <row r="1089" spans="2:14" x14ac:dyDescent="0.25">
      <c r="B1089" s="17" t="s">
        <v>516</v>
      </c>
      <c r="C1089" s="3" t="s">
        <v>2041</v>
      </c>
      <c r="D1089" s="4">
        <v>15</v>
      </c>
      <c r="E1089" s="2" t="s">
        <v>10</v>
      </c>
      <c r="F1089" s="4">
        <v>15</v>
      </c>
      <c r="G1089" s="4">
        <v>15</v>
      </c>
      <c r="H1089" s="4">
        <v>64</v>
      </c>
      <c r="I1089" s="4">
        <v>1.4</v>
      </c>
      <c r="J1089" s="4">
        <v>1.6</v>
      </c>
      <c r="K1089" s="4">
        <v>11.1</v>
      </c>
      <c r="L1089" s="8">
        <v>0</v>
      </c>
      <c r="M1089" s="59">
        <f>AlimentosSMAE[[#This Row],[Fibra]]/AlimentosSMAE[[#This Row],[Peso neto]]</f>
        <v>0</v>
      </c>
      <c r="N1089" s="62">
        <f>AlimentosSMAE[[#This Row],[Kcal]]/AlimentosSMAE[[#This Row],[Peso neto]]</f>
        <v>4.2666666666666666</v>
      </c>
    </row>
    <row r="1090" spans="2:14" x14ac:dyDescent="0.25">
      <c r="B1090" s="17" t="s">
        <v>517</v>
      </c>
      <c r="C1090" s="3" t="s">
        <v>2041</v>
      </c>
      <c r="D1090" s="4">
        <v>14</v>
      </c>
      <c r="E1090" s="2" t="s">
        <v>10</v>
      </c>
      <c r="F1090" s="4">
        <v>14</v>
      </c>
      <c r="G1090" s="4">
        <v>14</v>
      </c>
      <c r="H1090" s="4">
        <v>60</v>
      </c>
      <c r="I1090" s="4">
        <v>1.3</v>
      </c>
      <c r="J1090" s="4">
        <v>1.5</v>
      </c>
      <c r="K1090" s="4">
        <v>10.3</v>
      </c>
      <c r="L1090" s="8">
        <v>0</v>
      </c>
      <c r="M1090" s="59">
        <f>AlimentosSMAE[[#This Row],[Fibra]]/AlimentosSMAE[[#This Row],[Peso neto]]</f>
        <v>0</v>
      </c>
      <c r="N1090" s="62">
        <f>AlimentosSMAE[[#This Row],[Kcal]]/AlimentosSMAE[[#This Row],[Peso neto]]</f>
        <v>4.2857142857142856</v>
      </c>
    </row>
    <row r="1091" spans="2:14" x14ac:dyDescent="0.25">
      <c r="B1091" s="17" t="s">
        <v>518</v>
      </c>
      <c r="C1091" s="3" t="s">
        <v>2041</v>
      </c>
      <c r="D1091" s="4">
        <v>15</v>
      </c>
      <c r="E1091" s="2" t="s">
        <v>10</v>
      </c>
      <c r="F1091" s="4">
        <v>15</v>
      </c>
      <c r="G1091" s="4">
        <v>15</v>
      </c>
      <c r="H1091" s="4">
        <v>86</v>
      </c>
      <c r="I1091" s="4">
        <v>1.5</v>
      </c>
      <c r="J1091" s="4">
        <v>6.3</v>
      </c>
      <c r="K1091" s="4">
        <v>6</v>
      </c>
      <c r="L1091" s="8">
        <v>0</v>
      </c>
      <c r="M1091" s="59">
        <f>AlimentosSMAE[[#This Row],[Fibra]]/AlimentosSMAE[[#This Row],[Peso neto]]</f>
        <v>0</v>
      </c>
      <c r="N1091" s="62">
        <f>AlimentosSMAE[[#This Row],[Kcal]]/AlimentosSMAE[[#This Row],[Peso neto]]</f>
        <v>5.7333333333333334</v>
      </c>
    </row>
    <row r="1092" spans="2:14" x14ac:dyDescent="0.25">
      <c r="B1092" s="17" t="s">
        <v>519</v>
      </c>
      <c r="C1092" s="3" t="s">
        <v>2041</v>
      </c>
      <c r="D1092" s="4">
        <v>0.33333333300000001</v>
      </c>
      <c r="E1092" s="2" t="s">
        <v>45</v>
      </c>
      <c r="F1092" s="4">
        <v>19</v>
      </c>
      <c r="G1092" s="4">
        <v>19</v>
      </c>
      <c r="H1092" s="4">
        <v>87</v>
      </c>
      <c r="I1092" s="4">
        <v>0.8</v>
      </c>
      <c r="J1092" s="4">
        <v>3.3</v>
      </c>
      <c r="K1092" s="4">
        <v>13.6</v>
      </c>
      <c r="L1092" s="8">
        <v>0</v>
      </c>
      <c r="M1092" s="59">
        <f>AlimentosSMAE[[#This Row],[Fibra]]/AlimentosSMAE[[#This Row],[Peso neto]]</f>
        <v>0</v>
      </c>
      <c r="N1092" s="62">
        <f>AlimentosSMAE[[#This Row],[Kcal]]/AlimentosSMAE[[#This Row],[Peso neto]]</f>
        <v>4.5789473684210522</v>
      </c>
    </row>
    <row r="1093" spans="2:14" x14ac:dyDescent="0.25">
      <c r="B1093" s="17" t="s">
        <v>520</v>
      </c>
      <c r="C1093" s="3" t="s">
        <v>2041</v>
      </c>
      <c r="D1093" s="4">
        <v>0.33333333300000001</v>
      </c>
      <c r="E1093" s="2" t="s">
        <v>45</v>
      </c>
      <c r="F1093" s="4">
        <v>19</v>
      </c>
      <c r="G1093" s="4">
        <v>19</v>
      </c>
      <c r="H1093" s="4">
        <v>90</v>
      </c>
      <c r="I1093" s="4">
        <v>1.4</v>
      </c>
      <c r="J1093" s="4">
        <v>4.5</v>
      </c>
      <c r="K1093" s="4">
        <v>11.5</v>
      </c>
      <c r="L1093" s="8">
        <v>0</v>
      </c>
      <c r="M1093" s="59">
        <f>AlimentosSMAE[[#This Row],[Fibra]]/AlimentosSMAE[[#This Row],[Peso neto]]</f>
        <v>0</v>
      </c>
      <c r="N1093" s="62">
        <f>AlimentosSMAE[[#This Row],[Kcal]]/AlimentosSMAE[[#This Row],[Peso neto]]</f>
        <v>4.7368421052631575</v>
      </c>
    </row>
    <row r="1094" spans="2:14" x14ac:dyDescent="0.25">
      <c r="B1094" s="17" t="s">
        <v>521</v>
      </c>
      <c r="C1094" s="3" t="s">
        <v>2041</v>
      </c>
      <c r="D1094" s="4">
        <v>0.33333333300000001</v>
      </c>
      <c r="E1094" s="2" t="s">
        <v>45</v>
      </c>
      <c r="F1094" s="4">
        <v>16</v>
      </c>
      <c r="G1094" s="4">
        <v>16</v>
      </c>
      <c r="H1094" s="4">
        <v>78</v>
      </c>
      <c r="I1094" s="4">
        <v>0.7</v>
      </c>
      <c r="J1094" s="4">
        <v>4.4000000000000004</v>
      </c>
      <c r="K1094" s="4">
        <v>9.6999999999999993</v>
      </c>
      <c r="L1094" s="8">
        <v>0</v>
      </c>
      <c r="M1094" s="59">
        <f>AlimentosSMAE[[#This Row],[Fibra]]/AlimentosSMAE[[#This Row],[Peso neto]]</f>
        <v>0</v>
      </c>
      <c r="N1094" s="62">
        <f>AlimentosSMAE[[#This Row],[Kcal]]/AlimentosSMAE[[#This Row],[Peso neto]]</f>
        <v>4.875</v>
      </c>
    </row>
    <row r="1095" spans="2:14" x14ac:dyDescent="0.25">
      <c r="B1095" s="17" t="s">
        <v>522</v>
      </c>
      <c r="C1095" s="3" t="s">
        <v>2041</v>
      </c>
      <c r="D1095" s="4">
        <v>0.66666666699999999</v>
      </c>
      <c r="E1095" s="2" t="s">
        <v>45</v>
      </c>
      <c r="F1095" s="4">
        <v>17</v>
      </c>
      <c r="G1095" s="4">
        <v>17</v>
      </c>
      <c r="H1095" s="4">
        <v>88</v>
      </c>
      <c r="I1095" s="4">
        <v>1.3</v>
      </c>
      <c r="J1095" s="4">
        <v>4.9000000000000004</v>
      </c>
      <c r="K1095" s="4">
        <v>9.8000000000000007</v>
      </c>
      <c r="L1095" s="8">
        <v>0</v>
      </c>
      <c r="M1095" s="59">
        <f>AlimentosSMAE[[#This Row],[Fibra]]/AlimentosSMAE[[#This Row],[Peso neto]]</f>
        <v>0</v>
      </c>
      <c r="N1095" s="62">
        <f>AlimentosSMAE[[#This Row],[Kcal]]/AlimentosSMAE[[#This Row],[Peso neto]]</f>
        <v>5.1764705882352944</v>
      </c>
    </row>
    <row r="1096" spans="2:14" x14ac:dyDescent="0.25">
      <c r="B1096" s="17" t="s">
        <v>523</v>
      </c>
      <c r="C1096" s="3" t="s">
        <v>2041</v>
      </c>
      <c r="D1096" s="4">
        <v>2</v>
      </c>
      <c r="E1096" s="2" t="s">
        <v>45</v>
      </c>
      <c r="F1096" s="4">
        <v>17</v>
      </c>
      <c r="G1096" s="4">
        <v>17</v>
      </c>
      <c r="H1096" s="4">
        <v>68</v>
      </c>
      <c r="I1096" s="4">
        <v>0.3</v>
      </c>
      <c r="J1096" s="4">
        <v>2</v>
      </c>
      <c r="K1096" s="4">
        <v>12.8</v>
      </c>
      <c r="L1096" s="8">
        <v>0</v>
      </c>
      <c r="M1096" s="59">
        <f>AlimentosSMAE[[#This Row],[Fibra]]/AlimentosSMAE[[#This Row],[Peso neto]]</f>
        <v>0</v>
      </c>
      <c r="N1096" s="62">
        <f>AlimentosSMAE[[#This Row],[Kcal]]/AlimentosSMAE[[#This Row],[Peso neto]]</f>
        <v>4</v>
      </c>
    </row>
    <row r="1097" spans="2:14" x14ac:dyDescent="0.25">
      <c r="B1097" s="17" t="s">
        <v>524</v>
      </c>
      <c r="C1097" s="3" t="s">
        <v>2041</v>
      </c>
      <c r="D1097" s="4">
        <v>15</v>
      </c>
      <c r="E1097" s="2" t="s">
        <v>10</v>
      </c>
      <c r="F1097" s="4">
        <v>15</v>
      </c>
      <c r="G1097" s="4">
        <v>15</v>
      </c>
      <c r="H1097" s="4">
        <v>60</v>
      </c>
      <c r="I1097" s="4">
        <v>1.9</v>
      </c>
      <c r="J1097" s="4">
        <v>1</v>
      </c>
      <c r="K1097" s="4">
        <v>11</v>
      </c>
      <c r="L1097" s="8">
        <v>0</v>
      </c>
      <c r="M1097" s="59">
        <f>AlimentosSMAE[[#This Row],[Fibra]]/AlimentosSMAE[[#This Row],[Peso neto]]</f>
        <v>0</v>
      </c>
      <c r="N1097" s="62">
        <f>AlimentosSMAE[[#This Row],[Kcal]]/AlimentosSMAE[[#This Row],[Peso neto]]</f>
        <v>4</v>
      </c>
    </row>
    <row r="1098" spans="2:14" x14ac:dyDescent="0.25">
      <c r="B1098" s="17" t="s">
        <v>525</v>
      </c>
      <c r="C1098" s="3" t="s">
        <v>2041</v>
      </c>
      <c r="D1098" s="4">
        <v>12</v>
      </c>
      <c r="E1098" s="2" t="s">
        <v>10</v>
      </c>
      <c r="F1098" s="4">
        <v>12</v>
      </c>
      <c r="G1098" s="4">
        <v>12</v>
      </c>
      <c r="H1098" s="4">
        <v>48</v>
      </c>
      <c r="I1098" s="4">
        <v>0.9</v>
      </c>
      <c r="J1098" s="4">
        <v>0.4</v>
      </c>
      <c r="K1098" s="4">
        <v>10.1</v>
      </c>
      <c r="L1098" s="8">
        <v>0</v>
      </c>
      <c r="M1098" s="59">
        <f>AlimentosSMAE[[#This Row],[Fibra]]/AlimentosSMAE[[#This Row],[Peso neto]]</f>
        <v>0</v>
      </c>
      <c r="N1098" s="62">
        <f>AlimentosSMAE[[#This Row],[Kcal]]/AlimentosSMAE[[#This Row],[Peso neto]]</f>
        <v>4</v>
      </c>
    </row>
    <row r="1099" spans="2:14" x14ac:dyDescent="0.25">
      <c r="B1099" s="17" t="s">
        <v>526</v>
      </c>
      <c r="C1099" s="3" t="s">
        <v>2041</v>
      </c>
      <c r="D1099" s="4">
        <v>25</v>
      </c>
      <c r="E1099" s="2" t="s">
        <v>10</v>
      </c>
      <c r="F1099" s="4">
        <v>25</v>
      </c>
      <c r="G1099" s="4">
        <v>25</v>
      </c>
      <c r="H1099" s="4">
        <v>94</v>
      </c>
      <c r="I1099" s="4">
        <v>15</v>
      </c>
      <c r="J1099" s="4">
        <v>1.1000000000000001</v>
      </c>
      <c r="K1099" s="4">
        <v>6</v>
      </c>
      <c r="L1099" s="8">
        <v>0</v>
      </c>
      <c r="M1099" s="59">
        <f>AlimentosSMAE[[#This Row],[Fibra]]/AlimentosSMAE[[#This Row],[Peso neto]]</f>
        <v>0</v>
      </c>
      <c r="N1099" s="62">
        <f>AlimentosSMAE[[#This Row],[Kcal]]/AlimentosSMAE[[#This Row],[Peso neto]]</f>
        <v>3.76</v>
      </c>
    </row>
    <row r="1100" spans="2:14" x14ac:dyDescent="0.25">
      <c r="B1100" s="17" t="s">
        <v>527</v>
      </c>
      <c r="C1100" s="3" t="s">
        <v>2041</v>
      </c>
      <c r="D1100" s="4">
        <v>2</v>
      </c>
      <c r="E1100" s="2" t="s">
        <v>15</v>
      </c>
      <c r="F1100" s="4">
        <v>10</v>
      </c>
      <c r="G1100" s="4">
        <v>10</v>
      </c>
      <c r="H1100" s="4">
        <v>40</v>
      </c>
      <c r="I1100" s="4">
        <v>2</v>
      </c>
      <c r="J1100" s="4">
        <v>1</v>
      </c>
      <c r="K1100" s="4">
        <v>6</v>
      </c>
      <c r="L1100" s="8">
        <v>0</v>
      </c>
      <c r="M1100" s="59">
        <f>AlimentosSMAE[[#This Row],[Fibra]]/AlimentosSMAE[[#This Row],[Peso neto]]</f>
        <v>0</v>
      </c>
      <c r="N1100" s="62">
        <f>AlimentosSMAE[[#This Row],[Kcal]]/AlimentosSMAE[[#This Row],[Peso neto]]</f>
        <v>4</v>
      </c>
    </row>
    <row r="1101" spans="2:14" x14ac:dyDescent="0.25">
      <c r="B1101" s="17" t="s">
        <v>528</v>
      </c>
      <c r="C1101" s="3" t="s">
        <v>2041</v>
      </c>
      <c r="D1101" s="4">
        <v>3</v>
      </c>
      <c r="E1101" s="2" t="s">
        <v>15</v>
      </c>
      <c r="F1101" s="4">
        <v>15</v>
      </c>
      <c r="G1101" s="4">
        <v>15</v>
      </c>
      <c r="H1101" s="4">
        <v>60</v>
      </c>
      <c r="I1101" s="4">
        <v>3</v>
      </c>
      <c r="J1101" s="4">
        <v>1.5</v>
      </c>
      <c r="K1101" s="4">
        <v>9</v>
      </c>
      <c r="L1101" s="8">
        <v>0</v>
      </c>
      <c r="M1101" s="59">
        <f>AlimentosSMAE[[#This Row],[Fibra]]/AlimentosSMAE[[#This Row],[Peso neto]]</f>
        <v>0</v>
      </c>
      <c r="N1101" s="62">
        <f>AlimentosSMAE[[#This Row],[Kcal]]/AlimentosSMAE[[#This Row],[Peso neto]]</f>
        <v>4</v>
      </c>
    </row>
    <row r="1102" spans="2:14" x14ac:dyDescent="0.25">
      <c r="B1102" s="17" t="s">
        <v>529</v>
      </c>
      <c r="C1102" s="3" t="s">
        <v>2041</v>
      </c>
      <c r="D1102" s="4">
        <v>0.75</v>
      </c>
      <c r="E1102" s="2" t="s">
        <v>52</v>
      </c>
      <c r="F1102" s="4">
        <v>14</v>
      </c>
      <c r="G1102" s="4">
        <v>14</v>
      </c>
      <c r="H1102" s="4">
        <v>59</v>
      </c>
      <c r="I1102" s="4">
        <v>0.3</v>
      </c>
      <c r="J1102" s="4">
        <v>1.5</v>
      </c>
      <c r="K1102" s="4">
        <v>10.9</v>
      </c>
      <c r="L1102" s="8">
        <v>0</v>
      </c>
      <c r="M1102" s="59">
        <f>AlimentosSMAE[[#This Row],[Fibra]]/AlimentosSMAE[[#This Row],[Peso neto]]</f>
        <v>0</v>
      </c>
      <c r="N1102" s="62">
        <f>AlimentosSMAE[[#This Row],[Kcal]]/AlimentosSMAE[[#This Row],[Peso neto]]</f>
        <v>4.2142857142857144</v>
      </c>
    </row>
    <row r="1103" spans="2:14" x14ac:dyDescent="0.25">
      <c r="B1103" s="17" t="s">
        <v>531</v>
      </c>
      <c r="C1103" s="3" t="s">
        <v>2041</v>
      </c>
      <c r="D1103" s="4">
        <v>5</v>
      </c>
      <c r="E1103" s="2" t="s">
        <v>15</v>
      </c>
      <c r="F1103" s="4">
        <v>17</v>
      </c>
      <c r="G1103" s="4">
        <v>17</v>
      </c>
      <c r="H1103" s="4">
        <v>87</v>
      </c>
      <c r="I1103" s="4">
        <v>0.9</v>
      </c>
      <c r="J1103" s="4">
        <v>5.4</v>
      </c>
      <c r="K1103" s="4">
        <v>9.9</v>
      </c>
      <c r="L1103" s="8">
        <v>0</v>
      </c>
      <c r="M1103" s="59">
        <f>AlimentosSMAE[[#This Row],[Fibra]]/AlimentosSMAE[[#This Row],[Peso neto]]</f>
        <v>0</v>
      </c>
      <c r="N1103" s="62">
        <f>AlimentosSMAE[[#This Row],[Kcal]]/AlimentosSMAE[[#This Row],[Peso neto]]</f>
        <v>5.117647058823529</v>
      </c>
    </row>
    <row r="1104" spans="2:14" x14ac:dyDescent="0.25">
      <c r="B1104" s="17" t="s">
        <v>532</v>
      </c>
      <c r="C1104" s="3" t="s">
        <v>2041</v>
      </c>
      <c r="D1104" s="4">
        <v>17</v>
      </c>
      <c r="E1104" s="2" t="s">
        <v>10</v>
      </c>
      <c r="F1104" s="4">
        <v>17</v>
      </c>
      <c r="G1104" s="4">
        <v>17</v>
      </c>
      <c r="H1104" s="4">
        <v>81</v>
      </c>
      <c r="I1104" s="4">
        <v>0.7</v>
      </c>
      <c r="J1104" s="4">
        <v>5.0999999999999996</v>
      </c>
      <c r="K1104" s="4">
        <v>10.7</v>
      </c>
      <c r="L1104" s="8">
        <v>0</v>
      </c>
      <c r="M1104" s="59">
        <f>AlimentosSMAE[[#This Row],[Fibra]]/AlimentosSMAE[[#This Row],[Peso neto]]</f>
        <v>0</v>
      </c>
      <c r="N1104" s="62">
        <f>AlimentosSMAE[[#This Row],[Kcal]]/AlimentosSMAE[[#This Row],[Peso neto]]</f>
        <v>4.7647058823529411</v>
      </c>
    </row>
    <row r="1105" spans="2:14" x14ac:dyDescent="0.25">
      <c r="B1105" s="17" t="s">
        <v>533</v>
      </c>
      <c r="C1105" s="3" t="s">
        <v>2041</v>
      </c>
      <c r="D1105" s="4">
        <v>15</v>
      </c>
      <c r="E1105" s="2" t="s">
        <v>10</v>
      </c>
      <c r="F1105" s="4">
        <v>15</v>
      </c>
      <c r="G1105" s="4">
        <v>15</v>
      </c>
      <c r="H1105" s="4">
        <v>85</v>
      </c>
      <c r="I1105" s="4">
        <v>2.1</v>
      </c>
      <c r="J1105" s="4">
        <v>5.8</v>
      </c>
      <c r="K1105" s="4">
        <v>6.1</v>
      </c>
      <c r="L1105" s="8">
        <v>0</v>
      </c>
      <c r="M1105" s="59">
        <f>AlimentosSMAE[[#This Row],[Fibra]]/AlimentosSMAE[[#This Row],[Peso neto]]</f>
        <v>0</v>
      </c>
      <c r="N1105" s="62">
        <f>AlimentosSMAE[[#This Row],[Kcal]]/AlimentosSMAE[[#This Row],[Peso neto]]</f>
        <v>5.666666666666667</v>
      </c>
    </row>
    <row r="1106" spans="2:14" x14ac:dyDescent="0.25">
      <c r="B1106" s="17" t="s">
        <v>556</v>
      </c>
      <c r="C1106" s="3" t="s">
        <v>2041</v>
      </c>
      <c r="D1106" s="4">
        <v>0.75</v>
      </c>
      <c r="E1106" s="2" t="s">
        <v>45</v>
      </c>
      <c r="F1106" s="4">
        <v>21</v>
      </c>
      <c r="G1106" s="4">
        <v>21</v>
      </c>
      <c r="H1106" s="4">
        <v>92</v>
      </c>
      <c r="I1106" s="4">
        <v>5.3</v>
      </c>
      <c r="J1106" s="4">
        <v>5.3</v>
      </c>
      <c r="K1106" s="4">
        <v>12.8</v>
      </c>
      <c r="L1106" s="8">
        <v>0</v>
      </c>
      <c r="M1106" s="59">
        <f>AlimentosSMAE[[#This Row],[Fibra]]/AlimentosSMAE[[#This Row],[Peso neto]]</f>
        <v>0</v>
      </c>
      <c r="N1106" s="62">
        <f>AlimentosSMAE[[#This Row],[Kcal]]/AlimentosSMAE[[#This Row],[Peso neto]]</f>
        <v>4.3809523809523814</v>
      </c>
    </row>
    <row r="1107" spans="2:14" x14ac:dyDescent="0.25">
      <c r="B1107" s="17" t="s">
        <v>574</v>
      </c>
      <c r="C1107" s="3" t="s">
        <v>2041</v>
      </c>
      <c r="D1107" s="4">
        <v>2</v>
      </c>
      <c r="E1107" s="2" t="s">
        <v>15</v>
      </c>
      <c r="F1107" s="4">
        <v>10</v>
      </c>
      <c r="G1107" s="4">
        <v>10</v>
      </c>
      <c r="H1107" s="4">
        <v>40</v>
      </c>
      <c r="I1107" s="4">
        <v>2</v>
      </c>
      <c r="J1107" s="4">
        <v>1</v>
      </c>
      <c r="K1107" s="4">
        <v>6</v>
      </c>
      <c r="L1107" s="8">
        <v>0</v>
      </c>
      <c r="M1107" s="59">
        <f>AlimentosSMAE[[#This Row],[Fibra]]/AlimentosSMAE[[#This Row],[Peso neto]]</f>
        <v>0</v>
      </c>
      <c r="N1107" s="62">
        <f>AlimentosSMAE[[#This Row],[Kcal]]/AlimentosSMAE[[#This Row],[Peso neto]]</f>
        <v>4</v>
      </c>
    </row>
    <row r="1108" spans="2:14" x14ac:dyDescent="0.25">
      <c r="B1108" s="17" t="s">
        <v>586</v>
      </c>
      <c r="C1108" s="3" t="s">
        <v>2041</v>
      </c>
      <c r="D1108" s="4">
        <v>3</v>
      </c>
      <c r="E1108" s="2" t="s">
        <v>45</v>
      </c>
      <c r="F1108" s="4">
        <v>12</v>
      </c>
      <c r="G1108" s="4">
        <v>12</v>
      </c>
      <c r="H1108" s="4">
        <v>44</v>
      </c>
      <c r="I1108" s="4">
        <v>0</v>
      </c>
      <c r="J1108" s="4" t="s">
        <v>136</v>
      </c>
      <c r="K1108" s="4">
        <v>11.1</v>
      </c>
      <c r="L1108" s="8">
        <v>0</v>
      </c>
      <c r="M1108" s="59">
        <f>AlimentosSMAE[[#This Row],[Fibra]]/AlimentosSMAE[[#This Row],[Peso neto]]</f>
        <v>0</v>
      </c>
      <c r="N1108" s="62">
        <f>AlimentosSMAE[[#This Row],[Kcal]]/AlimentosSMAE[[#This Row],[Peso neto]]</f>
        <v>3.6666666666666665</v>
      </c>
    </row>
    <row r="1109" spans="2:14" x14ac:dyDescent="0.25">
      <c r="B1109" s="17" t="s">
        <v>627</v>
      </c>
      <c r="C1109" s="3" t="s">
        <v>2041</v>
      </c>
      <c r="D1109" s="4">
        <v>1</v>
      </c>
      <c r="E1109" s="2" t="s">
        <v>170</v>
      </c>
      <c r="F1109" s="4">
        <v>12</v>
      </c>
      <c r="G1109" s="4">
        <v>12</v>
      </c>
      <c r="H1109" s="4">
        <v>45</v>
      </c>
      <c r="I1109" s="4">
        <v>0</v>
      </c>
      <c r="J1109" s="4" t="s">
        <v>136</v>
      </c>
      <c r="K1109" s="4">
        <v>12</v>
      </c>
      <c r="L1109" s="8">
        <v>0</v>
      </c>
      <c r="M1109" s="59">
        <f>AlimentosSMAE[[#This Row],[Fibra]]/AlimentosSMAE[[#This Row],[Peso neto]]</f>
        <v>0</v>
      </c>
      <c r="N1109" s="62">
        <f>AlimentosSMAE[[#This Row],[Kcal]]/AlimentosSMAE[[#This Row],[Peso neto]]</f>
        <v>3.75</v>
      </c>
    </row>
    <row r="1110" spans="2:14" x14ac:dyDescent="0.25">
      <c r="B1110" s="17" t="s">
        <v>643</v>
      </c>
      <c r="C1110" s="3" t="s">
        <v>2041</v>
      </c>
      <c r="D1110" s="4">
        <v>9</v>
      </c>
      <c r="E1110" s="2" t="s">
        <v>15</v>
      </c>
      <c r="F1110" s="4">
        <v>18</v>
      </c>
      <c r="G1110" s="4">
        <v>18</v>
      </c>
      <c r="H1110" s="4">
        <v>98</v>
      </c>
      <c r="I1110" s="4">
        <v>0.9</v>
      </c>
      <c r="J1110" s="4">
        <v>6.4</v>
      </c>
      <c r="K1110" s="4">
        <v>9.9</v>
      </c>
      <c r="L1110" s="8">
        <v>0</v>
      </c>
      <c r="M1110" s="59">
        <f>AlimentosSMAE[[#This Row],[Fibra]]/AlimentosSMAE[[#This Row],[Peso neto]]</f>
        <v>0</v>
      </c>
      <c r="N1110" s="62">
        <f>AlimentosSMAE[[#This Row],[Kcal]]/AlimentosSMAE[[#This Row],[Peso neto]]</f>
        <v>5.4444444444444446</v>
      </c>
    </row>
    <row r="1111" spans="2:14" x14ac:dyDescent="0.25">
      <c r="B1111" s="17" t="s">
        <v>662</v>
      </c>
      <c r="C1111" s="3" t="s">
        <v>2041</v>
      </c>
      <c r="D1111" s="4">
        <v>2</v>
      </c>
      <c r="E1111" s="2" t="s">
        <v>15</v>
      </c>
      <c r="F1111" s="4">
        <v>12</v>
      </c>
      <c r="G1111" s="4">
        <v>12</v>
      </c>
      <c r="H1111" s="4">
        <v>48</v>
      </c>
      <c r="I1111" s="4">
        <v>0</v>
      </c>
      <c r="J1111" s="4">
        <v>1.3</v>
      </c>
      <c r="K1111" s="4">
        <v>9.1</v>
      </c>
      <c r="L1111" s="8">
        <v>0</v>
      </c>
      <c r="M1111" s="59">
        <f>AlimentosSMAE[[#This Row],[Fibra]]/AlimentosSMAE[[#This Row],[Peso neto]]</f>
        <v>0</v>
      </c>
      <c r="N1111" s="62">
        <f>AlimentosSMAE[[#This Row],[Kcal]]/AlimentosSMAE[[#This Row],[Peso neto]]</f>
        <v>4</v>
      </c>
    </row>
    <row r="1112" spans="2:14" x14ac:dyDescent="0.25">
      <c r="B1112" s="17" t="s">
        <v>663</v>
      </c>
      <c r="C1112" s="3" t="s">
        <v>2041</v>
      </c>
      <c r="D1112" s="4">
        <v>3</v>
      </c>
      <c r="E1112" s="2" t="s">
        <v>15</v>
      </c>
      <c r="F1112" s="4">
        <v>16</v>
      </c>
      <c r="G1112" s="4">
        <v>16</v>
      </c>
      <c r="H1112" s="4">
        <v>41</v>
      </c>
      <c r="I1112" s="4">
        <v>0</v>
      </c>
      <c r="J1112" s="4">
        <v>0</v>
      </c>
      <c r="K1112" s="4">
        <v>10.6</v>
      </c>
      <c r="L1112" s="8">
        <v>0</v>
      </c>
      <c r="M1112" s="59">
        <f>AlimentosSMAE[[#This Row],[Fibra]]/AlimentosSMAE[[#This Row],[Peso neto]]</f>
        <v>0</v>
      </c>
      <c r="N1112" s="62">
        <f>AlimentosSMAE[[#This Row],[Kcal]]/AlimentosSMAE[[#This Row],[Peso neto]]</f>
        <v>2.5625</v>
      </c>
    </row>
    <row r="1113" spans="2:14" x14ac:dyDescent="0.25">
      <c r="B1113" s="17" t="s">
        <v>664</v>
      </c>
      <c r="C1113" s="3" t="s">
        <v>2041</v>
      </c>
      <c r="D1113" s="4">
        <v>3</v>
      </c>
      <c r="E1113" s="2" t="s">
        <v>15</v>
      </c>
      <c r="F1113" s="4">
        <v>16</v>
      </c>
      <c r="G1113" s="4">
        <v>16</v>
      </c>
      <c r="H1113" s="4">
        <v>40</v>
      </c>
      <c r="I1113" s="4">
        <v>0</v>
      </c>
      <c r="J1113" s="4">
        <v>0</v>
      </c>
      <c r="K1113" s="4">
        <v>10.6</v>
      </c>
      <c r="L1113" s="8">
        <v>0</v>
      </c>
      <c r="M1113" s="59">
        <f>AlimentosSMAE[[#This Row],[Fibra]]/AlimentosSMAE[[#This Row],[Peso neto]]</f>
        <v>0</v>
      </c>
      <c r="N1113" s="62">
        <f>AlimentosSMAE[[#This Row],[Kcal]]/AlimentosSMAE[[#This Row],[Peso neto]]</f>
        <v>2.5</v>
      </c>
    </row>
    <row r="1114" spans="2:14" x14ac:dyDescent="0.25">
      <c r="B1114" s="17" t="s">
        <v>666</v>
      </c>
      <c r="C1114" s="3" t="s">
        <v>2041</v>
      </c>
      <c r="D1114" s="4">
        <v>0.5</v>
      </c>
      <c r="E1114" s="2" t="s">
        <v>45</v>
      </c>
      <c r="F1114" s="4">
        <v>11</v>
      </c>
      <c r="G1114" s="4">
        <v>11</v>
      </c>
      <c r="H1114" s="4">
        <v>39</v>
      </c>
      <c r="I1114" s="4">
        <v>0</v>
      </c>
      <c r="J1114" s="4">
        <v>0.3</v>
      </c>
      <c r="K1114" s="4">
        <v>9</v>
      </c>
      <c r="L1114" s="8">
        <v>0</v>
      </c>
      <c r="M1114" s="59">
        <f>AlimentosSMAE[[#This Row],[Fibra]]/AlimentosSMAE[[#This Row],[Peso neto]]</f>
        <v>0</v>
      </c>
      <c r="N1114" s="62">
        <f>AlimentosSMAE[[#This Row],[Kcal]]/AlimentosSMAE[[#This Row],[Peso neto]]</f>
        <v>3.5454545454545454</v>
      </c>
    </row>
    <row r="1115" spans="2:14" x14ac:dyDescent="0.25">
      <c r="B1115" s="17" t="s">
        <v>779</v>
      </c>
      <c r="C1115" s="3" t="s">
        <v>2041</v>
      </c>
      <c r="D1115" s="4">
        <v>0.2</v>
      </c>
      <c r="E1115" s="2" t="s">
        <v>50</v>
      </c>
      <c r="F1115" s="4">
        <v>61</v>
      </c>
      <c r="G1115" s="4">
        <v>61</v>
      </c>
      <c r="H1115" s="4">
        <v>89</v>
      </c>
      <c r="I1115" s="4">
        <v>2.8</v>
      </c>
      <c r="J1115" s="4">
        <v>2.5</v>
      </c>
      <c r="K1115" s="4">
        <v>13.9</v>
      </c>
      <c r="L1115" s="8">
        <v>0</v>
      </c>
      <c r="M1115" s="59">
        <f>AlimentosSMAE[[#This Row],[Fibra]]/AlimentosSMAE[[#This Row],[Peso neto]]</f>
        <v>0</v>
      </c>
      <c r="N1115" s="62">
        <f>AlimentosSMAE[[#This Row],[Kcal]]/AlimentosSMAE[[#This Row],[Peso neto]]</f>
        <v>1.459016393442623</v>
      </c>
    </row>
    <row r="1116" spans="2:14" x14ac:dyDescent="0.25">
      <c r="B1116" s="17" t="s">
        <v>780</v>
      </c>
      <c r="C1116" s="3" t="s">
        <v>2041</v>
      </c>
      <c r="D1116" s="4">
        <v>0.2</v>
      </c>
      <c r="E1116" s="2" t="s">
        <v>50</v>
      </c>
      <c r="F1116" s="4">
        <v>61</v>
      </c>
      <c r="G1116" s="4">
        <v>61</v>
      </c>
      <c r="H1116" s="4">
        <v>63</v>
      </c>
      <c r="I1116" s="4">
        <v>1.8</v>
      </c>
      <c r="J1116" s="4">
        <v>1.1000000000000001</v>
      </c>
      <c r="K1116" s="4">
        <v>11.5</v>
      </c>
      <c r="L1116" s="8">
        <v>0</v>
      </c>
      <c r="M1116" s="59">
        <f>AlimentosSMAE[[#This Row],[Fibra]]/AlimentosSMAE[[#This Row],[Peso neto]]</f>
        <v>0</v>
      </c>
      <c r="N1116" s="62">
        <f>AlimentosSMAE[[#This Row],[Kcal]]/AlimentosSMAE[[#This Row],[Peso neto]]</f>
        <v>1.0327868852459017</v>
      </c>
    </row>
    <row r="1117" spans="2:14" x14ac:dyDescent="0.25">
      <c r="B1117" s="17" t="s">
        <v>781</v>
      </c>
      <c r="C1117" s="3" t="s">
        <v>2041</v>
      </c>
      <c r="D1117" s="4">
        <v>0.2</v>
      </c>
      <c r="E1117" s="2" t="s">
        <v>50</v>
      </c>
      <c r="F1117" s="4">
        <v>61</v>
      </c>
      <c r="G1117" s="4">
        <v>61</v>
      </c>
      <c r="H1117" s="4">
        <v>69</v>
      </c>
      <c r="I1117" s="4">
        <v>1.8</v>
      </c>
      <c r="J1117" s="4">
        <v>1.8</v>
      </c>
      <c r="K1117" s="4">
        <v>11.4</v>
      </c>
      <c r="L1117" s="8">
        <v>0</v>
      </c>
      <c r="M1117" s="59">
        <f>AlimentosSMAE[[#This Row],[Fibra]]/AlimentosSMAE[[#This Row],[Peso neto]]</f>
        <v>0</v>
      </c>
      <c r="N1117" s="62">
        <f>AlimentosSMAE[[#This Row],[Kcal]]/AlimentosSMAE[[#This Row],[Peso neto]]</f>
        <v>1.1311475409836065</v>
      </c>
    </row>
    <row r="1118" spans="2:14" x14ac:dyDescent="0.25">
      <c r="B1118" s="17" t="s">
        <v>782</v>
      </c>
      <c r="C1118" s="3" t="s">
        <v>2041</v>
      </c>
      <c r="D1118" s="4">
        <v>1</v>
      </c>
      <c r="E1118" s="2" t="s">
        <v>52</v>
      </c>
      <c r="F1118" s="4">
        <v>12</v>
      </c>
      <c r="G1118" s="4">
        <v>12</v>
      </c>
      <c r="H1118" s="4">
        <v>42</v>
      </c>
      <c r="I1118" s="4">
        <v>0</v>
      </c>
      <c r="J1118" s="4">
        <v>0</v>
      </c>
      <c r="K1118" s="4">
        <v>11</v>
      </c>
      <c r="L1118" s="8">
        <v>0</v>
      </c>
      <c r="M1118" s="59">
        <f>AlimentosSMAE[[#This Row],[Fibra]]/AlimentosSMAE[[#This Row],[Peso neto]]</f>
        <v>0</v>
      </c>
      <c r="N1118" s="62">
        <f>AlimentosSMAE[[#This Row],[Kcal]]/AlimentosSMAE[[#This Row],[Peso neto]]</f>
        <v>3.5</v>
      </c>
    </row>
    <row r="1119" spans="2:14" x14ac:dyDescent="0.25">
      <c r="B1119" s="17" t="s">
        <v>795</v>
      </c>
      <c r="C1119" s="3" t="s">
        <v>2041</v>
      </c>
      <c r="D1119" s="4">
        <v>15</v>
      </c>
      <c r="E1119" s="2" t="s">
        <v>10</v>
      </c>
      <c r="F1119" s="4">
        <v>15</v>
      </c>
      <c r="G1119" s="4">
        <v>15</v>
      </c>
      <c r="H1119" s="4">
        <v>45</v>
      </c>
      <c r="I1119" s="4">
        <v>0.5</v>
      </c>
      <c r="J1119" s="4">
        <v>0.1</v>
      </c>
      <c r="K1119" s="4">
        <v>11</v>
      </c>
      <c r="L1119" s="8">
        <v>0</v>
      </c>
      <c r="M1119" s="59">
        <f>AlimentosSMAE[[#This Row],[Fibra]]/AlimentosSMAE[[#This Row],[Peso neto]]</f>
        <v>0</v>
      </c>
      <c r="N1119" s="62">
        <f>AlimentosSMAE[[#This Row],[Kcal]]/AlimentosSMAE[[#This Row],[Peso neto]]</f>
        <v>3</v>
      </c>
    </row>
    <row r="1120" spans="2:14" x14ac:dyDescent="0.25">
      <c r="B1120" s="17" t="s">
        <v>852</v>
      </c>
      <c r="C1120" s="3" t="s">
        <v>2041</v>
      </c>
      <c r="D1120" s="4">
        <v>200</v>
      </c>
      <c r="E1120" s="2" t="s">
        <v>100</v>
      </c>
      <c r="F1120" s="4">
        <v>200</v>
      </c>
      <c r="G1120" s="4">
        <v>200</v>
      </c>
      <c r="H1120" s="4">
        <v>46</v>
      </c>
      <c r="I1120" s="4">
        <v>0</v>
      </c>
      <c r="J1120" s="4">
        <v>0</v>
      </c>
      <c r="K1120" s="4">
        <v>11.6</v>
      </c>
      <c r="L1120" s="8">
        <v>0</v>
      </c>
      <c r="M1120" s="59">
        <f>AlimentosSMAE[[#This Row],[Fibra]]/AlimentosSMAE[[#This Row],[Peso neto]]</f>
        <v>0</v>
      </c>
      <c r="N1120" s="62">
        <f>AlimentosSMAE[[#This Row],[Kcal]]/AlimentosSMAE[[#This Row],[Peso neto]]</f>
        <v>0.23</v>
      </c>
    </row>
    <row r="1121" spans="2:14" x14ac:dyDescent="0.25">
      <c r="B1121" s="17" t="s">
        <v>853</v>
      </c>
      <c r="C1121" s="3" t="s">
        <v>2041</v>
      </c>
      <c r="D1121" s="4">
        <v>0.33333333300000001</v>
      </c>
      <c r="E1121" s="2" t="s">
        <v>50</v>
      </c>
      <c r="F1121" s="4">
        <v>59</v>
      </c>
      <c r="G1121" s="4">
        <v>59</v>
      </c>
      <c r="H1121" s="4">
        <v>37</v>
      </c>
      <c r="I1121" s="4">
        <v>0.7</v>
      </c>
      <c r="J1121" s="4">
        <v>0</v>
      </c>
      <c r="K1121" s="4">
        <v>8.4</v>
      </c>
      <c r="L1121" s="8">
        <v>0</v>
      </c>
      <c r="M1121" s="59">
        <f>AlimentosSMAE[[#This Row],[Fibra]]/AlimentosSMAE[[#This Row],[Peso neto]]</f>
        <v>0</v>
      </c>
      <c r="N1121" s="62">
        <f>AlimentosSMAE[[#This Row],[Kcal]]/AlimentosSMAE[[#This Row],[Peso neto]]</f>
        <v>0.6271186440677966</v>
      </c>
    </row>
    <row r="1122" spans="2:14" x14ac:dyDescent="0.25">
      <c r="B1122" s="17" t="s">
        <v>855</v>
      </c>
      <c r="C1122" s="3" t="s">
        <v>2041</v>
      </c>
      <c r="D1122" s="4">
        <v>10</v>
      </c>
      <c r="E1122" s="2" t="s">
        <v>10</v>
      </c>
      <c r="F1122" s="4">
        <v>10</v>
      </c>
      <c r="G1122" s="4">
        <v>10</v>
      </c>
      <c r="H1122" s="4">
        <v>38</v>
      </c>
      <c r="I1122" s="4">
        <v>0.8</v>
      </c>
      <c r="J1122" s="4">
        <v>0</v>
      </c>
      <c r="K1122" s="4">
        <v>9.1</v>
      </c>
      <c r="L1122" s="8">
        <v>0</v>
      </c>
      <c r="M1122" s="59">
        <f>AlimentosSMAE[[#This Row],[Fibra]]/AlimentosSMAE[[#This Row],[Peso neto]]</f>
        <v>0</v>
      </c>
      <c r="N1122" s="62">
        <f>AlimentosSMAE[[#This Row],[Kcal]]/AlimentosSMAE[[#This Row],[Peso neto]]</f>
        <v>3.8</v>
      </c>
    </row>
    <row r="1123" spans="2:14" x14ac:dyDescent="0.25">
      <c r="B1123" s="17" t="s">
        <v>856</v>
      </c>
      <c r="C1123" s="3" t="s">
        <v>2041</v>
      </c>
      <c r="D1123" s="4">
        <v>10</v>
      </c>
      <c r="E1123" s="2" t="s">
        <v>10</v>
      </c>
      <c r="F1123" s="4">
        <v>10</v>
      </c>
      <c r="G1123" s="4">
        <v>10</v>
      </c>
      <c r="H1123" s="4">
        <v>38</v>
      </c>
      <c r="I1123" s="4">
        <v>0.8</v>
      </c>
      <c r="J1123" s="4">
        <v>0</v>
      </c>
      <c r="K1123" s="4">
        <v>9.1</v>
      </c>
      <c r="L1123" s="8">
        <v>0</v>
      </c>
      <c r="M1123" s="59">
        <f>AlimentosSMAE[[#This Row],[Fibra]]/AlimentosSMAE[[#This Row],[Peso neto]]</f>
        <v>0</v>
      </c>
      <c r="N1123" s="62">
        <f>AlimentosSMAE[[#This Row],[Kcal]]/AlimentosSMAE[[#This Row],[Peso neto]]</f>
        <v>3.8</v>
      </c>
    </row>
    <row r="1124" spans="2:14" x14ac:dyDescent="0.25">
      <c r="B1124" s="17" t="s">
        <v>857</v>
      </c>
      <c r="C1124" s="3" t="s">
        <v>2041</v>
      </c>
      <c r="D1124" s="4">
        <v>10</v>
      </c>
      <c r="E1124" s="2" t="s">
        <v>10</v>
      </c>
      <c r="F1124" s="4">
        <v>10</v>
      </c>
      <c r="G1124" s="4">
        <v>10</v>
      </c>
      <c r="H1124" s="4">
        <v>38</v>
      </c>
      <c r="I1124" s="4">
        <v>0.8</v>
      </c>
      <c r="J1124" s="4">
        <v>0</v>
      </c>
      <c r="K1124" s="4">
        <v>9.1</v>
      </c>
      <c r="L1124" s="8">
        <v>0</v>
      </c>
      <c r="M1124" s="59">
        <f>AlimentosSMAE[[#This Row],[Fibra]]/AlimentosSMAE[[#This Row],[Peso neto]]</f>
        <v>0</v>
      </c>
      <c r="N1124" s="62">
        <f>AlimentosSMAE[[#This Row],[Kcal]]/AlimentosSMAE[[#This Row],[Peso neto]]</f>
        <v>3.8</v>
      </c>
    </row>
    <row r="1125" spans="2:14" x14ac:dyDescent="0.25">
      <c r="B1125" s="17" t="s">
        <v>858</v>
      </c>
      <c r="C1125" s="3" t="s">
        <v>2041</v>
      </c>
      <c r="D1125" s="4">
        <v>4.5</v>
      </c>
      <c r="E1125" s="2" t="s">
        <v>52</v>
      </c>
      <c r="F1125" s="4">
        <v>72</v>
      </c>
      <c r="G1125" s="4">
        <v>72</v>
      </c>
      <c r="H1125" s="4">
        <v>45</v>
      </c>
      <c r="I1125" s="4">
        <v>0.9</v>
      </c>
      <c r="J1125" s="4">
        <v>0</v>
      </c>
      <c r="K1125" s="4">
        <v>10.199999999999999</v>
      </c>
      <c r="L1125" s="8">
        <v>0</v>
      </c>
      <c r="M1125" s="59">
        <f>AlimentosSMAE[[#This Row],[Fibra]]/AlimentosSMAE[[#This Row],[Peso neto]]</f>
        <v>0</v>
      </c>
      <c r="N1125" s="62">
        <f>AlimentosSMAE[[#This Row],[Kcal]]/AlimentosSMAE[[#This Row],[Peso neto]]</f>
        <v>0.625</v>
      </c>
    </row>
    <row r="1126" spans="2:14" x14ac:dyDescent="0.25">
      <c r="B1126" s="17" t="s">
        <v>866</v>
      </c>
      <c r="C1126" s="3" t="s">
        <v>2041</v>
      </c>
      <c r="D1126" s="4">
        <v>4</v>
      </c>
      <c r="E1126" s="2" t="s">
        <v>45</v>
      </c>
      <c r="F1126" s="4">
        <v>12</v>
      </c>
      <c r="G1126" s="4">
        <v>12</v>
      </c>
      <c r="H1126" s="4">
        <v>42</v>
      </c>
      <c r="I1126" s="4">
        <v>0.5</v>
      </c>
      <c r="J1126" s="4">
        <v>0</v>
      </c>
      <c r="K1126" s="4">
        <v>10.199999999999999</v>
      </c>
      <c r="L1126" s="8">
        <v>0</v>
      </c>
      <c r="M1126" s="59">
        <f>AlimentosSMAE[[#This Row],[Fibra]]/AlimentosSMAE[[#This Row],[Peso neto]]</f>
        <v>0</v>
      </c>
      <c r="N1126" s="62">
        <f>AlimentosSMAE[[#This Row],[Kcal]]/AlimentosSMAE[[#This Row],[Peso neto]]</f>
        <v>3.5</v>
      </c>
    </row>
    <row r="1127" spans="2:14" x14ac:dyDescent="0.25">
      <c r="B1127" s="17" t="s">
        <v>901</v>
      </c>
      <c r="C1127" s="3" t="s">
        <v>2041</v>
      </c>
      <c r="D1127" s="4">
        <v>0.5</v>
      </c>
      <c r="E1127" s="2" t="s">
        <v>45</v>
      </c>
      <c r="F1127" s="4">
        <v>8</v>
      </c>
      <c r="G1127" s="4">
        <v>8</v>
      </c>
      <c r="H1127" s="4">
        <v>31</v>
      </c>
      <c r="I1127" s="4">
        <v>0.1</v>
      </c>
      <c r="J1127" s="4">
        <v>0</v>
      </c>
      <c r="K1127" s="4">
        <v>7.6</v>
      </c>
      <c r="L1127" s="8">
        <v>0</v>
      </c>
      <c r="M1127" s="59">
        <f>AlimentosSMAE[[#This Row],[Fibra]]/AlimentosSMAE[[#This Row],[Peso neto]]</f>
        <v>0</v>
      </c>
      <c r="N1127" s="62">
        <f>AlimentosSMAE[[#This Row],[Kcal]]/AlimentosSMAE[[#This Row],[Peso neto]]</f>
        <v>3.875</v>
      </c>
    </row>
    <row r="1128" spans="2:14" x14ac:dyDescent="0.25">
      <c r="B1128" s="17" t="s">
        <v>940</v>
      </c>
      <c r="C1128" s="3" t="s">
        <v>2041</v>
      </c>
      <c r="D1128" s="4">
        <v>0.25</v>
      </c>
      <c r="E1128" s="2" t="s">
        <v>45</v>
      </c>
      <c r="F1128" s="4">
        <v>11</v>
      </c>
      <c r="G1128" s="4">
        <v>11</v>
      </c>
      <c r="H1128" s="4">
        <v>57</v>
      </c>
      <c r="I1128" s="4">
        <v>3.1</v>
      </c>
      <c r="J1128" s="4">
        <v>3.1</v>
      </c>
      <c r="K1128" s="4">
        <v>6.2</v>
      </c>
      <c r="L1128" s="8">
        <v>0</v>
      </c>
      <c r="M1128" s="59">
        <f>AlimentosSMAE[[#This Row],[Fibra]]/AlimentosSMAE[[#This Row],[Peso neto]]</f>
        <v>0</v>
      </c>
      <c r="N1128" s="62">
        <f>AlimentosSMAE[[#This Row],[Kcal]]/AlimentosSMAE[[#This Row],[Peso neto]]</f>
        <v>5.1818181818181817</v>
      </c>
    </row>
    <row r="1129" spans="2:14" x14ac:dyDescent="0.25">
      <c r="B1129" s="17" t="s">
        <v>1023</v>
      </c>
      <c r="C1129" s="3" t="s">
        <v>2041</v>
      </c>
      <c r="D1129" s="4">
        <v>2</v>
      </c>
      <c r="E1129" s="2" t="s">
        <v>15</v>
      </c>
      <c r="F1129" s="4">
        <v>13</v>
      </c>
      <c r="G1129" s="4">
        <v>13</v>
      </c>
      <c r="H1129" s="4">
        <v>42</v>
      </c>
      <c r="I1129" s="4">
        <v>0</v>
      </c>
      <c r="J1129" s="4">
        <v>0</v>
      </c>
      <c r="K1129" s="4">
        <v>10.7</v>
      </c>
      <c r="L1129" s="8">
        <v>0</v>
      </c>
      <c r="M1129" s="59">
        <f>AlimentosSMAE[[#This Row],[Fibra]]/AlimentosSMAE[[#This Row],[Peso neto]]</f>
        <v>0</v>
      </c>
      <c r="N1129" s="62">
        <f>AlimentosSMAE[[#This Row],[Kcal]]/AlimentosSMAE[[#This Row],[Peso neto]]</f>
        <v>3.2307692307692308</v>
      </c>
    </row>
    <row r="1130" spans="2:14" x14ac:dyDescent="0.25">
      <c r="B1130" s="17" t="s">
        <v>1037</v>
      </c>
      <c r="C1130" s="3" t="s">
        <v>2041</v>
      </c>
      <c r="D1130" s="4">
        <v>1</v>
      </c>
      <c r="E1130" s="2" t="s">
        <v>52</v>
      </c>
      <c r="F1130" s="4">
        <v>18</v>
      </c>
      <c r="G1130" s="4">
        <v>18</v>
      </c>
      <c r="H1130" s="4">
        <v>49</v>
      </c>
      <c r="I1130" s="4">
        <v>0.4</v>
      </c>
      <c r="J1130" s="4">
        <v>0.2</v>
      </c>
      <c r="K1130" s="4">
        <v>11.4</v>
      </c>
      <c r="L1130" s="8">
        <v>0</v>
      </c>
      <c r="M1130" s="59">
        <f>AlimentosSMAE[[#This Row],[Fibra]]/AlimentosSMAE[[#This Row],[Peso neto]]</f>
        <v>0</v>
      </c>
      <c r="N1130" s="62">
        <f>AlimentosSMAE[[#This Row],[Kcal]]/AlimentosSMAE[[#This Row],[Peso neto]]</f>
        <v>2.7222222222222223</v>
      </c>
    </row>
    <row r="1131" spans="2:14" x14ac:dyDescent="0.25">
      <c r="B1131" s="17" t="s">
        <v>1038</v>
      </c>
      <c r="C1131" s="3" t="s">
        <v>2041</v>
      </c>
      <c r="D1131" s="4">
        <v>5</v>
      </c>
      <c r="E1131" s="2" t="s">
        <v>52</v>
      </c>
      <c r="F1131" s="4">
        <v>85</v>
      </c>
      <c r="G1131" s="4">
        <v>85</v>
      </c>
      <c r="H1131" s="4">
        <v>83</v>
      </c>
      <c r="I1131" s="4">
        <v>0.4</v>
      </c>
      <c r="J1131" s="4">
        <v>3.9</v>
      </c>
      <c r="K1131" s="4">
        <v>6.5</v>
      </c>
      <c r="L1131" s="8">
        <v>0</v>
      </c>
      <c r="M1131" s="59">
        <f>AlimentosSMAE[[#This Row],[Fibra]]/AlimentosSMAE[[#This Row],[Peso neto]]</f>
        <v>0</v>
      </c>
      <c r="N1131" s="62">
        <f>AlimentosSMAE[[#This Row],[Kcal]]/AlimentosSMAE[[#This Row],[Peso neto]]</f>
        <v>0.97647058823529409</v>
      </c>
    </row>
    <row r="1132" spans="2:14" x14ac:dyDescent="0.25">
      <c r="B1132" s="17" t="s">
        <v>1039</v>
      </c>
      <c r="C1132" s="3" t="s">
        <v>2041</v>
      </c>
      <c r="D1132" s="4">
        <v>1</v>
      </c>
      <c r="E1132" s="2" t="s">
        <v>52</v>
      </c>
      <c r="F1132" s="4">
        <v>17</v>
      </c>
      <c r="G1132" s="4">
        <v>17</v>
      </c>
      <c r="H1132" s="4">
        <v>41</v>
      </c>
      <c r="I1132" s="4">
        <v>0</v>
      </c>
      <c r="J1132" s="4">
        <v>0.1</v>
      </c>
      <c r="K1132" s="4">
        <v>11.2</v>
      </c>
      <c r="L1132" s="8">
        <v>0</v>
      </c>
      <c r="M1132" s="59">
        <f>AlimentosSMAE[[#This Row],[Fibra]]/AlimentosSMAE[[#This Row],[Peso neto]]</f>
        <v>0</v>
      </c>
      <c r="N1132" s="62">
        <f>AlimentosSMAE[[#This Row],[Kcal]]/AlimentosSMAE[[#This Row],[Peso neto]]</f>
        <v>2.4117647058823528</v>
      </c>
    </row>
    <row r="1133" spans="2:14" x14ac:dyDescent="0.25">
      <c r="B1133" s="17" t="s">
        <v>1047</v>
      </c>
      <c r="C1133" s="3" t="s">
        <v>2041</v>
      </c>
      <c r="D1133" s="4">
        <v>0.25</v>
      </c>
      <c r="E1133" s="2" t="s">
        <v>50</v>
      </c>
      <c r="F1133" s="4">
        <v>60</v>
      </c>
      <c r="G1133" s="4">
        <v>60</v>
      </c>
      <c r="H1133" s="4">
        <v>50</v>
      </c>
      <c r="I1133" s="4">
        <v>0.2</v>
      </c>
      <c r="J1133" s="4">
        <v>0.1</v>
      </c>
      <c r="K1133" s="4">
        <v>12.3</v>
      </c>
      <c r="L1133" s="8">
        <v>0</v>
      </c>
      <c r="M1133" s="59">
        <f>AlimentosSMAE[[#This Row],[Fibra]]/AlimentosSMAE[[#This Row],[Peso neto]]</f>
        <v>0</v>
      </c>
      <c r="N1133" s="62">
        <f>AlimentosSMAE[[#This Row],[Kcal]]/AlimentosSMAE[[#This Row],[Peso neto]]</f>
        <v>0.83333333333333337</v>
      </c>
    </row>
    <row r="1134" spans="2:14" x14ac:dyDescent="0.25">
      <c r="B1134" s="17" t="s">
        <v>1048</v>
      </c>
      <c r="C1134" s="3" t="s">
        <v>2041</v>
      </c>
      <c r="D1134" s="4">
        <v>0.25</v>
      </c>
      <c r="E1134" s="2" t="s">
        <v>50</v>
      </c>
      <c r="F1134" s="4">
        <v>64</v>
      </c>
      <c r="G1134" s="4">
        <v>64</v>
      </c>
      <c r="H1134" s="4">
        <v>45</v>
      </c>
      <c r="I1134" s="4">
        <v>0.4</v>
      </c>
      <c r="J1134" s="4">
        <v>0</v>
      </c>
      <c r="K1134" s="4">
        <v>11.2</v>
      </c>
      <c r="L1134" s="8">
        <v>0</v>
      </c>
      <c r="M1134" s="59">
        <f>AlimentosSMAE[[#This Row],[Fibra]]/AlimentosSMAE[[#This Row],[Peso neto]]</f>
        <v>0</v>
      </c>
      <c r="N1134" s="62">
        <f>AlimentosSMAE[[#This Row],[Kcal]]/AlimentosSMAE[[#This Row],[Peso neto]]</f>
        <v>0.703125</v>
      </c>
    </row>
    <row r="1135" spans="2:14" x14ac:dyDescent="0.25">
      <c r="B1135" s="17" t="s">
        <v>1049</v>
      </c>
      <c r="C1135" s="3" t="s">
        <v>2041</v>
      </c>
      <c r="D1135" s="4">
        <v>0.33333333300000001</v>
      </c>
      <c r="E1135" s="2" t="s">
        <v>50</v>
      </c>
      <c r="F1135" s="4">
        <v>80</v>
      </c>
      <c r="G1135" s="4">
        <v>80</v>
      </c>
      <c r="H1135" s="4">
        <v>37</v>
      </c>
      <c r="I1135" s="4">
        <v>0.2</v>
      </c>
      <c r="J1135" s="4">
        <v>0</v>
      </c>
      <c r="K1135" s="4">
        <v>9.1999999999999993</v>
      </c>
      <c r="L1135" s="8">
        <v>0</v>
      </c>
      <c r="M1135" s="59">
        <f>AlimentosSMAE[[#This Row],[Fibra]]/AlimentosSMAE[[#This Row],[Peso neto]]</f>
        <v>0</v>
      </c>
      <c r="N1135" s="62">
        <f>AlimentosSMAE[[#This Row],[Kcal]]/AlimentosSMAE[[#This Row],[Peso neto]]</f>
        <v>0.46250000000000002</v>
      </c>
    </row>
    <row r="1136" spans="2:14" x14ac:dyDescent="0.25">
      <c r="B1136" s="17" t="s">
        <v>1050</v>
      </c>
      <c r="C1136" s="3" t="s">
        <v>2041</v>
      </c>
      <c r="D1136" s="4">
        <v>20</v>
      </c>
      <c r="E1136" s="2" t="s">
        <v>10</v>
      </c>
      <c r="F1136" s="4">
        <v>20</v>
      </c>
      <c r="G1136" s="4">
        <v>20</v>
      </c>
      <c r="H1136" s="4">
        <v>45</v>
      </c>
      <c r="I1136" s="4">
        <v>0.8</v>
      </c>
      <c r="J1136" s="4">
        <v>0.3</v>
      </c>
      <c r="K1136" s="4">
        <v>10.1</v>
      </c>
      <c r="L1136" s="8">
        <v>0</v>
      </c>
      <c r="M1136" s="59">
        <f>AlimentosSMAE[[#This Row],[Fibra]]/AlimentosSMAE[[#This Row],[Peso neto]]</f>
        <v>0</v>
      </c>
      <c r="N1136" s="62">
        <f>AlimentosSMAE[[#This Row],[Kcal]]/AlimentosSMAE[[#This Row],[Peso neto]]</f>
        <v>2.25</v>
      </c>
    </row>
    <row r="1137" spans="2:14" x14ac:dyDescent="0.25">
      <c r="B1137" s="17" t="s">
        <v>1057</v>
      </c>
      <c r="C1137" s="3" t="s">
        <v>2041</v>
      </c>
      <c r="D1137" s="4">
        <v>0.33333333300000001</v>
      </c>
      <c r="E1137" s="2" t="s">
        <v>50</v>
      </c>
      <c r="F1137" s="4">
        <v>80</v>
      </c>
      <c r="G1137" s="4">
        <v>80</v>
      </c>
      <c r="H1137" s="4">
        <v>39</v>
      </c>
      <c r="I1137" s="4">
        <v>0</v>
      </c>
      <c r="J1137" s="4">
        <v>0</v>
      </c>
      <c r="K1137" s="4">
        <v>9.6999999999999993</v>
      </c>
      <c r="L1137" s="8">
        <v>0</v>
      </c>
      <c r="M1137" s="59">
        <f>AlimentosSMAE[[#This Row],[Fibra]]/AlimentosSMAE[[#This Row],[Peso neto]]</f>
        <v>0</v>
      </c>
      <c r="N1137" s="62">
        <f>AlimentosSMAE[[#This Row],[Kcal]]/AlimentosSMAE[[#This Row],[Peso neto]]</f>
        <v>0.48749999999999999</v>
      </c>
    </row>
    <row r="1138" spans="2:14" x14ac:dyDescent="0.25">
      <c r="B1138" s="17" t="s">
        <v>1058</v>
      </c>
      <c r="C1138" s="3" t="s">
        <v>2041</v>
      </c>
      <c r="D1138" s="4">
        <v>1</v>
      </c>
      <c r="E1138" s="2" t="s">
        <v>45</v>
      </c>
      <c r="F1138" s="4">
        <v>125</v>
      </c>
      <c r="G1138" s="4">
        <v>125</v>
      </c>
      <c r="H1138" s="4">
        <v>28</v>
      </c>
      <c r="I1138" s="4">
        <v>0.5</v>
      </c>
      <c r="J1138" s="4">
        <v>0</v>
      </c>
      <c r="K1138" s="4">
        <v>6.5</v>
      </c>
      <c r="L1138" s="8">
        <v>0</v>
      </c>
      <c r="M1138" s="59">
        <f>AlimentosSMAE[[#This Row],[Fibra]]/AlimentosSMAE[[#This Row],[Peso neto]]</f>
        <v>0</v>
      </c>
      <c r="N1138" s="62">
        <f>AlimentosSMAE[[#This Row],[Kcal]]/AlimentosSMAE[[#This Row],[Peso neto]]</f>
        <v>0.224</v>
      </c>
    </row>
    <row r="1139" spans="2:14" x14ac:dyDescent="0.25">
      <c r="B1139" s="17" t="s">
        <v>1060</v>
      </c>
      <c r="C1139" s="3" t="s">
        <v>2041</v>
      </c>
      <c r="D1139" s="4">
        <v>0.33333333300000001</v>
      </c>
      <c r="E1139" s="2" t="s">
        <v>50</v>
      </c>
      <c r="F1139" s="4">
        <v>80</v>
      </c>
      <c r="G1139" s="4">
        <v>80</v>
      </c>
      <c r="H1139" s="4">
        <v>40</v>
      </c>
      <c r="I1139" s="4">
        <v>0</v>
      </c>
      <c r="J1139" s="4">
        <v>0</v>
      </c>
      <c r="K1139" s="4">
        <v>10</v>
      </c>
      <c r="L1139" s="8">
        <v>0</v>
      </c>
      <c r="M1139" s="59">
        <f>AlimentosSMAE[[#This Row],[Fibra]]/AlimentosSMAE[[#This Row],[Peso neto]]</f>
        <v>0</v>
      </c>
      <c r="N1139" s="62">
        <f>AlimentosSMAE[[#This Row],[Kcal]]/AlimentosSMAE[[#This Row],[Peso neto]]</f>
        <v>0.5</v>
      </c>
    </row>
    <row r="1140" spans="2:14" x14ac:dyDescent="0.25">
      <c r="B1140" s="17" t="s">
        <v>1062</v>
      </c>
      <c r="C1140" s="3" t="s">
        <v>2041</v>
      </c>
      <c r="D1140" s="4">
        <v>0.33333333300000001</v>
      </c>
      <c r="E1140" s="2" t="s">
        <v>224</v>
      </c>
      <c r="F1140" s="4">
        <v>21</v>
      </c>
      <c r="G1140" s="4">
        <v>21</v>
      </c>
      <c r="H1140" s="4">
        <v>95</v>
      </c>
      <c r="I1140" s="4">
        <v>5.9</v>
      </c>
      <c r="J1140" s="4">
        <v>5.9</v>
      </c>
      <c r="K1140" s="4">
        <v>9</v>
      </c>
      <c r="L1140" s="8">
        <v>0</v>
      </c>
      <c r="M1140" s="59">
        <f>AlimentosSMAE[[#This Row],[Fibra]]/AlimentosSMAE[[#This Row],[Peso neto]]</f>
        <v>0</v>
      </c>
      <c r="N1140" s="62">
        <f>AlimentosSMAE[[#This Row],[Kcal]]/AlimentosSMAE[[#This Row],[Peso neto]]</f>
        <v>4.5238095238095237</v>
      </c>
    </row>
    <row r="1141" spans="2:14" x14ac:dyDescent="0.25">
      <c r="B1141" s="17" t="s">
        <v>1067</v>
      </c>
      <c r="C1141" s="3" t="s">
        <v>2041</v>
      </c>
      <c r="D1141" s="4">
        <v>0.33333333300000001</v>
      </c>
      <c r="E1141" s="2" t="s">
        <v>224</v>
      </c>
      <c r="F1141" s="4">
        <v>15</v>
      </c>
      <c r="G1141" s="4">
        <v>15</v>
      </c>
      <c r="H1141" s="4">
        <v>67</v>
      </c>
      <c r="I1141" s="4">
        <v>2.2000000000000002</v>
      </c>
      <c r="J1141" s="4">
        <v>2.2000000000000002</v>
      </c>
      <c r="K1141" s="4">
        <v>11</v>
      </c>
      <c r="L1141" s="8">
        <v>0</v>
      </c>
      <c r="M1141" s="59">
        <f>AlimentosSMAE[[#This Row],[Fibra]]/AlimentosSMAE[[#This Row],[Peso neto]]</f>
        <v>0</v>
      </c>
      <c r="N1141" s="62">
        <f>AlimentosSMAE[[#This Row],[Kcal]]/AlimentosSMAE[[#This Row],[Peso neto]]</f>
        <v>4.4666666666666668</v>
      </c>
    </row>
    <row r="1142" spans="2:14" x14ac:dyDescent="0.25">
      <c r="B1142" s="17" t="s">
        <v>1078</v>
      </c>
      <c r="C1142" s="3" t="s">
        <v>2041</v>
      </c>
      <c r="D1142" s="4">
        <v>2</v>
      </c>
      <c r="E1142" s="2" t="s">
        <v>15</v>
      </c>
      <c r="F1142" s="4">
        <v>11</v>
      </c>
      <c r="G1142" s="4">
        <v>11</v>
      </c>
      <c r="H1142" s="4">
        <v>36</v>
      </c>
      <c r="I1142" s="4">
        <v>0.9</v>
      </c>
      <c r="J1142" s="4">
        <v>1</v>
      </c>
      <c r="K1142" s="4">
        <v>6.1</v>
      </c>
      <c r="L1142" s="8">
        <v>0</v>
      </c>
      <c r="M1142" s="59">
        <f>AlimentosSMAE[[#This Row],[Fibra]]/AlimentosSMAE[[#This Row],[Peso neto]]</f>
        <v>0</v>
      </c>
      <c r="N1142" s="62">
        <f>AlimentosSMAE[[#This Row],[Kcal]]/AlimentosSMAE[[#This Row],[Peso neto]]</f>
        <v>3.2727272727272729</v>
      </c>
    </row>
    <row r="1143" spans="2:14" x14ac:dyDescent="0.25">
      <c r="B1143" s="17" t="s">
        <v>1079</v>
      </c>
      <c r="C1143" s="3" t="s">
        <v>2041</v>
      </c>
      <c r="D1143" s="4">
        <v>1</v>
      </c>
      <c r="E1143" s="2" t="s">
        <v>52</v>
      </c>
      <c r="F1143" s="4">
        <v>16</v>
      </c>
      <c r="G1143" s="4">
        <v>16</v>
      </c>
      <c r="H1143" s="4">
        <v>45</v>
      </c>
      <c r="I1143" s="4">
        <v>1.4</v>
      </c>
      <c r="J1143" s="4">
        <v>0.1</v>
      </c>
      <c r="K1143" s="4">
        <v>9.6</v>
      </c>
      <c r="L1143" s="8">
        <v>0</v>
      </c>
      <c r="M1143" s="59">
        <f>AlimentosSMAE[[#This Row],[Fibra]]/AlimentosSMAE[[#This Row],[Peso neto]]</f>
        <v>0</v>
      </c>
      <c r="N1143" s="62">
        <f>AlimentosSMAE[[#This Row],[Kcal]]/AlimentosSMAE[[#This Row],[Peso neto]]</f>
        <v>2.8125</v>
      </c>
    </row>
    <row r="1144" spans="2:14" x14ac:dyDescent="0.25">
      <c r="B1144" s="17" t="s">
        <v>1080</v>
      </c>
      <c r="C1144" s="3" t="s">
        <v>2041</v>
      </c>
      <c r="D1144" s="4">
        <v>2</v>
      </c>
      <c r="E1144" s="2" t="s">
        <v>52</v>
      </c>
      <c r="F1144" s="4">
        <v>14</v>
      </c>
      <c r="G1144" s="4">
        <v>14</v>
      </c>
      <c r="H1144" s="4">
        <v>56</v>
      </c>
      <c r="I1144" s="4">
        <v>0.6</v>
      </c>
      <c r="J1144" s="4">
        <v>0.3</v>
      </c>
      <c r="K1144" s="4">
        <v>12.6</v>
      </c>
      <c r="L1144" s="8">
        <v>0</v>
      </c>
      <c r="M1144" s="59">
        <f>AlimentosSMAE[[#This Row],[Fibra]]/AlimentosSMAE[[#This Row],[Peso neto]]</f>
        <v>0</v>
      </c>
      <c r="N1144" s="62">
        <f>AlimentosSMAE[[#This Row],[Kcal]]/AlimentosSMAE[[#This Row],[Peso neto]]</f>
        <v>4</v>
      </c>
    </row>
    <row r="1145" spans="2:14" x14ac:dyDescent="0.25">
      <c r="B1145" s="17" t="s">
        <v>1081</v>
      </c>
      <c r="C1145" s="3" t="s">
        <v>2041</v>
      </c>
      <c r="D1145" s="4">
        <v>2</v>
      </c>
      <c r="E1145" s="2" t="s">
        <v>52</v>
      </c>
      <c r="F1145" s="4">
        <v>14</v>
      </c>
      <c r="G1145" s="4">
        <v>14</v>
      </c>
      <c r="H1145" s="4">
        <v>56</v>
      </c>
      <c r="I1145" s="4">
        <v>0.6</v>
      </c>
      <c r="J1145" s="4">
        <v>0.3</v>
      </c>
      <c r="K1145" s="4">
        <v>12.6</v>
      </c>
      <c r="L1145" s="8">
        <v>0</v>
      </c>
      <c r="M1145" s="59">
        <f>AlimentosSMAE[[#This Row],[Fibra]]/AlimentosSMAE[[#This Row],[Peso neto]]</f>
        <v>0</v>
      </c>
      <c r="N1145" s="62">
        <f>AlimentosSMAE[[#This Row],[Kcal]]/AlimentosSMAE[[#This Row],[Peso neto]]</f>
        <v>4</v>
      </c>
    </row>
    <row r="1146" spans="2:14" x14ac:dyDescent="0.25">
      <c r="B1146" s="17" t="s">
        <v>1113</v>
      </c>
      <c r="C1146" s="3" t="s">
        <v>2041</v>
      </c>
      <c r="D1146" s="4">
        <v>0.33333333300000001</v>
      </c>
      <c r="E1146" s="2" t="s">
        <v>1114</v>
      </c>
      <c r="F1146" s="4">
        <v>16</v>
      </c>
      <c r="G1146" s="4">
        <v>16</v>
      </c>
      <c r="H1146" s="4">
        <v>79</v>
      </c>
      <c r="I1146" s="4">
        <v>0.7</v>
      </c>
      <c r="J1146" s="4">
        <v>3.4</v>
      </c>
      <c r="K1146" s="4">
        <v>11.4</v>
      </c>
      <c r="L1146" s="8">
        <v>0</v>
      </c>
      <c r="M1146" s="59">
        <f>AlimentosSMAE[[#This Row],[Fibra]]/AlimentosSMAE[[#This Row],[Peso neto]]</f>
        <v>0</v>
      </c>
      <c r="N1146" s="62">
        <f>AlimentosSMAE[[#This Row],[Kcal]]/AlimentosSMAE[[#This Row],[Peso neto]]</f>
        <v>4.9375</v>
      </c>
    </row>
    <row r="1147" spans="2:14" x14ac:dyDescent="0.25">
      <c r="B1147" s="17" t="s">
        <v>1146</v>
      </c>
      <c r="C1147" s="3" t="s">
        <v>2041</v>
      </c>
      <c r="D1147" s="4">
        <v>2</v>
      </c>
      <c r="E1147" s="2" t="s">
        <v>45</v>
      </c>
      <c r="F1147" s="4">
        <v>14</v>
      </c>
      <c r="G1147" s="4">
        <v>14</v>
      </c>
      <c r="H1147" s="4">
        <v>45</v>
      </c>
      <c r="I1147" s="4">
        <v>0.3</v>
      </c>
      <c r="J1147" s="4">
        <v>0</v>
      </c>
      <c r="K1147" s="4">
        <v>11.4</v>
      </c>
      <c r="L1147" s="8">
        <v>0</v>
      </c>
      <c r="M1147" s="59">
        <f>AlimentosSMAE[[#This Row],[Fibra]]/AlimentosSMAE[[#This Row],[Peso neto]]</f>
        <v>0</v>
      </c>
      <c r="N1147" s="62">
        <f>AlimentosSMAE[[#This Row],[Kcal]]/AlimentosSMAE[[#This Row],[Peso neto]]</f>
        <v>3.2142857142857144</v>
      </c>
    </row>
    <row r="1148" spans="2:14" x14ac:dyDescent="0.25">
      <c r="B1148" s="17" t="s">
        <v>1147</v>
      </c>
      <c r="C1148" s="3" t="s">
        <v>2041</v>
      </c>
      <c r="D1148" s="4">
        <v>0.5</v>
      </c>
      <c r="E1148" s="2" t="s">
        <v>45</v>
      </c>
      <c r="F1148" s="4">
        <v>14</v>
      </c>
      <c r="G1148" s="4">
        <v>14</v>
      </c>
      <c r="H1148" s="4">
        <v>59</v>
      </c>
      <c r="I1148" s="4">
        <v>0.6</v>
      </c>
      <c r="J1148" s="4">
        <v>2.4</v>
      </c>
      <c r="K1148" s="4">
        <v>9.5</v>
      </c>
      <c r="L1148" s="8">
        <v>0</v>
      </c>
      <c r="M1148" s="59">
        <f>AlimentosSMAE[[#This Row],[Fibra]]/AlimentosSMAE[[#This Row],[Peso neto]]</f>
        <v>0</v>
      </c>
      <c r="N1148" s="62">
        <f>AlimentosSMAE[[#This Row],[Kcal]]/AlimentosSMAE[[#This Row],[Peso neto]]</f>
        <v>4.2142857142857144</v>
      </c>
    </row>
    <row r="1149" spans="2:14" x14ac:dyDescent="0.25">
      <c r="B1149" s="17" t="s">
        <v>1148</v>
      </c>
      <c r="C1149" s="3" t="s">
        <v>2041</v>
      </c>
      <c r="D1149" s="4">
        <v>18</v>
      </c>
      <c r="E1149" s="2" t="s">
        <v>45</v>
      </c>
      <c r="F1149" s="4">
        <v>13</v>
      </c>
      <c r="G1149" s="4">
        <v>13</v>
      </c>
      <c r="H1149" s="4">
        <v>40</v>
      </c>
      <c r="I1149" s="4">
        <v>0.2</v>
      </c>
      <c r="J1149" s="4">
        <v>0</v>
      </c>
      <c r="K1149" s="4">
        <v>10.199999999999999</v>
      </c>
      <c r="L1149" s="8">
        <v>0</v>
      </c>
      <c r="M1149" s="59">
        <f>AlimentosSMAE[[#This Row],[Fibra]]/AlimentosSMAE[[#This Row],[Peso neto]]</f>
        <v>0</v>
      </c>
      <c r="N1149" s="62">
        <f>AlimentosSMAE[[#This Row],[Kcal]]/AlimentosSMAE[[#This Row],[Peso neto]]</f>
        <v>3.0769230769230771</v>
      </c>
    </row>
    <row r="1150" spans="2:14" x14ac:dyDescent="0.25">
      <c r="B1150" s="17" t="s">
        <v>1201</v>
      </c>
      <c r="C1150" s="3" t="s">
        <v>2041</v>
      </c>
      <c r="D1150" s="4">
        <v>2</v>
      </c>
      <c r="E1150" s="2" t="s">
        <v>52</v>
      </c>
      <c r="F1150" s="4">
        <v>28</v>
      </c>
      <c r="G1150" s="4">
        <v>28</v>
      </c>
      <c r="H1150" s="4">
        <v>93</v>
      </c>
      <c r="I1150" s="4">
        <v>0</v>
      </c>
      <c r="J1150" s="4">
        <v>1.9</v>
      </c>
      <c r="K1150" s="4">
        <v>9.5</v>
      </c>
      <c r="L1150" s="8">
        <v>0</v>
      </c>
      <c r="M1150" s="59">
        <f>AlimentosSMAE[[#This Row],[Fibra]]/AlimentosSMAE[[#This Row],[Peso neto]]</f>
        <v>0</v>
      </c>
      <c r="N1150" s="62">
        <f>AlimentosSMAE[[#This Row],[Kcal]]/AlimentosSMAE[[#This Row],[Peso neto]]</f>
        <v>3.3214285714285716</v>
      </c>
    </row>
    <row r="1151" spans="2:14" x14ac:dyDescent="0.25">
      <c r="B1151" s="17" t="s">
        <v>1202</v>
      </c>
      <c r="C1151" s="3" t="s">
        <v>2041</v>
      </c>
      <c r="D1151" s="4">
        <v>2</v>
      </c>
      <c r="E1151" s="2" t="s">
        <v>52</v>
      </c>
      <c r="F1151" s="4">
        <v>28</v>
      </c>
      <c r="G1151" s="4">
        <v>28</v>
      </c>
      <c r="H1151" s="4">
        <v>93</v>
      </c>
      <c r="I1151" s="4">
        <v>0</v>
      </c>
      <c r="J1151" s="4">
        <v>1.9</v>
      </c>
      <c r="K1151" s="4">
        <v>9.5</v>
      </c>
      <c r="L1151" s="8">
        <v>0</v>
      </c>
      <c r="M1151" s="59">
        <f>AlimentosSMAE[[#This Row],[Fibra]]/AlimentosSMAE[[#This Row],[Peso neto]]</f>
        <v>0</v>
      </c>
      <c r="N1151" s="62">
        <f>AlimentosSMAE[[#This Row],[Kcal]]/AlimentosSMAE[[#This Row],[Peso neto]]</f>
        <v>3.3214285714285716</v>
      </c>
    </row>
    <row r="1152" spans="2:14" x14ac:dyDescent="0.25">
      <c r="B1152" s="17" t="s">
        <v>1203</v>
      </c>
      <c r="C1152" s="3" t="s">
        <v>2041</v>
      </c>
      <c r="D1152" s="4">
        <v>0.75</v>
      </c>
      <c r="E1152" s="2" t="s">
        <v>45</v>
      </c>
      <c r="F1152" s="4">
        <v>19</v>
      </c>
      <c r="G1152" s="4">
        <v>19</v>
      </c>
      <c r="H1152" s="4">
        <v>85</v>
      </c>
      <c r="I1152" s="4">
        <v>3.8</v>
      </c>
      <c r="J1152" s="4">
        <v>3.8</v>
      </c>
      <c r="K1152" s="4">
        <v>11.3</v>
      </c>
      <c r="L1152" s="8">
        <v>0</v>
      </c>
      <c r="M1152" s="59">
        <f>AlimentosSMAE[[#This Row],[Fibra]]/AlimentosSMAE[[#This Row],[Peso neto]]</f>
        <v>0</v>
      </c>
      <c r="N1152" s="62">
        <f>AlimentosSMAE[[#This Row],[Kcal]]/AlimentosSMAE[[#This Row],[Peso neto]]</f>
        <v>4.4736842105263159</v>
      </c>
    </row>
    <row r="1153" spans="2:14" x14ac:dyDescent="0.25">
      <c r="B1153" s="17" t="s">
        <v>1214</v>
      </c>
      <c r="C1153" s="3" t="s">
        <v>2041</v>
      </c>
      <c r="D1153" s="4">
        <v>2.5</v>
      </c>
      <c r="E1153" s="2" t="s">
        <v>15</v>
      </c>
      <c r="F1153" s="4">
        <v>13</v>
      </c>
      <c r="G1153" s="4">
        <v>13</v>
      </c>
      <c r="H1153" s="4">
        <v>36</v>
      </c>
      <c r="I1153" s="4">
        <v>0</v>
      </c>
      <c r="J1153" s="4">
        <v>0</v>
      </c>
      <c r="K1153" s="4">
        <v>8.9</v>
      </c>
      <c r="L1153" s="8">
        <v>0</v>
      </c>
      <c r="M1153" s="59">
        <f>AlimentosSMAE[[#This Row],[Fibra]]/AlimentosSMAE[[#This Row],[Peso neto]]</f>
        <v>0</v>
      </c>
      <c r="N1153" s="62">
        <f>AlimentosSMAE[[#This Row],[Kcal]]/AlimentosSMAE[[#This Row],[Peso neto]]</f>
        <v>2.7692307692307692</v>
      </c>
    </row>
    <row r="1154" spans="2:14" x14ac:dyDescent="0.25">
      <c r="B1154" s="17" t="s">
        <v>1224</v>
      </c>
      <c r="C1154" s="3" t="s">
        <v>2041</v>
      </c>
      <c r="D1154" s="4">
        <v>1.5</v>
      </c>
      <c r="E1154" s="2" t="s">
        <v>45</v>
      </c>
      <c r="F1154" s="4">
        <v>14</v>
      </c>
      <c r="G1154" s="4">
        <v>14</v>
      </c>
      <c r="H1154" s="4">
        <v>55</v>
      </c>
      <c r="I1154" s="4">
        <v>0.2</v>
      </c>
      <c r="J1154" s="4">
        <v>1.5</v>
      </c>
      <c r="K1154" s="4">
        <v>10.9</v>
      </c>
      <c r="L1154" s="8">
        <v>0</v>
      </c>
      <c r="M1154" s="59">
        <f>AlimentosSMAE[[#This Row],[Fibra]]/AlimentosSMAE[[#This Row],[Peso neto]]</f>
        <v>0</v>
      </c>
      <c r="N1154" s="62">
        <f>AlimentosSMAE[[#This Row],[Kcal]]/AlimentosSMAE[[#This Row],[Peso neto]]</f>
        <v>3.9285714285714284</v>
      </c>
    </row>
    <row r="1155" spans="2:14" x14ac:dyDescent="0.25">
      <c r="B1155" s="17" t="s">
        <v>1227</v>
      </c>
      <c r="C1155" s="3" t="s">
        <v>2041</v>
      </c>
      <c r="D1155" s="4">
        <v>6</v>
      </c>
      <c r="E1155" s="2" t="s">
        <v>45</v>
      </c>
      <c r="F1155" s="4">
        <v>10</v>
      </c>
      <c r="G1155" s="4">
        <v>10</v>
      </c>
      <c r="H1155" s="4">
        <v>41</v>
      </c>
      <c r="I1155" s="4">
        <v>0</v>
      </c>
      <c r="J1155" s="4">
        <v>0</v>
      </c>
      <c r="K1155" s="4">
        <v>10.199999999999999</v>
      </c>
      <c r="L1155" s="8">
        <v>0</v>
      </c>
      <c r="M1155" s="59">
        <f>AlimentosSMAE[[#This Row],[Fibra]]/AlimentosSMAE[[#This Row],[Peso neto]]</f>
        <v>0</v>
      </c>
      <c r="N1155" s="62">
        <f>AlimentosSMAE[[#This Row],[Kcal]]/AlimentosSMAE[[#This Row],[Peso neto]]</f>
        <v>4.0999999999999996</v>
      </c>
    </row>
    <row r="1156" spans="2:14" x14ac:dyDescent="0.25">
      <c r="B1156" s="17" t="s">
        <v>1233</v>
      </c>
      <c r="C1156" s="3" t="s">
        <v>2041</v>
      </c>
      <c r="D1156" s="4">
        <v>2.5</v>
      </c>
      <c r="E1156" s="2" t="s">
        <v>15</v>
      </c>
      <c r="F1156" s="4">
        <v>17</v>
      </c>
      <c r="G1156" s="4">
        <v>17</v>
      </c>
      <c r="H1156" s="4">
        <v>41</v>
      </c>
      <c r="I1156" s="4">
        <v>0.1</v>
      </c>
      <c r="J1156" s="4">
        <v>0</v>
      </c>
      <c r="K1156" s="4">
        <v>10</v>
      </c>
      <c r="L1156" s="8">
        <v>0</v>
      </c>
      <c r="M1156" s="59">
        <f>AlimentosSMAE[[#This Row],[Fibra]]/AlimentosSMAE[[#This Row],[Peso neto]]</f>
        <v>0</v>
      </c>
      <c r="N1156" s="62">
        <f>AlimentosSMAE[[#This Row],[Kcal]]/AlimentosSMAE[[#This Row],[Peso neto]]</f>
        <v>2.4117647058823528</v>
      </c>
    </row>
    <row r="1157" spans="2:14" x14ac:dyDescent="0.25">
      <c r="B1157" s="17" t="s">
        <v>1234</v>
      </c>
      <c r="C1157" s="3" t="s">
        <v>2041</v>
      </c>
      <c r="D1157" s="4">
        <v>2.5</v>
      </c>
      <c r="E1157" s="2" t="s">
        <v>52</v>
      </c>
      <c r="F1157" s="4">
        <v>43</v>
      </c>
      <c r="G1157" s="4">
        <v>43</v>
      </c>
      <c r="H1157" s="4">
        <v>40</v>
      </c>
      <c r="I1157" s="4">
        <v>0</v>
      </c>
      <c r="J1157" s="4">
        <v>0</v>
      </c>
      <c r="K1157" s="4">
        <v>10</v>
      </c>
      <c r="L1157" s="8">
        <v>0</v>
      </c>
      <c r="M1157" s="59">
        <f>AlimentosSMAE[[#This Row],[Fibra]]/AlimentosSMAE[[#This Row],[Peso neto]]</f>
        <v>0</v>
      </c>
      <c r="N1157" s="62">
        <f>AlimentosSMAE[[#This Row],[Kcal]]/AlimentosSMAE[[#This Row],[Peso neto]]</f>
        <v>0.93023255813953487</v>
      </c>
    </row>
    <row r="1158" spans="2:14" x14ac:dyDescent="0.25">
      <c r="B1158" s="17" t="s">
        <v>1235</v>
      </c>
      <c r="C1158" s="3" t="s">
        <v>2041</v>
      </c>
      <c r="D1158" s="4">
        <v>2</v>
      </c>
      <c r="E1158" s="2" t="s">
        <v>52</v>
      </c>
      <c r="F1158" s="4">
        <v>30</v>
      </c>
      <c r="G1158" s="4">
        <v>30</v>
      </c>
      <c r="H1158" s="4">
        <v>40</v>
      </c>
      <c r="I1158" s="4">
        <v>0</v>
      </c>
      <c r="J1158" s="4">
        <v>0</v>
      </c>
      <c r="K1158" s="4">
        <v>9.9</v>
      </c>
      <c r="L1158" s="8">
        <v>0</v>
      </c>
      <c r="M1158" s="59">
        <f>AlimentosSMAE[[#This Row],[Fibra]]/AlimentosSMAE[[#This Row],[Peso neto]]</f>
        <v>0</v>
      </c>
      <c r="N1158" s="62">
        <f>AlimentosSMAE[[#This Row],[Kcal]]/AlimentosSMAE[[#This Row],[Peso neto]]</f>
        <v>1.3333333333333333</v>
      </c>
    </row>
    <row r="1159" spans="2:14" x14ac:dyDescent="0.25">
      <c r="B1159" s="17" t="s">
        <v>1236</v>
      </c>
      <c r="C1159" s="3" t="s">
        <v>2041</v>
      </c>
      <c r="D1159" s="4">
        <v>11</v>
      </c>
      <c r="E1159" s="2" t="s">
        <v>377</v>
      </c>
      <c r="F1159" s="4">
        <v>11</v>
      </c>
      <c r="G1159" s="4">
        <v>11</v>
      </c>
      <c r="H1159" s="4">
        <v>42</v>
      </c>
      <c r="I1159" s="4">
        <v>0.2</v>
      </c>
      <c r="J1159" s="4">
        <v>0</v>
      </c>
      <c r="K1159" s="4">
        <v>10.199999999999999</v>
      </c>
      <c r="L1159" s="8">
        <v>0</v>
      </c>
      <c r="M1159" s="59">
        <f>AlimentosSMAE[[#This Row],[Fibra]]/AlimentosSMAE[[#This Row],[Peso neto]]</f>
        <v>0</v>
      </c>
      <c r="N1159" s="62">
        <f>AlimentosSMAE[[#This Row],[Kcal]]/AlimentosSMAE[[#This Row],[Peso neto]]</f>
        <v>3.8181818181818183</v>
      </c>
    </row>
    <row r="1160" spans="2:14" x14ac:dyDescent="0.25">
      <c r="B1160" s="17" t="s">
        <v>1241</v>
      </c>
      <c r="C1160" s="3" t="s">
        <v>2041</v>
      </c>
      <c r="D1160" s="4">
        <v>2</v>
      </c>
      <c r="E1160" s="2" t="s">
        <v>15</v>
      </c>
      <c r="F1160" s="4">
        <v>14</v>
      </c>
      <c r="G1160" s="4">
        <v>14</v>
      </c>
      <c r="H1160" s="4">
        <v>43</v>
      </c>
      <c r="I1160" s="4">
        <v>0</v>
      </c>
      <c r="J1160" s="4">
        <v>0</v>
      </c>
      <c r="K1160" s="4">
        <v>11.5</v>
      </c>
      <c r="L1160" s="8">
        <v>0</v>
      </c>
      <c r="M1160" s="59">
        <f>AlimentosSMAE[[#This Row],[Fibra]]/AlimentosSMAE[[#This Row],[Peso neto]]</f>
        <v>0</v>
      </c>
      <c r="N1160" s="62">
        <f>AlimentosSMAE[[#This Row],[Kcal]]/AlimentosSMAE[[#This Row],[Peso neto]]</f>
        <v>3.0714285714285716</v>
      </c>
    </row>
    <row r="1161" spans="2:14" x14ac:dyDescent="0.25">
      <c r="B1161" s="17" t="s">
        <v>1242</v>
      </c>
      <c r="C1161" s="3" t="s">
        <v>2041</v>
      </c>
      <c r="D1161" s="4">
        <v>2</v>
      </c>
      <c r="E1161" s="2" t="s">
        <v>15</v>
      </c>
      <c r="F1161" s="4">
        <v>14</v>
      </c>
      <c r="G1161" s="4">
        <v>14</v>
      </c>
      <c r="H1161" s="4">
        <v>43</v>
      </c>
      <c r="I1161" s="4">
        <v>0</v>
      </c>
      <c r="J1161" s="4">
        <v>0</v>
      </c>
      <c r="K1161" s="4">
        <v>11.5</v>
      </c>
      <c r="L1161" s="8">
        <v>0</v>
      </c>
      <c r="M1161" s="59">
        <f>AlimentosSMAE[[#This Row],[Fibra]]/AlimentosSMAE[[#This Row],[Peso neto]]</f>
        <v>0</v>
      </c>
      <c r="N1161" s="62">
        <f>AlimentosSMAE[[#This Row],[Kcal]]/AlimentosSMAE[[#This Row],[Peso neto]]</f>
        <v>3.0714285714285716</v>
      </c>
    </row>
    <row r="1162" spans="2:14" x14ac:dyDescent="0.25">
      <c r="B1162" s="17" t="s">
        <v>1243</v>
      </c>
      <c r="C1162" s="3" t="s">
        <v>2041</v>
      </c>
      <c r="D1162" s="4">
        <v>2</v>
      </c>
      <c r="E1162" s="2" t="s">
        <v>15</v>
      </c>
      <c r="F1162" s="4">
        <v>12</v>
      </c>
      <c r="G1162" s="4">
        <v>12</v>
      </c>
      <c r="H1162" s="4">
        <v>35</v>
      </c>
      <c r="I1162" s="4">
        <v>0.1</v>
      </c>
      <c r="J1162" s="4">
        <v>0</v>
      </c>
      <c r="K1162" s="4">
        <v>8.6999999999999993</v>
      </c>
      <c r="L1162" s="8">
        <v>0</v>
      </c>
      <c r="M1162" s="59">
        <f>AlimentosSMAE[[#This Row],[Fibra]]/AlimentosSMAE[[#This Row],[Peso neto]]</f>
        <v>0</v>
      </c>
      <c r="N1162" s="62">
        <f>AlimentosSMAE[[#This Row],[Kcal]]/AlimentosSMAE[[#This Row],[Peso neto]]</f>
        <v>2.9166666666666665</v>
      </c>
    </row>
    <row r="1163" spans="2:14" x14ac:dyDescent="0.25">
      <c r="B1163" s="17" t="s">
        <v>1244</v>
      </c>
      <c r="C1163" s="3" t="s">
        <v>2041</v>
      </c>
      <c r="D1163" s="4">
        <v>2</v>
      </c>
      <c r="E1163" s="2" t="s">
        <v>15</v>
      </c>
      <c r="F1163" s="4">
        <v>12</v>
      </c>
      <c r="G1163" s="4">
        <v>12</v>
      </c>
      <c r="H1163" s="4">
        <v>31</v>
      </c>
      <c r="I1163" s="4">
        <v>0</v>
      </c>
      <c r="J1163" s="4">
        <v>0</v>
      </c>
      <c r="K1163" s="4">
        <v>8.1</v>
      </c>
      <c r="L1163" s="8">
        <v>0</v>
      </c>
      <c r="M1163" s="59">
        <f>AlimentosSMAE[[#This Row],[Fibra]]/AlimentosSMAE[[#This Row],[Peso neto]]</f>
        <v>0</v>
      </c>
      <c r="N1163" s="62">
        <f>AlimentosSMAE[[#This Row],[Kcal]]/AlimentosSMAE[[#This Row],[Peso neto]]</f>
        <v>2.5833333333333335</v>
      </c>
    </row>
    <row r="1164" spans="2:14" x14ac:dyDescent="0.25">
      <c r="B1164" s="17" t="s">
        <v>1245</v>
      </c>
      <c r="C1164" s="3" t="s">
        <v>2041</v>
      </c>
      <c r="D1164" s="4">
        <v>2</v>
      </c>
      <c r="E1164" s="2" t="s">
        <v>15</v>
      </c>
      <c r="F1164" s="4">
        <v>12</v>
      </c>
      <c r="G1164" s="4">
        <v>12</v>
      </c>
      <c r="H1164" s="4">
        <v>36</v>
      </c>
      <c r="I1164" s="4">
        <v>0</v>
      </c>
      <c r="J1164" s="4">
        <v>0</v>
      </c>
      <c r="K1164" s="4">
        <v>9</v>
      </c>
      <c r="L1164" s="8">
        <v>0</v>
      </c>
      <c r="M1164" s="59">
        <f>AlimentosSMAE[[#This Row],[Fibra]]/AlimentosSMAE[[#This Row],[Peso neto]]</f>
        <v>0</v>
      </c>
      <c r="N1164" s="62">
        <f>AlimentosSMAE[[#This Row],[Kcal]]/AlimentosSMAE[[#This Row],[Peso neto]]</f>
        <v>3</v>
      </c>
    </row>
    <row r="1165" spans="2:14" x14ac:dyDescent="0.25">
      <c r="B1165" s="17" t="s">
        <v>1255</v>
      </c>
      <c r="C1165" s="3" t="s">
        <v>2041</v>
      </c>
      <c r="D1165" s="4">
        <v>3</v>
      </c>
      <c r="E1165" s="2" t="s">
        <v>52</v>
      </c>
      <c r="F1165" s="4">
        <v>48</v>
      </c>
      <c r="G1165" s="4">
        <v>48</v>
      </c>
      <c r="H1165" s="4">
        <v>79</v>
      </c>
      <c r="I1165" s="4">
        <v>1.7</v>
      </c>
      <c r="J1165" s="4">
        <v>5.3</v>
      </c>
      <c r="K1165" s="4">
        <v>6.2</v>
      </c>
      <c r="L1165" s="8">
        <v>0</v>
      </c>
      <c r="M1165" s="59">
        <f>AlimentosSMAE[[#This Row],[Fibra]]/AlimentosSMAE[[#This Row],[Peso neto]]</f>
        <v>0</v>
      </c>
      <c r="N1165" s="62">
        <f>AlimentosSMAE[[#This Row],[Kcal]]/AlimentosSMAE[[#This Row],[Peso neto]]</f>
        <v>1.6458333333333333</v>
      </c>
    </row>
    <row r="1166" spans="2:14" x14ac:dyDescent="0.25">
      <c r="B1166" s="17" t="s">
        <v>1256</v>
      </c>
      <c r="C1166" s="3" t="s">
        <v>2041</v>
      </c>
      <c r="D1166" s="4">
        <v>1</v>
      </c>
      <c r="E1166" s="2" t="s">
        <v>52</v>
      </c>
      <c r="F1166" s="4">
        <v>16</v>
      </c>
      <c r="G1166" s="4">
        <v>16</v>
      </c>
      <c r="H1166" s="4">
        <v>82</v>
      </c>
      <c r="I1166" s="4">
        <v>0.9</v>
      </c>
      <c r="J1166" s="4">
        <v>5</v>
      </c>
      <c r="K1166" s="4">
        <v>8.1999999999999993</v>
      </c>
      <c r="L1166" s="8">
        <v>0</v>
      </c>
      <c r="M1166" s="59">
        <f>AlimentosSMAE[[#This Row],[Fibra]]/AlimentosSMAE[[#This Row],[Peso neto]]</f>
        <v>0</v>
      </c>
      <c r="N1166" s="62">
        <f>AlimentosSMAE[[#This Row],[Kcal]]/AlimentosSMAE[[#This Row],[Peso neto]]</f>
        <v>5.125</v>
      </c>
    </row>
    <row r="1167" spans="2:14" x14ac:dyDescent="0.25">
      <c r="B1167" s="17" t="s">
        <v>1257</v>
      </c>
      <c r="C1167" s="3" t="s">
        <v>2041</v>
      </c>
      <c r="D1167" s="4">
        <v>1</v>
      </c>
      <c r="E1167" s="2" t="s">
        <v>52</v>
      </c>
      <c r="F1167" s="4">
        <v>16</v>
      </c>
      <c r="G1167" s="4">
        <v>16</v>
      </c>
      <c r="H1167" s="4">
        <v>91</v>
      </c>
      <c r="I1167" s="4">
        <v>1.2</v>
      </c>
      <c r="J1167" s="4">
        <v>6.7</v>
      </c>
      <c r="K1167" s="4">
        <v>6.7</v>
      </c>
      <c r="L1167" s="8">
        <v>0</v>
      </c>
      <c r="M1167" s="59">
        <f>AlimentosSMAE[[#This Row],[Fibra]]/AlimentosSMAE[[#This Row],[Peso neto]]</f>
        <v>0</v>
      </c>
      <c r="N1167" s="62">
        <f>AlimentosSMAE[[#This Row],[Kcal]]/AlimentosSMAE[[#This Row],[Peso neto]]</f>
        <v>5.6875</v>
      </c>
    </row>
    <row r="1168" spans="2:14" x14ac:dyDescent="0.25">
      <c r="B1168" s="17" t="s">
        <v>1258</v>
      </c>
      <c r="C1168" s="3" t="s">
        <v>2041</v>
      </c>
      <c r="D1168" s="4">
        <v>1</v>
      </c>
      <c r="E1168" s="2" t="s">
        <v>52</v>
      </c>
      <c r="F1168" s="4">
        <v>16</v>
      </c>
      <c r="G1168" s="4">
        <v>16</v>
      </c>
      <c r="H1168" s="4">
        <v>91</v>
      </c>
      <c r="I1168" s="4">
        <v>1.2</v>
      </c>
      <c r="J1168" s="4">
        <v>6.7</v>
      </c>
      <c r="K1168" s="4">
        <v>6.7</v>
      </c>
      <c r="L1168" s="8">
        <v>0</v>
      </c>
      <c r="M1168" s="59">
        <f>AlimentosSMAE[[#This Row],[Fibra]]/AlimentosSMAE[[#This Row],[Peso neto]]</f>
        <v>0</v>
      </c>
      <c r="N1168" s="62">
        <f>AlimentosSMAE[[#This Row],[Kcal]]/AlimentosSMAE[[#This Row],[Peso neto]]</f>
        <v>5.6875</v>
      </c>
    </row>
    <row r="1169" spans="2:14" x14ac:dyDescent="0.25">
      <c r="B1169" s="17" t="s">
        <v>1259</v>
      </c>
      <c r="C1169" s="3" t="s">
        <v>2041</v>
      </c>
      <c r="D1169" s="4">
        <v>3</v>
      </c>
      <c r="E1169" s="2" t="s">
        <v>52</v>
      </c>
      <c r="F1169" s="4">
        <v>48</v>
      </c>
      <c r="G1169" s="4">
        <v>48</v>
      </c>
      <c r="H1169" s="4">
        <v>79</v>
      </c>
      <c r="I1169" s="4">
        <v>1.7</v>
      </c>
      <c r="J1169" s="4">
        <v>5.3</v>
      </c>
      <c r="K1169" s="4">
        <v>6.2</v>
      </c>
      <c r="L1169" s="8">
        <v>0</v>
      </c>
      <c r="M1169" s="59">
        <f>AlimentosSMAE[[#This Row],[Fibra]]/AlimentosSMAE[[#This Row],[Peso neto]]</f>
        <v>0</v>
      </c>
      <c r="N1169" s="62">
        <f>AlimentosSMAE[[#This Row],[Kcal]]/AlimentosSMAE[[#This Row],[Peso neto]]</f>
        <v>1.6458333333333333</v>
      </c>
    </row>
    <row r="1170" spans="2:14" x14ac:dyDescent="0.25">
      <c r="B1170" s="17" t="s">
        <v>1269</v>
      </c>
      <c r="C1170" s="3" t="s">
        <v>2041</v>
      </c>
      <c r="D1170" s="4">
        <v>0.2</v>
      </c>
      <c r="E1170" s="2" t="s">
        <v>91</v>
      </c>
      <c r="F1170" s="4">
        <v>96</v>
      </c>
      <c r="G1170" s="4">
        <v>96</v>
      </c>
      <c r="H1170" s="4">
        <v>72</v>
      </c>
      <c r="I1170" s="4">
        <v>0</v>
      </c>
      <c r="J1170" s="4">
        <v>0</v>
      </c>
      <c r="K1170" s="4">
        <v>11</v>
      </c>
      <c r="L1170" s="8">
        <v>0</v>
      </c>
      <c r="M1170" s="59">
        <f>AlimentosSMAE[[#This Row],[Fibra]]/AlimentosSMAE[[#This Row],[Peso neto]]</f>
        <v>0</v>
      </c>
      <c r="N1170" s="62">
        <f>AlimentosSMAE[[#This Row],[Kcal]]/AlimentosSMAE[[#This Row],[Peso neto]]</f>
        <v>0.75</v>
      </c>
    </row>
    <row r="1171" spans="2:14" x14ac:dyDescent="0.25">
      <c r="B1171" s="17" t="s">
        <v>1270</v>
      </c>
      <c r="C1171" s="3" t="s">
        <v>2041</v>
      </c>
      <c r="D1171" s="4">
        <v>0.2</v>
      </c>
      <c r="E1171" s="2" t="s">
        <v>91</v>
      </c>
      <c r="F1171" s="4">
        <v>96</v>
      </c>
      <c r="G1171" s="4">
        <v>96</v>
      </c>
      <c r="H1171" s="4">
        <v>36</v>
      </c>
      <c r="I1171" s="4">
        <v>0.4</v>
      </c>
      <c r="J1171" s="4">
        <v>0</v>
      </c>
      <c r="K1171" s="4">
        <v>8.4</v>
      </c>
      <c r="L1171" s="8">
        <v>0</v>
      </c>
      <c r="M1171" s="59">
        <f>AlimentosSMAE[[#This Row],[Fibra]]/AlimentosSMAE[[#This Row],[Peso neto]]</f>
        <v>0</v>
      </c>
      <c r="N1171" s="62">
        <f>AlimentosSMAE[[#This Row],[Kcal]]/AlimentosSMAE[[#This Row],[Peso neto]]</f>
        <v>0.375</v>
      </c>
    </row>
    <row r="1172" spans="2:14" x14ac:dyDescent="0.25">
      <c r="B1172" s="17" t="s">
        <v>1284</v>
      </c>
      <c r="C1172" s="3" t="s">
        <v>2041</v>
      </c>
      <c r="D1172" s="4">
        <v>0.25</v>
      </c>
      <c r="E1172" s="2" t="s">
        <v>50</v>
      </c>
      <c r="F1172" s="4">
        <v>50</v>
      </c>
      <c r="G1172" s="4">
        <v>50</v>
      </c>
      <c r="H1172" s="4">
        <v>71</v>
      </c>
      <c r="I1172" s="4">
        <v>1</v>
      </c>
      <c r="J1172" s="4">
        <v>2.2999999999999998</v>
      </c>
      <c r="K1172" s="4">
        <v>11.5</v>
      </c>
      <c r="L1172" s="8">
        <v>0</v>
      </c>
      <c r="M1172" s="59">
        <f>AlimentosSMAE[[#This Row],[Fibra]]/AlimentosSMAE[[#This Row],[Peso neto]]</f>
        <v>0</v>
      </c>
      <c r="N1172" s="62">
        <f>AlimentosSMAE[[#This Row],[Kcal]]/AlimentosSMAE[[#This Row],[Peso neto]]</f>
        <v>1.42</v>
      </c>
    </row>
    <row r="1173" spans="2:14" x14ac:dyDescent="0.25">
      <c r="B1173" s="17" t="s">
        <v>1285</v>
      </c>
      <c r="C1173" s="3" t="s">
        <v>2041</v>
      </c>
      <c r="D1173" s="4">
        <v>0.25</v>
      </c>
      <c r="E1173" s="2" t="s">
        <v>50</v>
      </c>
      <c r="F1173" s="4">
        <v>50</v>
      </c>
      <c r="G1173" s="4">
        <v>50</v>
      </c>
      <c r="H1173" s="4">
        <v>47</v>
      </c>
      <c r="I1173" s="4">
        <v>1</v>
      </c>
      <c r="J1173" s="4">
        <v>0.2</v>
      </c>
      <c r="K1173" s="4">
        <v>10.4</v>
      </c>
      <c r="L1173" s="8">
        <v>0</v>
      </c>
      <c r="M1173" s="59">
        <f>AlimentosSMAE[[#This Row],[Fibra]]/AlimentosSMAE[[#This Row],[Peso neto]]</f>
        <v>0</v>
      </c>
      <c r="N1173" s="62">
        <f>AlimentosSMAE[[#This Row],[Kcal]]/AlimentosSMAE[[#This Row],[Peso neto]]</f>
        <v>0.94</v>
      </c>
    </row>
    <row r="1174" spans="2:14" x14ac:dyDescent="0.25">
      <c r="B1174" s="17" t="s">
        <v>1308</v>
      </c>
      <c r="C1174" s="3" t="s">
        <v>2041</v>
      </c>
      <c r="D1174" s="4">
        <v>0.25</v>
      </c>
      <c r="E1174" s="2" t="s">
        <v>50</v>
      </c>
      <c r="F1174" s="4">
        <v>63</v>
      </c>
      <c r="G1174" s="4">
        <v>63</v>
      </c>
      <c r="H1174" s="4">
        <v>38</v>
      </c>
      <c r="I1174" s="4">
        <v>0.1</v>
      </c>
      <c r="J1174" s="4">
        <v>0</v>
      </c>
      <c r="K1174" s="4">
        <v>9.9</v>
      </c>
      <c r="L1174" s="8">
        <v>0</v>
      </c>
      <c r="M1174" s="59">
        <f>AlimentosSMAE[[#This Row],[Fibra]]/AlimentosSMAE[[#This Row],[Peso neto]]</f>
        <v>0</v>
      </c>
      <c r="N1174" s="62">
        <f>AlimentosSMAE[[#This Row],[Kcal]]/AlimentosSMAE[[#This Row],[Peso neto]]</f>
        <v>0.60317460317460314</v>
      </c>
    </row>
    <row r="1175" spans="2:14" x14ac:dyDescent="0.25">
      <c r="B1175" s="17" t="s">
        <v>1310</v>
      </c>
      <c r="C1175" s="3" t="s">
        <v>2041</v>
      </c>
      <c r="D1175" s="4">
        <v>2</v>
      </c>
      <c r="E1175" s="2" t="s">
        <v>1311</v>
      </c>
      <c r="F1175" s="4">
        <v>12</v>
      </c>
      <c r="G1175" s="4">
        <v>12</v>
      </c>
      <c r="H1175" s="4">
        <v>42</v>
      </c>
      <c r="I1175" s="4">
        <v>0</v>
      </c>
      <c r="J1175" s="4">
        <v>0</v>
      </c>
      <c r="K1175" s="4">
        <v>10</v>
      </c>
      <c r="L1175" s="8">
        <v>0</v>
      </c>
      <c r="M1175" s="59">
        <f>AlimentosSMAE[[#This Row],[Fibra]]/AlimentosSMAE[[#This Row],[Peso neto]]</f>
        <v>0</v>
      </c>
      <c r="N1175" s="62">
        <f>AlimentosSMAE[[#This Row],[Kcal]]/AlimentosSMAE[[#This Row],[Peso neto]]</f>
        <v>3.5</v>
      </c>
    </row>
    <row r="1176" spans="2:14" x14ac:dyDescent="0.25">
      <c r="B1176" s="17" t="s">
        <v>1312</v>
      </c>
      <c r="C1176" s="3" t="s">
        <v>2041</v>
      </c>
      <c r="D1176" s="4">
        <v>40</v>
      </c>
      <c r="E1176" s="2" t="s">
        <v>10</v>
      </c>
      <c r="F1176" s="4">
        <v>40</v>
      </c>
      <c r="G1176" s="4">
        <v>40</v>
      </c>
      <c r="H1176" s="4">
        <v>40</v>
      </c>
      <c r="I1176" s="4">
        <v>0.2</v>
      </c>
      <c r="J1176" s="4">
        <v>0.1</v>
      </c>
      <c r="K1176" s="4">
        <v>9.6999999999999993</v>
      </c>
      <c r="L1176" s="8">
        <v>0</v>
      </c>
      <c r="M1176" s="59">
        <f>AlimentosSMAE[[#This Row],[Fibra]]/AlimentosSMAE[[#This Row],[Peso neto]]</f>
        <v>0</v>
      </c>
      <c r="N1176" s="62">
        <f>AlimentosSMAE[[#This Row],[Kcal]]/AlimentosSMAE[[#This Row],[Peso neto]]</f>
        <v>1</v>
      </c>
    </row>
    <row r="1177" spans="2:14" x14ac:dyDescent="0.25">
      <c r="B1177" s="17" t="s">
        <v>1345</v>
      </c>
      <c r="C1177" s="3" t="s">
        <v>2041</v>
      </c>
      <c r="D1177" s="4">
        <v>1</v>
      </c>
      <c r="E1177" s="2" t="s">
        <v>891</v>
      </c>
      <c r="F1177" s="4">
        <v>7</v>
      </c>
      <c r="G1177" s="4">
        <v>7</v>
      </c>
      <c r="H1177" s="4">
        <v>30</v>
      </c>
      <c r="I1177" s="4">
        <v>0.7</v>
      </c>
      <c r="J1177" s="4">
        <v>0.7</v>
      </c>
      <c r="K1177" s="4">
        <v>5.3</v>
      </c>
      <c r="L1177" s="8">
        <v>0</v>
      </c>
      <c r="M1177" s="59">
        <f>AlimentosSMAE[[#This Row],[Fibra]]/AlimentosSMAE[[#This Row],[Peso neto]]</f>
        <v>0</v>
      </c>
      <c r="N1177" s="62">
        <f>AlimentosSMAE[[#This Row],[Kcal]]/AlimentosSMAE[[#This Row],[Peso neto]]</f>
        <v>4.2857142857142856</v>
      </c>
    </row>
    <row r="1178" spans="2:14" x14ac:dyDescent="0.25">
      <c r="B1178" s="17" t="s">
        <v>1368</v>
      </c>
      <c r="C1178" s="3" t="s">
        <v>2041</v>
      </c>
      <c r="D1178" s="4">
        <v>0.33333333300000001</v>
      </c>
      <c r="E1178" s="2" t="s">
        <v>45</v>
      </c>
      <c r="F1178" s="4">
        <v>15</v>
      </c>
      <c r="G1178" s="4">
        <v>15</v>
      </c>
      <c r="H1178" s="4">
        <v>78</v>
      </c>
      <c r="I1178" s="4">
        <v>2.2999999999999998</v>
      </c>
      <c r="J1178" s="4">
        <v>5</v>
      </c>
      <c r="K1178" s="4">
        <v>7</v>
      </c>
      <c r="L1178" s="8">
        <v>0</v>
      </c>
      <c r="M1178" s="59">
        <f>AlimentosSMAE[[#This Row],[Fibra]]/AlimentosSMAE[[#This Row],[Peso neto]]</f>
        <v>0</v>
      </c>
      <c r="N1178" s="62">
        <f>AlimentosSMAE[[#This Row],[Kcal]]/AlimentosSMAE[[#This Row],[Peso neto]]</f>
        <v>5.2</v>
      </c>
    </row>
    <row r="1179" spans="2:14" x14ac:dyDescent="0.25">
      <c r="B1179" s="17" t="s">
        <v>1369</v>
      </c>
      <c r="C1179" s="3" t="s">
        <v>2041</v>
      </c>
      <c r="D1179" s="4">
        <v>2</v>
      </c>
      <c r="E1179" s="2" t="s">
        <v>45</v>
      </c>
      <c r="F1179" s="4">
        <v>12</v>
      </c>
      <c r="G1179" s="4">
        <v>12</v>
      </c>
      <c r="H1179" s="4">
        <v>44</v>
      </c>
      <c r="I1179" s="4">
        <v>0</v>
      </c>
      <c r="J1179" s="4">
        <v>0</v>
      </c>
      <c r="K1179" s="4">
        <v>11.8</v>
      </c>
      <c r="L1179" s="8">
        <v>0</v>
      </c>
      <c r="M1179" s="59">
        <f>AlimentosSMAE[[#This Row],[Fibra]]/AlimentosSMAE[[#This Row],[Peso neto]]</f>
        <v>0</v>
      </c>
      <c r="N1179" s="62">
        <f>AlimentosSMAE[[#This Row],[Kcal]]/AlimentosSMAE[[#This Row],[Peso neto]]</f>
        <v>3.6666666666666665</v>
      </c>
    </row>
    <row r="1180" spans="2:14" x14ac:dyDescent="0.25">
      <c r="B1180" s="17" t="s">
        <v>1370</v>
      </c>
      <c r="C1180" s="3" t="s">
        <v>2041</v>
      </c>
      <c r="D1180" s="4">
        <v>1</v>
      </c>
      <c r="E1180" s="2" t="s">
        <v>45</v>
      </c>
      <c r="F1180" s="4">
        <v>52</v>
      </c>
      <c r="G1180" s="4">
        <v>52</v>
      </c>
      <c r="H1180" s="4">
        <v>41</v>
      </c>
      <c r="I1180" s="4">
        <v>0</v>
      </c>
      <c r="J1180" s="4">
        <v>0.1</v>
      </c>
      <c r="K1180" s="4">
        <v>10</v>
      </c>
      <c r="L1180" s="8">
        <v>0</v>
      </c>
      <c r="M1180" s="59">
        <f>AlimentosSMAE[[#This Row],[Fibra]]/AlimentosSMAE[[#This Row],[Peso neto]]</f>
        <v>0</v>
      </c>
      <c r="N1180" s="62">
        <f>AlimentosSMAE[[#This Row],[Kcal]]/AlimentosSMAE[[#This Row],[Peso neto]]</f>
        <v>0.78846153846153844</v>
      </c>
    </row>
    <row r="1181" spans="2:14" x14ac:dyDescent="0.25">
      <c r="B1181" s="17" t="s">
        <v>1371</v>
      </c>
      <c r="C1181" s="3" t="s">
        <v>2041</v>
      </c>
      <c r="D1181" s="4">
        <v>0.2</v>
      </c>
      <c r="E1181" s="2" t="s">
        <v>45</v>
      </c>
      <c r="F1181" s="4">
        <v>21</v>
      </c>
      <c r="G1181" s="4">
        <v>21</v>
      </c>
      <c r="H1181" s="4">
        <v>74</v>
      </c>
      <c r="I1181" s="4">
        <v>1</v>
      </c>
      <c r="J1181" s="4">
        <v>5.3</v>
      </c>
      <c r="K1181" s="4">
        <v>5.5</v>
      </c>
      <c r="L1181" s="8">
        <v>0</v>
      </c>
      <c r="M1181" s="59">
        <f>AlimentosSMAE[[#This Row],[Fibra]]/AlimentosSMAE[[#This Row],[Peso neto]]</f>
        <v>0</v>
      </c>
      <c r="N1181" s="62">
        <f>AlimentosSMAE[[#This Row],[Kcal]]/AlimentosSMAE[[#This Row],[Peso neto]]</f>
        <v>3.5238095238095237</v>
      </c>
    </row>
    <row r="1182" spans="2:14" x14ac:dyDescent="0.25">
      <c r="B1182" s="17" t="s">
        <v>1372</v>
      </c>
      <c r="C1182" s="3" t="s">
        <v>2041</v>
      </c>
      <c r="D1182" s="4">
        <v>0.2</v>
      </c>
      <c r="E1182" s="2" t="s">
        <v>45</v>
      </c>
      <c r="F1182" s="4">
        <v>21</v>
      </c>
      <c r="G1182" s="4">
        <v>21</v>
      </c>
      <c r="H1182" s="4">
        <v>72</v>
      </c>
      <c r="I1182" s="4">
        <v>1</v>
      </c>
      <c r="J1182" s="4">
        <v>4.9000000000000004</v>
      </c>
      <c r="K1182" s="4">
        <v>5.9</v>
      </c>
      <c r="L1182" s="8">
        <v>0</v>
      </c>
      <c r="M1182" s="59">
        <f>AlimentosSMAE[[#This Row],[Fibra]]/AlimentosSMAE[[#This Row],[Peso neto]]</f>
        <v>0</v>
      </c>
      <c r="N1182" s="62">
        <f>AlimentosSMAE[[#This Row],[Kcal]]/AlimentosSMAE[[#This Row],[Peso neto]]</f>
        <v>3.4285714285714284</v>
      </c>
    </row>
    <row r="1183" spans="2:14" x14ac:dyDescent="0.25">
      <c r="B1183" s="17" t="s">
        <v>1373</v>
      </c>
      <c r="C1183" s="3" t="s">
        <v>2041</v>
      </c>
      <c r="D1183" s="4">
        <v>0.2</v>
      </c>
      <c r="E1183" s="2" t="s">
        <v>45</v>
      </c>
      <c r="F1183" s="4">
        <v>21</v>
      </c>
      <c r="G1183" s="4">
        <v>21</v>
      </c>
      <c r="H1183" s="4">
        <v>74</v>
      </c>
      <c r="I1183" s="4">
        <v>1</v>
      </c>
      <c r="J1183" s="4">
        <v>5.3</v>
      </c>
      <c r="K1183" s="4">
        <v>5.5</v>
      </c>
      <c r="L1183" s="8">
        <v>0</v>
      </c>
      <c r="M1183" s="59">
        <f>AlimentosSMAE[[#This Row],[Fibra]]/AlimentosSMAE[[#This Row],[Peso neto]]</f>
        <v>0</v>
      </c>
      <c r="N1183" s="62">
        <f>AlimentosSMAE[[#This Row],[Kcal]]/AlimentosSMAE[[#This Row],[Peso neto]]</f>
        <v>3.5238095238095237</v>
      </c>
    </row>
    <row r="1184" spans="2:14" x14ac:dyDescent="0.25">
      <c r="B1184" s="17" t="s">
        <v>1374</v>
      </c>
      <c r="C1184" s="3" t="s">
        <v>2041</v>
      </c>
      <c r="D1184" s="4">
        <v>0.5</v>
      </c>
      <c r="E1184" s="2" t="s">
        <v>45</v>
      </c>
      <c r="F1184" s="4">
        <v>46</v>
      </c>
      <c r="G1184" s="4">
        <v>46</v>
      </c>
      <c r="H1184" s="4">
        <v>38</v>
      </c>
      <c r="I1184" s="4">
        <v>0.6</v>
      </c>
      <c r="J1184" s="4">
        <v>0.1</v>
      </c>
      <c r="K1184" s="4">
        <v>9.3000000000000007</v>
      </c>
      <c r="L1184" s="8">
        <v>0</v>
      </c>
      <c r="M1184" s="59">
        <f>AlimentosSMAE[[#This Row],[Fibra]]/AlimentosSMAE[[#This Row],[Peso neto]]</f>
        <v>0</v>
      </c>
      <c r="N1184" s="62">
        <f>AlimentosSMAE[[#This Row],[Kcal]]/AlimentosSMAE[[#This Row],[Peso neto]]</f>
        <v>0.82608695652173914</v>
      </c>
    </row>
    <row r="1185" spans="2:14" x14ac:dyDescent="0.25">
      <c r="B1185" s="17" t="s">
        <v>1375</v>
      </c>
      <c r="C1185" s="3" t="s">
        <v>2041</v>
      </c>
      <c r="D1185" s="4">
        <v>3</v>
      </c>
      <c r="E1185" s="2" t="s">
        <v>45</v>
      </c>
      <c r="F1185" s="4">
        <v>153</v>
      </c>
      <c r="G1185" s="4">
        <v>153</v>
      </c>
      <c r="H1185" s="4">
        <v>36</v>
      </c>
      <c r="I1185" s="4">
        <v>0.9</v>
      </c>
      <c r="J1185" s="4">
        <v>0.3</v>
      </c>
      <c r="K1185" s="4">
        <v>9.6</v>
      </c>
      <c r="L1185" s="8">
        <v>0</v>
      </c>
      <c r="M1185" s="59">
        <f>AlimentosSMAE[[#This Row],[Fibra]]/AlimentosSMAE[[#This Row],[Peso neto]]</f>
        <v>0</v>
      </c>
      <c r="N1185" s="62">
        <f>AlimentosSMAE[[#This Row],[Kcal]]/AlimentosSMAE[[#This Row],[Peso neto]]</f>
        <v>0.23529411764705882</v>
      </c>
    </row>
    <row r="1186" spans="2:14" x14ac:dyDescent="0.25">
      <c r="B1186" s="17" t="s">
        <v>1376</v>
      </c>
      <c r="C1186" s="3" t="s">
        <v>2041</v>
      </c>
      <c r="D1186" s="4">
        <v>0.25</v>
      </c>
      <c r="E1186" s="2" t="s">
        <v>45</v>
      </c>
      <c r="F1186" s="4">
        <v>24</v>
      </c>
      <c r="G1186" s="4">
        <v>24</v>
      </c>
      <c r="H1186" s="4">
        <v>83</v>
      </c>
      <c r="I1186" s="4">
        <v>1.1000000000000001</v>
      </c>
      <c r="J1186" s="4">
        <v>5.7</v>
      </c>
      <c r="K1186" s="4">
        <v>6.9</v>
      </c>
      <c r="L1186" s="8">
        <v>0</v>
      </c>
      <c r="M1186" s="59">
        <f>AlimentosSMAE[[#This Row],[Fibra]]/AlimentosSMAE[[#This Row],[Peso neto]]</f>
        <v>0</v>
      </c>
      <c r="N1186" s="62">
        <f>AlimentosSMAE[[#This Row],[Kcal]]/AlimentosSMAE[[#This Row],[Peso neto]]</f>
        <v>3.4583333333333335</v>
      </c>
    </row>
    <row r="1187" spans="2:14" x14ac:dyDescent="0.25">
      <c r="B1187" s="17" t="s">
        <v>1377</v>
      </c>
      <c r="C1187" s="3" t="s">
        <v>2041</v>
      </c>
      <c r="D1187" s="4">
        <v>0.25</v>
      </c>
      <c r="E1187" s="2" t="s">
        <v>45</v>
      </c>
      <c r="F1187" s="4">
        <v>23</v>
      </c>
      <c r="G1187" s="4">
        <v>23</v>
      </c>
      <c r="H1187" s="4">
        <v>80</v>
      </c>
      <c r="I1187" s="4">
        <v>1</v>
      </c>
      <c r="J1187" s="4">
        <v>5.8</v>
      </c>
      <c r="K1187" s="4">
        <v>5.8</v>
      </c>
      <c r="L1187" s="8">
        <v>0</v>
      </c>
      <c r="M1187" s="59">
        <f>AlimentosSMAE[[#This Row],[Fibra]]/AlimentosSMAE[[#This Row],[Peso neto]]</f>
        <v>0</v>
      </c>
      <c r="N1187" s="62">
        <f>AlimentosSMAE[[#This Row],[Kcal]]/AlimentosSMAE[[#This Row],[Peso neto]]</f>
        <v>3.4782608695652173</v>
      </c>
    </row>
    <row r="1188" spans="2:14" x14ac:dyDescent="0.25">
      <c r="B1188" s="17" t="s">
        <v>1378</v>
      </c>
      <c r="C1188" s="3" t="s">
        <v>2041</v>
      </c>
      <c r="D1188" s="4">
        <v>0.5</v>
      </c>
      <c r="E1188" s="2" t="s">
        <v>45</v>
      </c>
      <c r="F1188" s="4">
        <v>35</v>
      </c>
      <c r="G1188" s="4">
        <v>35</v>
      </c>
      <c r="H1188" s="4">
        <v>47</v>
      </c>
      <c r="I1188" s="4">
        <v>0.7</v>
      </c>
      <c r="J1188" s="4">
        <v>0.9</v>
      </c>
      <c r="K1188" s="4">
        <v>9.1</v>
      </c>
      <c r="L1188" s="8">
        <v>0</v>
      </c>
      <c r="M1188" s="59">
        <f>AlimentosSMAE[[#This Row],[Fibra]]/AlimentosSMAE[[#This Row],[Peso neto]]</f>
        <v>0</v>
      </c>
      <c r="N1188" s="62">
        <f>AlimentosSMAE[[#This Row],[Kcal]]/AlimentosSMAE[[#This Row],[Peso neto]]</f>
        <v>1.3428571428571427</v>
      </c>
    </row>
    <row r="1189" spans="2:14" x14ac:dyDescent="0.25">
      <c r="B1189" s="17" t="s">
        <v>1447</v>
      </c>
      <c r="C1189" s="3" t="s">
        <v>2041</v>
      </c>
      <c r="D1189" s="4">
        <v>0.33333333300000001</v>
      </c>
      <c r="E1189" s="2" t="s">
        <v>277</v>
      </c>
      <c r="F1189" s="4">
        <v>15</v>
      </c>
      <c r="G1189" s="4">
        <v>15</v>
      </c>
      <c r="H1189" s="4">
        <v>47</v>
      </c>
      <c r="I1189" s="4">
        <v>0.9</v>
      </c>
      <c r="J1189" s="4">
        <v>0</v>
      </c>
      <c r="K1189" s="4">
        <v>10.9</v>
      </c>
      <c r="L1189" s="8">
        <v>0</v>
      </c>
      <c r="M1189" s="59">
        <f>AlimentosSMAE[[#This Row],[Fibra]]/AlimentosSMAE[[#This Row],[Peso neto]]</f>
        <v>0</v>
      </c>
      <c r="N1189" s="62">
        <f>AlimentosSMAE[[#This Row],[Kcal]]/AlimentosSMAE[[#This Row],[Peso neto]]</f>
        <v>3.1333333333333333</v>
      </c>
    </row>
    <row r="1190" spans="2:14" x14ac:dyDescent="0.25">
      <c r="B1190" s="17" t="s">
        <v>1495</v>
      </c>
      <c r="C1190" s="3" t="s">
        <v>2041</v>
      </c>
      <c r="D1190" s="4">
        <v>11</v>
      </c>
      <c r="E1190" s="2" t="s">
        <v>45</v>
      </c>
      <c r="F1190" s="4">
        <v>11</v>
      </c>
      <c r="G1190" s="4">
        <v>11</v>
      </c>
      <c r="H1190" s="4">
        <v>43</v>
      </c>
      <c r="I1190" s="4">
        <v>0.5</v>
      </c>
      <c r="J1190" s="4">
        <v>1.6</v>
      </c>
      <c r="K1190" s="4">
        <v>7.5</v>
      </c>
      <c r="L1190" s="8">
        <v>0</v>
      </c>
      <c r="M1190" s="59">
        <f>AlimentosSMAE[[#This Row],[Fibra]]/AlimentosSMAE[[#This Row],[Peso neto]]</f>
        <v>0</v>
      </c>
      <c r="N1190" s="62">
        <f>AlimentosSMAE[[#This Row],[Kcal]]/AlimentosSMAE[[#This Row],[Peso neto]]</f>
        <v>3.9090909090909092</v>
      </c>
    </row>
    <row r="1191" spans="2:14" x14ac:dyDescent="0.25">
      <c r="B1191" s="17" t="s">
        <v>1620</v>
      </c>
      <c r="C1191" s="3" t="s">
        <v>2041</v>
      </c>
      <c r="D1191" s="4">
        <v>10</v>
      </c>
      <c r="E1191" s="2" t="s">
        <v>10</v>
      </c>
      <c r="F1191" s="4">
        <v>10</v>
      </c>
      <c r="G1191" s="4">
        <v>10</v>
      </c>
      <c r="H1191" s="4">
        <v>36</v>
      </c>
      <c r="I1191" s="4">
        <v>0</v>
      </c>
      <c r="J1191" s="4">
        <v>0</v>
      </c>
      <c r="K1191" s="4">
        <v>9.1</v>
      </c>
      <c r="L1191" s="8">
        <v>0</v>
      </c>
      <c r="M1191" s="59">
        <f>AlimentosSMAE[[#This Row],[Fibra]]/AlimentosSMAE[[#This Row],[Peso neto]]</f>
        <v>0</v>
      </c>
      <c r="N1191" s="62">
        <f>AlimentosSMAE[[#This Row],[Kcal]]/AlimentosSMAE[[#This Row],[Peso neto]]</f>
        <v>3.6</v>
      </c>
    </row>
    <row r="1192" spans="2:14" x14ac:dyDescent="0.25">
      <c r="B1192" s="17" t="s">
        <v>1621</v>
      </c>
      <c r="C1192" s="3" t="s">
        <v>2041</v>
      </c>
      <c r="D1192" s="4">
        <v>1</v>
      </c>
      <c r="E1192" s="2" t="s">
        <v>52</v>
      </c>
      <c r="F1192" s="4">
        <v>10</v>
      </c>
      <c r="G1192" s="4">
        <v>10</v>
      </c>
      <c r="H1192" s="4">
        <v>36</v>
      </c>
      <c r="I1192" s="4">
        <v>0</v>
      </c>
      <c r="J1192" s="4">
        <v>0</v>
      </c>
      <c r="K1192" s="4">
        <v>9.1</v>
      </c>
      <c r="L1192" s="8">
        <v>0</v>
      </c>
      <c r="M1192" s="59">
        <f>AlimentosSMAE[[#This Row],[Fibra]]/AlimentosSMAE[[#This Row],[Peso neto]]</f>
        <v>0</v>
      </c>
      <c r="N1192" s="62">
        <f>AlimentosSMAE[[#This Row],[Kcal]]/AlimentosSMAE[[#This Row],[Peso neto]]</f>
        <v>3.6</v>
      </c>
    </row>
    <row r="1193" spans="2:14" x14ac:dyDescent="0.25">
      <c r="B1193" s="17" t="s">
        <v>1646</v>
      </c>
      <c r="C1193" s="3" t="s">
        <v>2041</v>
      </c>
      <c r="D1193" s="4">
        <v>15</v>
      </c>
      <c r="E1193" s="2" t="s">
        <v>10</v>
      </c>
      <c r="F1193" s="4">
        <v>15</v>
      </c>
      <c r="G1193" s="4">
        <v>15</v>
      </c>
      <c r="H1193" s="4">
        <v>77</v>
      </c>
      <c r="I1193" s="4">
        <v>0.9</v>
      </c>
      <c r="J1193" s="4">
        <v>4.7</v>
      </c>
      <c r="K1193" s="4">
        <v>7.7</v>
      </c>
      <c r="L1193" s="8">
        <v>0</v>
      </c>
      <c r="M1193" s="59">
        <f>AlimentosSMAE[[#This Row],[Fibra]]/AlimentosSMAE[[#This Row],[Peso neto]]</f>
        <v>0</v>
      </c>
      <c r="N1193" s="62">
        <f>AlimentosSMAE[[#This Row],[Kcal]]/AlimentosSMAE[[#This Row],[Peso neto]]</f>
        <v>5.1333333333333337</v>
      </c>
    </row>
    <row r="1194" spans="2:14" x14ac:dyDescent="0.25">
      <c r="B1194" s="17" t="s">
        <v>1655</v>
      </c>
      <c r="C1194" s="3" t="s">
        <v>2041</v>
      </c>
      <c r="D1194" s="4">
        <v>0.33333333300000001</v>
      </c>
      <c r="E1194" s="2" t="s">
        <v>50</v>
      </c>
      <c r="F1194" s="4">
        <v>79</v>
      </c>
      <c r="G1194" s="4">
        <v>79</v>
      </c>
      <c r="H1194" s="4">
        <v>36</v>
      </c>
      <c r="I1194" s="4">
        <v>0</v>
      </c>
      <c r="J1194" s="4">
        <v>0</v>
      </c>
      <c r="K1194" s="4">
        <v>9.1999999999999993</v>
      </c>
      <c r="L1194" s="8">
        <v>0</v>
      </c>
      <c r="M1194" s="59">
        <f>AlimentosSMAE[[#This Row],[Fibra]]/AlimentosSMAE[[#This Row],[Peso neto]]</f>
        <v>0</v>
      </c>
      <c r="N1194" s="62">
        <f>AlimentosSMAE[[#This Row],[Kcal]]/AlimentosSMAE[[#This Row],[Peso neto]]</f>
        <v>0.45569620253164556</v>
      </c>
    </row>
    <row r="1195" spans="2:14" x14ac:dyDescent="0.25">
      <c r="B1195" s="17" t="s">
        <v>1718</v>
      </c>
      <c r="C1195" s="3" t="s">
        <v>2041</v>
      </c>
      <c r="D1195" s="4">
        <v>13</v>
      </c>
      <c r="E1195" s="2" t="s">
        <v>10</v>
      </c>
      <c r="F1195" s="4">
        <v>13</v>
      </c>
      <c r="G1195" s="4">
        <v>13</v>
      </c>
      <c r="H1195" s="4">
        <v>42</v>
      </c>
      <c r="I1195" s="4">
        <v>0.2</v>
      </c>
      <c r="J1195" s="4" t="s">
        <v>136</v>
      </c>
      <c r="K1195" s="4">
        <v>10.3</v>
      </c>
      <c r="L1195" s="8">
        <v>0</v>
      </c>
      <c r="M1195" s="59">
        <f>AlimentosSMAE[[#This Row],[Fibra]]/AlimentosSMAE[[#This Row],[Peso neto]]</f>
        <v>0</v>
      </c>
      <c r="N1195" s="62">
        <f>AlimentosSMAE[[#This Row],[Kcal]]/AlimentosSMAE[[#This Row],[Peso neto]]</f>
        <v>3.2307692307692308</v>
      </c>
    </row>
    <row r="1196" spans="2:14" x14ac:dyDescent="0.25">
      <c r="B1196" s="17" t="s">
        <v>1780</v>
      </c>
      <c r="C1196" s="3" t="s">
        <v>2041</v>
      </c>
      <c r="D1196" s="4">
        <v>0.33333333300000001</v>
      </c>
      <c r="E1196" s="2" t="s">
        <v>91</v>
      </c>
      <c r="F1196" s="4">
        <v>83</v>
      </c>
      <c r="G1196" s="4">
        <v>83</v>
      </c>
      <c r="H1196" s="4">
        <v>37</v>
      </c>
      <c r="I1196" s="4">
        <v>0.2</v>
      </c>
      <c r="J1196" s="4">
        <v>0.1</v>
      </c>
      <c r="K1196" s="4">
        <v>9</v>
      </c>
      <c r="L1196" s="8">
        <v>0</v>
      </c>
      <c r="M1196" s="59">
        <f>AlimentosSMAE[[#This Row],[Fibra]]/AlimentosSMAE[[#This Row],[Peso neto]]</f>
        <v>0</v>
      </c>
      <c r="N1196" s="62">
        <f>AlimentosSMAE[[#This Row],[Kcal]]/AlimentosSMAE[[#This Row],[Peso neto]]</f>
        <v>0.44578313253012047</v>
      </c>
    </row>
    <row r="1197" spans="2:14" x14ac:dyDescent="0.25">
      <c r="B1197" s="17" t="s">
        <v>1781</v>
      </c>
      <c r="C1197" s="3" t="s">
        <v>2041</v>
      </c>
      <c r="D1197" s="4">
        <v>0.25</v>
      </c>
      <c r="E1197" s="2" t="s">
        <v>91</v>
      </c>
      <c r="F1197" s="4">
        <v>92</v>
      </c>
      <c r="G1197" s="4">
        <v>92</v>
      </c>
      <c r="H1197" s="4">
        <v>38</v>
      </c>
      <c r="I1197" s="4">
        <v>0</v>
      </c>
      <c r="J1197" s="4">
        <v>0</v>
      </c>
      <c r="K1197" s="4">
        <v>9.6999999999999993</v>
      </c>
      <c r="L1197" s="8">
        <v>0</v>
      </c>
      <c r="M1197" s="59">
        <f>AlimentosSMAE[[#This Row],[Fibra]]/AlimentosSMAE[[#This Row],[Peso neto]]</f>
        <v>0</v>
      </c>
      <c r="N1197" s="62">
        <f>AlimentosSMAE[[#This Row],[Kcal]]/AlimentosSMAE[[#This Row],[Peso neto]]</f>
        <v>0.41304347826086957</v>
      </c>
    </row>
    <row r="1198" spans="2:14" x14ac:dyDescent="0.25">
      <c r="B1198" s="17" t="s">
        <v>1782</v>
      </c>
      <c r="C1198" s="3" t="s">
        <v>2041</v>
      </c>
      <c r="D1198" s="4">
        <v>0.25</v>
      </c>
      <c r="E1198" s="2" t="s">
        <v>91</v>
      </c>
      <c r="F1198" s="4">
        <v>92</v>
      </c>
      <c r="G1198" s="4">
        <v>92</v>
      </c>
      <c r="H1198" s="4">
        <v>38</v>
      </c>
      <c r="I1198" s="4">
        <v>0</v>
      </c>
      <c r="J1198" s="4">
        <v>0</v>
      </c>
      <c r="K1198" s="4">
        <v>9.6999999999999993</v>
      </c>
      <c r="L1198" s="8">
        <v>0</v>
      </c>
      <c r="M1198" s="59">
        <f>AlimentosSMAE[[#This Row],[Fibra]]/AlimentosSMAE[[#This Row],[Peso neto]]</f>
        <v>0</v>
      </c>
      <c r="N1198" s="62">
        <f>AlimentosSMAE[[#This Row],[Kcal]]/AlimentosSMAE[[#This Row],[Peso neto]]</f>
        <v>0.41304347826086957</v>
      </c>
    </row>
    <row r="1199" spans="2:14" x14ac:dyDescent="0.25">
      <c r="B1199" s="17" t="s">
        <v>1784</v>
      </c>
      <c r="C1199" s="3" t="s">
        <v>2041</v>
      </c>
      <c r="D1199" s="4">
        <v>0.25</v>
      </c>
      <c r="E1199" s="2" t="s">
        <v>91</v>
      </c>
      <c r="F1199" s="4">
        <v>89</v>
      </c>
      <c r="G1199" s="4">
        <v>89</v>
      </c>
      <c r="H1199" s="4">
        <v>44</v>
      </c>
      <c r="I1199" s="4">
        <v>0</v>
      </c>
      <c r="J1199" s="4">
        <v>0</v>
      </c>
      <c r="K1199" s="4">
        <v>11.1</v>
      </c>
      <c r="L1199" s="8">
        <v>0</v>
      </c>
      <c r="M1199" s="59">
        <f>AlimentosSMAE[[#This Row],[Fibra]]/AlimentosSMAE[[#This Row],[Peso neto]]</f>
        <v>0</v>
      </c>
      <c r="N1199" s="62">
        <f>AlimentosSMAE[[#This Row],[Kcal]]/AlimentosSMAE[[#This Row],[Peso neto]]</f>
        <v>0.4943820224719101</v>
      </c>
    </row>
    <row r="1200" spans="2:14" x14ac:dyDescent="0.25">
      <c r="B1200" s="17" t="s">
        <v>1812</v>
      </c>
      <c r="C1200" s="3" t="s">
        <v>2041</v>
      </c>
      <c r="D1200" s="4">
        <v>0.25</v>
      </c>
      <c r="E1200" s="2" t="s">
        <v>50</v>
      </c>
      <c r="F1200" s="4">
        <v>64</v>
      </c>
      <c r="G1200" s="4">
        <v>64</v>
      </c>
      <c r="H1200" s="4">
        <v>86</v>
      </c>
      <c r="I1200" s="4">
        <v>2.4</v>
      </c>
      <c r="J1200" s="4">
        <v>4.8</v>
      </c>
      <c r="K1200" s="4">
        <v>8.6</v>
      </c>
      <c r="L1200" s="8">
        <v>0</v>
      </c>
      <c r="M1200" s="59">
        <f>AlimentosSMAE[[#This Row],[Fibra]]/AlimentosSMAE[[#This Row],[Peso neto]]</f>
        <v>0</v>
      </c>
      <c r="N1200" s="62">
        <f>AlimentosSMAE[[#This Row],[Kcal]]/AlimentosSMAE[[#This Row],[Peso neto]]</f>
        <v>1.34375</v>
      </c>
    </row>
    <row r="1201" spans="2:14" x14ac:dyDescent="0.25">
      <c r="B1201" s="17" t="s">
        <v>1843</v>
      </c>
      <c r="C1201" s="3" t="s">
        <v>2041</v>
      </c>
      <c r="D1201" s="4">
        <v>2</v>
      </c>
      <c r="E1201" s="2" t="s">
        <v>52</v>
      </c>
      <c r="F1201" s="4">
        <v>30</v>
      </c>
      <c r="G1201" s="4">
        <v>30</v>
      </c>
      <c r="H1201" s="4">
        <v>29</v>
      </c>
      <c r="I1201" s="4">
        <v>0.5</v>
      </c>
      <c r="J1201" s="4">
        <v>0.1</v>
      </c>
      <c r="K1201" s="4">
        <v>7.6</v>
      </c>
      <c r="L1201" s="8">
        <v>0</v>
      </c>
      <c r="M1201" s="59">
        <f>AlimentosSMAE[[#This Row],[Fibra]]/AlimentosSMAE[[#This Row],[Peso neto]]</f>
        <v>0</v>
      </c>
      <c r="N1201" s="62">
        <f>AlimentosSMAE[[#This Row],[Kcal]]/AlimentosSMAE[[#This Row],[Peso neto]]</f>
        <v>0.96666666666666667</v>
      </c>
    </row>
    <row r="1202" spans="2:14" x14ac:dyDescent="0.25">
      <c r="B1202" s="17" t="s">
        <v>1847</v>
      </c>
      <c r="C1202" s="3" t="s">
        <v>2041</v>
      </c>
      <c r="D1202" s="4">
        <v>25</v>
      </c>
      <c r="E1202" s="2" t="s">
        <v>10</v>
      </c>
      <c r="F1202" s="4">
        <v>25</v>
      </c>
      <c r="G1202" s="4">
        <v>25</v>
      </c>
      <c r="H1202" s="4">
        <v>63</v>
      </c>
      <c r="I1202" s="4">
        <v>0.3</v>
      </c>
      <c r="J1202" s="4">
        <v>4.7</v>
      </c>
      <c r="K1202" s="4">
        <v>3.3</v>
      </c>
      <c r="L1202" s="8">
        <v>0</v>
      </c>
      <c r="M1202" s="59">
        <f>AlimentosSMAE[[#This Row],[Fibra]]/AlimentosSMAE[[#This Row],[Peso neto]]</f>
        <v>0</v>
      </c>
      <c r="N1202" s="62">
        <f>AlimentosSMAE[[#This Row],[Kcal]]/AlimentosSMAE[[#This Row],[Peso neto]]</f>
        <v>2.52</v>
      </c>
    </row>
    <row r="1203" spans="2:14" x14ac:dyDescent="0.25">
      <c r="B1203" s="17" t="s">
        <v>1849</v>
      </c>
      <c r="C1203" s="3" t="s">
        <v>2041</v>
      </c>
      <c r="D1203" s="4">
        <v>40</v>
      </c>
      <c r="E1203" s="2" t="s">
        <v>10</v>
      </c>
      <c r="F1203" s="4">
        <v>40</v>
      </c>
      <c r="G1203" s="4">
        <v>40</v>
      </c>
      <c r="H1203" s="4">
        <v>82</v>
      </c>
      <c r="I1203" s="4">
        <v>1.3</v>
      </c>
      <c r="J1203" s="4">
        <v>6.2</v>
      </c>
      <c r="K1203" s="4">
        <v>4.7</v>
      </c>
      <c r="L1203" s="8">
        <v>0</v>
      </c>
      <c r="M1203" s="59">
        <f>AlimentosSMAE[[#This Row],[Fibra]]/AlimentosSMAE[[#This Row],[Peso neto]]</f>
        <v>0</v>
      </c>
      <c r="N1203" s="62">
        <f>AlimentosSMAE[[#This Row],[Kcal]]/AlimentosSMAE[[#This Row],[Peso neto]]</f>
        <v>2.0499999999999998</v>
      </c>
    </row>
    <row r="1204" spans="2:14" x14ac:dyDescent="0.25">
      <c r="B1204" s="17" t="s">
        <v>1850</v>
      </c>
      <c r="C1204" s="3" t="s">
        <v>2041</v>
      </c>
      <c r="D1204" s="4">
        <v>1</v>
      </c>
      <c r="E1204" s="2" t="s">
        <v>52</v>
      </c>
      <c r="F1204" s="4">
        <v>16</v>
      </c>
      <c r="G1204" s="4">
        <v>16</v>
      </c>
      <c r="H1204" s="4">
        <v>42</v>
      </c>
      <c r="I1204" s="4">
        <v>0.1</v>
      </c>
      <c r="J1204" s="4">
        <v>0</v>
      </c>
      <c r="K1204" s="4">
        <v>10.7</v>
      </c>
      <c r="L1204" s="8">
        <v>0</v>
      </c>
      <c r="M1204" s="59">
        <f>AlimentosSMAE[[#This Row],[Fibra]]/AlimentosSMAE[[#This Row],[Peso neto]]</f>
        <v>0</v>
      </c>
      <c r="N1204" s="62">
        <f>AlimentosSMAE[[#This Row],[Kcal]]/AlimentosSMAE[[#This Row],[Peso neto]]</f>
        <v>2.625</v>
      </c>
    </row>
    <row r="1205" spans="2:14" x14ac:dyDescent="0.25">
      <c r="B1205" s="17" t="s">
        <v>1854</v>
      </c>
      <c r="C1205" s="3" t="s">
        <v>2041</v>
      </c>
      <c r="D1205" s="4">
        <v>25</v>
      </c>
      <c r="E1205" s="2" t="s">
        <v>10</v>
      </c>
      <c r="F1205" s="4">
        <v>25</v>
      </c>
      <c r="G1205" s="4">
        <v>25</v>
      </c>
      <c r="H1205" s="4">
        <v>40</v>
      </c>
      <c r="I1205" s="4">
        <v>0.3</v>
      </c>
      <c r="J1205" s="4">
        <v>0.7</v>
      </c>
      <c r="K1205" s="4">
        <v>8.8000000000000007</v>
      </c>
      <c r="L1205" s="8">
        <v>0</v>
      </c>
      <c r="M1205" s="59">
        <f>AlimentosSMAE[[#This Row],[Fibra]]/AlimentosSMAE[[#This Row],[Peso neto]]</f>
        <v>0</v>
      </c>
      <c r="N1205" s="62">
        <f>AlimentosSMAE[[#This Row],[Kcal]]/AlimentosSMAE[[#This Row],[Peso neto]]</f>
        <v>1.6</v>
      </c>
    </row>
    <row r="1206" spans="2:14" x14ac:dyDescent="0.25">
      <c r="B1206" s="17" t="s">
        <v>1855</v>
      </c>
      <c r="C1206" s="3" t="s">
        <v>2041</v>
      </c>
      <c r="D1206" s="4">
        <v>0.33333333300000001</v>
      </c>
      <c r="E1206" s="2" t="s">
        <v>50</v>
      </c>
      <c r="F1206" s="4">
        <v>63</v>
      </c>
      <c r="G1206" s="4">
        <v>63</v>
      </c>
      <c r="H1206" s="4">
        <v>36</v>
      </c>
      <c r="I1206" s="4">
        <v>1.3</v>
      </c>
      <c r="J1206" s="4">
        <v>0.5</v>
      </c>
      <c r="K1206" s="4">
        <v>7.5</v>
      </c>
      <c r="L1206" s="8">
        <v>0</v>
      </c>
      <c r="M1206" s="59">
        <f>AlimentosSMAE[[#This Row],[Fibra]]/AlimentosSMAE[[#This Row],[Peso neto]]</f>
        <v>0</v>
      </c>
      <c r="N1206" s="62">
        <f>AlimentosSMAE[[#This Row],[Kcal]]/AlimentosSMAE[[#This Row],[Peso neto]]</f>
        <v>0.5714285714285714</v>
      </c>
    </row>
    <row r="1207" spans="2:14" x14ac:dyDescent="0.25">
      <c r="B1207" s="17" t="s">
        <v>1906</v>
      </c>
      <c r="C1207" s="3" t="s">
        <v>2041</v>
      </c>
      <c r="D1207" s="4">
        <v>0.5</v>
      </c>
      <c r="E1207" s="2" t="s">
        <v>224</v>
      </c>
      <c r="F1207" s="4">
        <v>10</v>
      </c>
      <c r="G1207" s="4">
        <v>10</v>
      </c>
      <c r="H1207" s="4">
        <v>35</v>
      </c>
      <c r="I1207" s="4">
        <v>0.5</v>
      </c>
      <c r="J1207" s="4">
        <v>0.2</v>
      </c>
      <c r="K1207" s="4">
        <v>8.1</v>
      </c>
      <c r="L1207" s="8">
        <v>0</v>
      </c>
      <c r="M1207" s="59">
        <f>AlimentosSMAE[[#This Row],[Fibra]]/AlimentosSMAE[[#This Row],[Peso neto]]</f>
        <v>0</v>
      </c>
      <c r="N1207" s="62">
        <f>AlimentosSMAE[[#This Row],[Kcal]]/AlimentosSMAE[[#This Row],[Peso neto]]</f>
        <v>3.5</v>
      </c>
    </row>
    <row r="1208" spans="2:14" x14ac:dyDescent="0.25">
      <c r="B1208" s="17" t="s">
        <v>1908</v>
      </c>
      <c r="C1208" s="3" t="s">
        <v>2041</v>
      </c>
      <c r="D1208" s="4">
        <v>0.33333333300000001</v>
      </c>
      <c r="E1208" s="2" t="s">
        <v>91</v>
      </c>
      <c r="F1208" s="4">
        <v>99</v>
      </c>
      <c r="G1208" s="4">
        <v>99</v>
      </c>
      <c r="H1208" s="4">
        <v>52</v>
      </c>
      <c r="I1208" s="4">
        <v>0.4</v>
      </c>
      <c r="J1208" s="4">
        <v>0</v>
      </c>
      <c r="K1208" s="4">
        <v>10.7</v>
      </c>
      <c r="L1208" s="8">
        <v>0</v>
      </c>
      <c r="M1208" s="59">
        <f>AlimentosSMAE[[#This Row],[Fibra]]/AlimentosSMAE[[#This Row],[Peso neto]]</f>
        <v>0</v>
      </c>
      <c r="N1208" s="62">
        <f>AlimentosSMAE[[#This Row],[Kcal]]/AlimentosSMAE[[#This Row],[Peso neto]]</f>
        <v>0.5252525252525253</v>
      </c>
    </row>
    <row r="1209" spans="2:14" x14ac:dyDescent="0.25">
      <c r="B1209" s="17" t="s">
        <v>1933</v>
      </c>
      <c r="C1209" s="3" t="s">
        <v>2041</v>
      </c>
      <c r="D1209" s="4">
        <v>4</v>
      </c>
      <c r="E1209" s="2" t="s">
        <v>15</v>
      </c>
      <c r="F1209" s="4">
        <v>10</v>
      </c>
      <c r="G1209" s="4">
        <v>10</v>
      </c>
      <c r="H1209" s="4">
        <v>41</v>
      </c>
      <c r="I1209" s="4">
        <v>0</v>
      </c>
      <c r="J1209" s="4">
        <v>0.1</v>
      </c>
      <c r="K1209" s="4">
        <v>10.1</v>
      </c>
      <c r="L1209" s="8">
        <v>0</v>
      </c>
      <c r="M1209" s="59">
        <f>AlimentosSMAE[[#This Row],[Fibra]]/AlimentosSMAE[[#This Row],[Peso neto]]</f>
        <v>0</v>
      </c>
      <c r="N1209" s="62">
        <f>AlimentosSMAE[[#This Row],[Kcal]]/AlimentosSMAE[[#This Row],[Peso neto]]</f>
        <v>4.0999999999999996</v>
      </c>
    </row>
    <row r="1210" spans="2:14" x14ac:dyDescent="0.25">
      <c r="B1210" s="17" t="s">
        <v>1967</v>
      </c>
      <c r="C1210" s="3" t="s">
        <v>2041</v>
      </c>
      <c r="D1210" s="4">
        <v>0.25</v>
      </c>
      <c r="E1210" s="2" t="s">
        <v>91</v>
      </c>
      <c r="F1210" s="4">
        <v>63</v>
      </c>
      <c r="G1210" s="4">
        <v>63</v>
      </c>
      <c r="H1210" s="4">
        <v>30</v>
      </c>
      <c r="I1210" s="4">
        <v>0.3</v>
      </c>
      <c r="J1210" s="4">
        <v>0</v>
      </c>
      <c r="K1210" s="4">
        <v>7</v>
      </c>
      <c r="L1210" s="8">
        <v>0</v>
      </c>
      <c r="M1210" s="59">
        <f>AlimentosSMAE[[#This Row],[Fibra]]/AlimentosSMAE[[#This Row],[Peso neto]]</f>
        <v>0</v>
      </c>
      <c r="N1210" s="62">
        <f>AlimentosSMAE[[#This Row],[Kcal]]/AlimentosSMAE[[#This Row],[Peso neto]]</f>
        <v>0.47619047619047616</v>
      </c>
    </row>
    <row r="1211" spans="2:14" x14ac:dyDescent="0.25">
      <c r="B1211" s="17" t="s">
        <v>99</v>
      </c>
      <c r="C1211" s="3" t="s">
        <v>28</v>
      </c>
      <c r="D1211" s="4">
        <v>50</v>
      </c>
      <c r="E1211" s="2" t="s">
        <v>100</v>
      </c>
      <c r="F1211" s="4">
        <v>50</v>
      </c>
      <c r="G1211" s="4">
        <v>50</v>
      </c>
      <c r="H1211" s="4">
        <v>140</v>
      </c>
      <c r="I1211" s="4">
        <v>0</v>
      </c>
      <c r="J1211" s="4">
        <v>0</v>
      </c>
      <c r="K1211" s="4">
        <v>0</v>
      </c>
      <c r="L1211" s="8">
        <v>0</v>
      </c>
      <c r="M1211" s="59">
        <f>AlimentosSMAE[[#This Row],[Fibra]]/AlimentosSMAE[[#This Row],[Peso neto]]</f>
        <v>0</v>
      </c>
      <c r="N1211" s="62">
        <f>AlimentosSMAE[[#This Row],[Kcal]]/AlimentosSMAE[[#This Row],[Peso neto]]</f>
        <v>2.8</v>
      </c>
    </row>
    <row r="1212" spans="2:14" x14ac:dyDescent="0.25">
      <c r="B1212" s="17" t="s">
        <v>144</v>
      </c>
      <c r="C1212" s="3" t="s">
        <v>28</v>
      </c>
      <c r="D1212" s="4">
        <v>55</v>
      </c>
      <c r="E1212" s="2" t="s">
        <v>100</v>
      </c>
      <c r="F1212" s="4">
        <v>55</v>
      </c>
      <c r="G1212" s="4">
        <v>55</v>
      </c>
      <c r="H1212" s="4">
        <v>147</v>
      </c>
      <c r="I1212" s="4">
        <v>0</v>
      </c>
      <c r="J1212" s="4">
        <v>0</v>
      </c>
      <c r="K1212" s="4">
        <v>0.6</v>
      </c>
      <c r="L1212" s="8">
        <v>0</v>
      </c>
      <c r="M1212" s="59">
        <f>AlimentosSMAE[[#This Row],[Fibra]]/AlimentosSMAE[[#This Row],[Peso neto]]</f>
        <v>0</v>
      </c>
      <c r="N1212" s="62">
        <f>AlimentosSMAE[[#This Row],[Kcal]]/AlimentosSMAE[[#This Row],[Peso neto]]</f>
        <v>2.6727272727272728</v>
      </c>
    </row>
    <row r="1213" spans="2:14" x14ac:dyDescent="0.25">
      <c r="B1213" s="17" t="s">
        <v>278</v>
      </c>
      <c r="C1213" s="3" t="s">
        <v>28</v>
      </c>
      <c r="D1213" s="4">
        <v>60</v>
      </c>
      <c r="E1213" s="2" t="s">
        <v>100</v>
      </c>
      <c r="F1213" s="4">
        <v>60</v>
      </c>
      <c r="G1213" s="4">
        <v>60</v>
      </c>
      <c r="H1213" s="4">
        <v>139</v>
      </c>
      <c r="I1213" s="4">
        <v>0</v>
      </c>
      <c r="J1213" s="4">
        <v>0</v>
      </c>
      <c r="K1213" s="4">
        <v>0</v>
      </c>
      <c r="L1213" s="8">
        <v>0</v>
      </c>
      <c r="M1213" s="59">
        <f>AlimentosSMAE[[#This Row],[Fibra]]/AlimentosSMAE[[#This Row],[Peso neto]]</f>
        <v>0</v>
      </c>
      <c r="N1213" s="62">
        <f>AlimentosSMAE[[#This Row],[Kcal]]/AlimentosSMAE[[#This Row],[Peso neto]]</f>
        <v>2.3166666666666669</v>
      </c>
    </row>
    <row r="1214" spans="2:14" x14ac:dyDescent="0.25">
      <c r="B1214" s="17" t="s">
        <v>463</v>
      </c>
      <c r="C1214" s="3" t="s">
        <v>28</v>
      </c>
      <c r="D1214" s="4">
        <v>1</v>
      </c>
      <c r="E1214" s="2" t="s">
        <v>464</v>
      </c>
      <c r="F1214" s="4">
        <v>356</v>
      </c>
      <c r="G1214" s="4">
        <v>356</v>
      </c>
      <c r="H1214" s="4">
        <v>153</v>
      </c>
      <c r="I1214" s="4">
        <v>0</v>
      </c>
      <c r="J1214" s="4">
        <v>0</v>
      </c>
      <c r="K1214" s="4">
        <v>12.6</v>
      </c>
      <c r="L1214" s="8">
        <v>0</v>
      </c>
      <c r="M1214" s="59">
        <f>AlimentosSMAE[[#This Row],[Fibra]]/AlimentosSMAE[[#This Row],[Peso neto]]</f>
        <v>0</v>
      </c>
      <c r="N1214" s="62">
        <f>AlimentosSMAE[[#This Row],[Kcal]]/AlimentosSMAE[[#This Row],[Peso neto]]</f>
        <v>0.4297752808988764</v>
      </c>
    </row>
    <row r="1215" spans="2:14" x14ac:dyDescent="0.25">
      <c r="B1215" s="17" t="s">
        <v>465</v>
      </c>
      <c r="C1215" s="3" t="s">
        <v>28</v>
      </c>
      <c r="D1215" s="4">
        <v>1.5</v>
      </c>
      <c r="E1215" s="2" t="s">
        <v>464</v>
      </c>
      <c r="F1215" s="4">
        <v>531</v>
      </c>
      <c r="G1215" s="4">
        <v>531</v>
      </c>
      <c r="H1215" s="4">
        <v>154</v>
      </c>
      <c r="I1215" s="4">
        <v>0</v>
      </c>
      <c r="J1215" s="4">
        <v>0</v>
      </c>
      <c r="K1215" s="4">
        <v>8.6999999999999993</v>
      </c>
      <c r="L1215" s="8">
        <v>0</v>
      </c>
      <c r="M1215" s="59">
        <f>AlimentosSMAE[[#This Row],[Fibra]]/AlimentosSMAE[[#This Row],[Peso neto]]</f>
        <v>0</v>
      </c>
      <c r="N1215" s="62">
        <f>AlimentosSMAE[[#This Row],[Kcal]]/AlimentosSMAE[[#This Row],[Peso neto]]</f>
        <v>0.29001883239171372</v>
      </c>
    </row>
    <row r="1216" spans="2:14" x14ac:dyDescent="0.25">
      <c r="B1216" s="17" t="s">
        <v>470</v>
      </c>
      <c r="C1216" s="3" t="s">
        <v>28</v>
      </c>
      <c r="D1216" s="4">
        <v>1</v>
      </c>
      <c r="E1216" s="2" t="s">
        <v>471</v>
      </c>
      <c r="F1216" s="4">
        <v>150</v>
      </c>
      <c r="G1216" s="4">
        <v>150</v>
      </c>
      <c r="H1216" s="4">
        <v>101</v>
      </c>
      <c r="I1216" s="4">
        <v>0</v>
      </c>
      <c r="J1216" s="4">
        <v>0</v>
      </c>
      <c r="K1216" s="4">
        <v>2.2999999999999998</v>
      </c>
      <c r="L1216" s="8">
        <v>0</v>
      </c>
      <c r="M1216" s="59">
        <f>AlimentosSMAE[[#This Row],[Fibra]]/AlimentosSMAE[[#This Row],[Peso neto]]</f>
        <v>0</v>
      </c>
      <c r="N1216" s="62">
        <f>AlimentosSMAE[[#This Row],[Kcal]]/AlimentosSMAE[[#This Row],[Peso neto]]</f>
        <v>0.67333333333333334</v>
      </c>
    </row>
    <row r="1217" spans="2:14" x14ac:dyDescent="0.25">
      <c r="B1217" s="17" t="s">
        <v>602</v>
      </c>
      <c r="C1217" s="3" t="s">
        <v>28</v>
      </c>
      <c r="D1217" s="4">
        <v>60</v>
      </c>
      <c r="E1217" s="2" t="s">
        <v>100</v>
      </c>
      <c r="F1217" s="4">
        <v>60</v>
      </c>
      <c r="G1217" s="4">
        <v>60</v>
      </c>
      <c r="H1217" s="4">
        <v>144</v>
      </c>
      <c r="I1217" s="4">
        <v>0</v>
      </c>
      <c r="J1217" s="4">
        <v>0</v>
      </c>
      <c r="K1217" s="4">
        <v>1.2</v>
      </c>
      <c r="L1217" s="8">
        <v>0</v>
      </c>
      <c r="M1217" s="59">
        <f>AlimentosSMAE[[#This Row],[Fibra]]/AlimentosSMAE[[#This Row],[Peso neto]]</f>
        <v>0</v>
      </c>
      <c r="N1217" s="62">
        <f>AlimentosSMAE[[#This Row],[Kcal]]/AlimentosSMAE[[#This Row],[Peso neto]]</f>
        <v>2.4</v>
      </c>
    </row>
    <row r="1218" spans="2:14" x14ac:dyDescent="0.25">
      <c r="B1218" s="17" t="s">
        <v>641</v>
      </c>
      <c r="C1218" s="3" t="s">
        <v>28</v>
      </c>
      <c r="D1218" s="4">
        <v>40</v>
      </c>
      <c r="E1218" s="2" t="s">
        <v>100</v>
      </c>
      <c r="F1218" s="4">
        <v>40</v>
      </c>
      <c r="G1218" s="4">
        <v>40</v>
      </c>
      <c r="H1218" s="4">
        <v>148</v>
      </c>
      <c r="I1218" s="4">
        <v>0</v>
      </c>
      <c r="J1218" s="4">
        <v>0</v>
      </c>
      <c r="K1218" s="4">
        <v>16.600000000000001</v>
      </c>
      <c r="L1218" s="8">
        <v>0</v>
      </c>
      <c r="M1218" s="59">
        <f>AlimentosSMAE[[#This Row],[Fibra]]/AlimentosSMAE[[#This Row],[Peso neto]]</f>
        <v>0</v>
      </c>
      <c r="N1218" s="62">
        <f>AlimentosSMAE[[#This Row],[Kcal]]/AlimentosSMAE[[#This Row],[Peso neto]]</f>
        <v>3.7</v>
      </c>
    </row>
    <row r="1219" spans="2:14" x14ac:dyDescent="0.25">
      <c r="B1219" s="17" t="s">
        <v>863</v>
      </c>
      <c r="C1219" s="3" t="s">
        <v>28</v>
      </c>
      <c r="D1219" s="4">
        <v>55</v>
      </c>
      <c r="E1219" s="2" t="s">
        <v>100</v>
      </c>
      <c r="F1219" s="4">
        <v>55</v>
      </c>
      <c r="G1219" s="4">
        <v>55</v>
      </c>
      <c r="H1219" s="4">
        <v>145</v>
      </c>
      <c r="I1219" s="4">
        <v>0</v>
      </c>
      <c r="J1219" s="4">
        <v>0</v>
      </c>
      <c r="K1219" s="4">
        <v>0</v>
      </c>
      <c r="L1219" s="8">
        <v>0</v>
      </c>
      <c r="M1219" s="59">
        <f>AlimentosSMAE[[#This Row],[Fibra]]/AlimentosSMAE[[#This Row],[Peso neto]]</f>
        <v>0</v>
      </c>
      <c r="N1219" s="62">
        <f>AlimentosSMAE[[#This Row],[Kcal]]/AlimentosSMAE[[#This Row],[Peso neto]]</f>
        <v>2.6363636363636362</v>
      </c>
    </row>
    <row r="1220" spans="2:14" x14ac:dyDescent="0.25">
      <c r="B1220" s="17" t="s">
        <v>1091</v>
      </c>
      <c r="C1220" s="3" t="s">
        <v>28</v>
      </c>
      <c r="D1220" s="4">
        <v>50</v>
      </c>
      <c r="E1220" s="2" t="s">
        <v>100</v>
      </c>
      <c r="F1220" s="4">
        <v>50</v>
      </c>
      <c r="G1220" s="4">
        <v>50</v>
      </c>
      <c r="H1220" s="4">
        <v>148</v>
      </c>
      <c r="I1220" s="4">
        <v>0</v>
      </c>
      <c r="J1220" s="4">
        <v>0</v>
      </c>
      <c r="K1220" s="4">
        <v>1.8</v>
      </c>
      <c r="L1220" s="8">
        <v>0</v>
      </c>
      <c r="M1220" s="59">
        <f>AlimentosSMAE[[#This Row],[Fibra]]/AlimentosSMAE[[#This Row],[Peso neto]]</f>
        <v>0</v>
      </c>
      <c r="N1220" s="62">
        <f>AlimentosSMAE[[#This Row],[Kcal]]/AlimentosSMAE[[#This Row],[Peso neto]]</f>
        <v>2.96</v>
      </c>
    </row>
    <row r="1221" spans="2:14" x14ac:dyDescent="0.25">
      <c r="B1221" s="17" t="s">
        <v>1092</v>
      </c>
      <c r="C1221" s="3" t="s">
        <v>28</v>
      </c>
      <c r="D1221" s="4">
        <v>60</v>
      </c>
      <c r="E1221" s="2" t="s">
        <v>100</v>
      </c>
      <c r="F1221" s="4">
        <v>60</v>
      </c>
      <c r="G1221" s="4">
        <v>60</v>
      </c>
      <c r="H1221" s="4">
        <v>139</v>
      </c>
      <c r="I1221" s="4">
        <v>0</v>
      </c>
      <c r="J1221" s="4">
        <v>0</v>
      </c>
      <c r="K1221" s="4">
        <v>2.1</v>
      </c>
      <c r="L1221" s="8">
        <v>0</v>
      </c>
      <c r="M1221" s="59">
        <f>AlimentosSMAE[[#This Row],[Fibra]]/AlimentosSMAE[[#This Row],[Peso neto]]</f>
        <v>0</v>
      </c>
      <c r="N1221" s="62">
        <f>AlimentosSMAE[[#This Row],[Kcal]]/AlimentosSMAE[[#This Row],[Peso neto]]</f>
        <v>2.3166666666666669</v>
      </c>
    </row>
    <row r="1222" spans="2:14" x14ac:dyDescent="0.25">
      <c r="B1222" s="17" t="s">
        <v>1093</v>
      </c>
      <c r="C1222" s="3" t="s">
        <v>28</v>
      </c>
      <c r="D1222" s="4">
        <v>55</v>
      </c>
      <c r="E1222" s="2" t="s">
        <v>100</v>
      </c>
      <c r="F1222" s="4">
        <v>55</v>
      </c>
      <c r="G1222" s="4">
        <v>55</v>
      </c>
      <c r="H1222" s="4">
        <v>138</v>
      </c>
      <c r="I1222" s="4">
        <v>0</v>
      </c>
      <c r="J1222" s="4">
        <v>0</v>
      </c>
      <c r="K1222" s="4">
        <v>1.9</v>
      </c>
      <c r="L1222" s="8">
        <v>0</v>
      </c>
      <c r="M1222" s="59">
        <f>AlimentosSMAE[[#This Row],[Fibra]]/AlimentosSMAE[[#This Row],[Peso neto]]</f>
        <v>0</v>
      </c>
      <c r="N1222" s="62">
        <f>AlimentosSMAE[[#This Row],[Kcal]]/AlimentosSMAE[[#This Row],[Peso neto]]</f>
        <v>2.5090909090909093</v>
      </c>
    </row>
    <row r="1223" spans="2:14" x14ac:dyDescent="0.25">
      <c r="B1223" s="17" t="s">
        <v>1094</v>
      </c>
      <c r="C1223" s="3" t="s">
        <v>28</v>
      </c>
      <c r="D1223" s="4">
        <v>55</v>
      </c>
      <c r="E1223" s="2" t="s">
        <v>100</v>
      </c>
      <c r="F1223" s="4">
        <v>55</v>
      </c>
      <c r="G1223" s="4">
        <v>55</v>
      </c>
      <c r="H1223" s="4">
        <v>145</v>
      </c>
      <c r="I1223" s="4">
        <v>0</v>
      </c>
      <c r="J1223" s="4">
        <v>0</v>
      </c>
      <c r="K1223" s="4">
        <v>1.9</v>
      </c>
      <c r="L1223" s="8">
        <v>0</v>
      </c>
      <c r="M1223" s="59">
        <f>AlimentosSMAE[[#This Row],[Fibra]]/AlimentosSMAE[[#This Row],[Peso neto]]</f>
        <v>0</v>
      </c>
      <c r="N1223" s="62">
        <f>AlimentosSMAE[[#This Row],[Kcal]]/AlimentosSMAE[[#This Row],[Peso neto]]</f>
        <v>2.6363636363636362</v>
      </c>
    </row>
    <row r="1224" spans="2:14" x14ac:dyDescent="0.25">
      <c r="B1224" s="17" t="s">
        <v>1095</v>
      </c>
      <c r="C1224" s="3" t="s">
        <v>28</v>
      </c>
      <c r="D1224" s="4">
        <v>50</v>
      </c>
      <c r="E1224" s="2" t="s">
        <v>100</v>
      </c>
      <c r="F1224" s="4">
        <v>50</v>
      </c>
      <c r="G1224" s="4">
        <v>50</v>
      </c>
      <c r="H1224" s="4">
        <v>138</v>
      </c>
      <c r="I1224" s="4">
        <v>0</v>
      </c>
      <c r="J1224" s="4">
        <v>0</v>
      </c>
      <c r="K1224" s="4">
        <v>1.8</v>
      </c>
      <c r="L1224" s="8">
        <v>0</v>
      </c>
      <c r="M1224" s="59">
        <f>AlimentosSMAE[[#This Row],[Fibra]]/AlimentosSMAE[[#This Row],[Peso neto]]</f>
        <v>0</v>
      </c>
      <c r="N1224" s="62">
        <f>AlimentosSMAE[[#This Row],[Kcal]]/AlimentosSMAE[[#This Row],[Peso neto]]</f>
        <v>2.76</v>
      </c>
    </row>
    <row r="1225" spans="2:14" x14ac:dyDescent="0.25">
      <c r="B1225" s="17" t="s">
        <v>1096</v>
      </c>
      <c r="C1225" s="3" t="s">
        <v>28</v>
      </c>
      <c r="D1225" s="4">
        <v>60</v>
      </c>
      <c r="E1225" s="2" t="s">
        <v>100</v>
      </c>
      <c r="F1225" s="4">
        <v>60</v>
      </c>
      <c r="G1225" s="4">
        <v>60</v>
      </c>
      <c r="H1225" s="4">
        <v>134</v>
      </c>
      <c r="I1225" s="4">
        <v>0</v>
      </c>
      <c r="J1225" s="4">
        <v>0</v>
      </c>
      <c r="K1225" s="4">
        <v>21</v>
      </c>
      <c r="L1225" s="8">
        <v>0</v>
      </c>
      <c r="M1225" s="59">
        <f>AlimentosSMAE[[#This Row],[Fibra]]/AlimentosSMAE[[#This Row],[Peso neto]]</f>
        <v>0</v>
      </c>
      <c r="N1225" s="62">
        <f>AlimentosSMAE[[#This Row],[Kcal]]/AlimentosSMAE[[#This Row],[Peso neto]]</f>
        <v>2.2333333333333334</v>
      </c>
    </row>
    <row r="1226" spans="2:14" x14ac:dyDescent="0.25">
      <c r="B1226" s="17" t="s">
        <v>1097</v>
      </c>
      <c r="C1226" s="3" t="s">
        <v>28</v>
      </c>
      <c r="D1226" s="4">
        <v>45</v>
      </c>
      <c r="E1226" s="2" t="s">
        <v>100</v>
      </c>
      <c r="F1226" s="4">
        <v>45</v>
      </c>
      <c r="G1226" s="4">
        <v>45</v>
      </c>
      <c r="H1226" s="4">
        <v>147</v>
      </c>
      <c r="I1226" s="4">
        <v>0</v>
      </c>
      <c r="J1226" s="4">
        <v>0</v>
      </c>
      <c r="K1226" s="4">
        <v>21.1</v>
      </c>
      <c r="L1226" s="8">
        <v>0</v>
      </c>
      <c r="M1226" s="59">
        <f>AlimentosSMAE[[#This Row],[Fibra]]/AlimentosSMAE[[#This Row],[Peso neto]]</f>
        <v>0</v>
      </c>
      <c r="N1226" s="62">
        <f>AlimentosSMAE[[#This Row],[Kcal]]/AlimentosSMAE[[#This Row],[Peso neto]]</f>
        <v>3.2666666666666666</v>
      </c>
    </row>
    <row r="1227" spans="2:14" x14ac:dyDescent="0.25">
      <c r="B1227" s="17" t="s">
        <v>1098</v>
      </c>
      <c r="C1227" s="3" t="s">
        <v>28</v>
      </c>
      <c r="D1227" s="4">
        <v>45</v>
      </c>
      <c r="E1227" s="2" t="s">
        <v>100</v>
      </c>
      <c r="F1227" s="4">
        <v>45</v>
      </c>
      <c r="G1227" s="4">
        <v>45</v>
      </c>
      <c r="H1227" s="4">
        <v>147</v>
      </c>
      <c r="I1227" s="4">
        <v>0</v>
      </c>
      <c r="J1227" s="4">
        <v>0</v>
      </c>
      <c r="K1227" s="4">
        <v>9.4</v>
      </c>
      <c r="L1227" s="8">
        <v>0</v>
      </c>
      <c r="M1227" s="59">
        <f>AlimentosSMAE[[#This Row],[Fibra]]/AlimentosSMAE[[#This Row],[Peso neto]]</f>
        <v>0</v>
      </c>
      <c r="N1227" s="62">
        <f>AlimentosSMAE[[#This Row],[Kcal]]/AlimentosSMAE[[#This Row],[Peso neto]]</f>
        <v>3.2666666666666666</v>
      </c>
    </row>
    <row r="1228" spans="2:14" x14ac:dyDescent="0.25">
      <c r="B1228" s="17" t="s">
        <v>1099</v>
      </c>
      <c r="C1228" s="3" t="s">
        <v>28</v>
      </c>
      <c r="D1228" s="4">
        <v>45</v>
      </c>
      <c r="E1228" s="2" t="s">
        <v>100</v>
      </c>
      <c r="F1228" s="4">
        <v>45</v>
      </c>
      <c r="G1228" s="4">
        <v>45</v>
      </c>
      <c r="H1228" s="4">
        <v>147</v>
      </c>
      <c r="I1228" s="4">
        <v>0</v>
      </c>
      <c r="J1228" s="4">
        <v>0</v>
      </c>
      <c r="K1228" s="4">
        <v>9.4</v>
      </c>
      <c r="L1228" s="8">
        <v>0</v>
      </c>
      <c r="M1228" s="59">
        <f>AlimentosSMAE[[#This Row],[Fibra]]/AlimentosSMAE[[#This Row],[Peso neto]]</f>
        <v>0</v>
      </c>
      <c r="N1228" s="62">
        <f>AlimentosSMAE[[#This Row],[Kcal]]/AlimentosSMAE[[#This Row],[Peso neto]]</f>
        <v>3.2666666666666666</v>
      </c>
    </row>
    <row r="1229" spans="2:14" x14ac:dyDescent="0.25">
      <c r="B1229" s="17" t="s">
        <v>1100</v>
      </c>
      <c r="C1229" s="3" t="s">
        <v>28</v>
      </c>
      <c r="D1229" s="4">
        <v>65</v>
      </c>
      <c r="E1229" s="2" t="s">
        <v>100</v>
      </c>
      <c r="F1229" s="4">
        <v>65</v>
      </c>
      <c r="G1229" s="4">
        <v>65</v>
      </c>
      <c r="H1229" s="4">
        <v>146</v>
      </c>
      <c r="I1229" s="4">
        <v>0</v>
      </c>
      <c r="J1229" s="4">
        <v>0</v>
      </c>
      <c r="K1229" s="4">
        <v>22.8</v>
      </c>
      <c r="L1229" s="8">
        <v>0</v>
      </c>
      <c r="M1229" s="59">
        <f>AlimentosSMAE[[#This Row],[Fibra]]/AlimentosSMAE[[#This Row],[Peso neto]]</f>
        <v>0</v>
      </c>
      <c r="N1229" s="62">
        <f>AlimentosSMAE[[#This Row],[Kcal]]/AlimentosSMAE[[#This Row],[Peso neto]]</f>
        <v>2.2461538461538462</v>
      </c>
    </row>
    <row r="1230" spans="2:14" x14ac:dyDescent="0.25">
      <c r="B1230" s="17" t="s">
        <v>1346</v>
      </c>
      <c r="C1230" s="3" t="s">
        <v>28</v>
      </c>
      <c r="D1230" s="4">
        <v>90</v>
      </c>
      <c r="E1230" s="2" t="s">
        <v>100</v>
      </c>
      <c r="F1230" s="4">
        <v>90</v>
      </c>
      <c r="G1230" s="4">
        <v>90</v>
      </c>
      <c r="H1230" s="4">
        <v>145</v>
      </c>
      <c r="I1230" s="4">
        <v>0</v>
      </c>
      <c r="J1230" s="4">
        <v>0</v>
      </c>
      <c r="K1230" s="4">
        <v>11.7</v>
      </c>
      <c r="L1230" s="8">
        <v>0</v>
      </c>
      <c r="M1230" s="59">
        <f>AlimentosSMAE[[#This Row],[Fibra]]/AlimentosSMAE[[#This Row],[Peso neto]]</f>
        <v>0</v>
      </c>
      <c r="N1230" s="62">
        <f>AlimentosSMAE[[#This Row],[Kcal]]/AlimentosSMAE[[#This Row],[Peso neto]]</f>
        <v>1.6111111111111112</v>
      </c>
    </row>
    <row r="1231" spans="2:14" x14ac:dyDescent="0.25">
      <c r="B1231" s="17" t="s">
        <v>1671</v>
      </c>
      <c r="C1231" s="3" t="s">
        <v>28</v>
      </c>
      <c r="D1231" s="4">
        <v>1</v>
      </c>
      <c r="E1231" s="2" t="s">
        <v>1672</v>
      </c>
      <c r="F1231" s="4">
        <v>330</v>
      </c>
      <c r="G1231" s="4">
        <v>330</v>
      </c>
      <c r="H1231" s="4">
        <v>155</v>
      </c>
      <c r="I1231" s="4">
        <v>0</v>
      </c>
      <c r="J1231" s="4">
        <v>0</v>
      </c>
      <c r="K1231" s="4">
        <v>20.100000000000001</v>
      </c>
      <c r="L1231" s="8">
        <v>0</v>
      </c>
      <c r="M1231" s="59">
        <f>AlimentosSMAE[[#This Row],[Fibra]]/AlimentosSMAE[[#This Row],[Peso neto]]</f>
        <v>0</v>
      </c>
      <c r="N1231" s="62">
        <f>AlimentosSMAE[[#This Row],[Kcal]]/AlimentosSMAE[[#This Row],[Peso neto]]</f>
        <v>0.46969696969696972</v>
      </c>
    </row>
    <row r="1232" spans="2:14" x14ac:dyDescent="0.25">
      <c r="B1232" s="17" t="s">
        <v>1811</v>
      </c>
      <c r="C1232" s="3" t="s">
        <v>28</v>
      </c>
      <c r="D1232" s="4">
        <v>60</v>
      </c>
      <c r="E1232" s="2" t="s">
        <v>100</v>
      </c>
      <c r="F1232" s="4">
        <v>60</v>
      </c>
      <c r="G1232" s="4">
        <v>60</v>
      </c>
      <c r="H1232" s="4">
        <v>141</v>
      </c>
      <c r="I1232" s="4">
        <v>0</v>
      </c>
      <c r="J1232" s="4">
        <v>0</v>
      </c>
      <c r="K1232" s="4">
        <v>14.1</v>
      </c>
      <c r="L1232" s="8">
        <v>0</v>
      </c>
      <c r="M1232" s="59">
        <f>AlimentosSMAE[[#This Row],[Fibra]]/AlimentosSMAE[[#This Row],[Peso neto]]</f>
        <v>0</v>
      </c>
      <c r="N1232" s="62">
        <f>AlimentosSMAE[[#This Row],[Kcal]]/AlimentosSMAE[[#This Row],[Peso neto]]</f>
        <v>2.35</v>
      </c>
    </row>
    <row r="1233" spans="2:14" x14ac:dyDescent="0.25">
      <c r="B1233" s="17" t="s">
        <v>1813</v>
      </c>
      <c r="C1233" s="3" t="s">
        <v>28</v>
      </c>
      <c r="D1233" s="4">
        <v>60</v>
      </c>
      <c r="E1233" s="2" t="s">
        <v>100</v>
      </c>
      <c r="F1233" s="4">
        <v>60</v>
      </c>
      <c r="G1233" s="4">
        <v>60</v>
      </c>
      <c r="H1233" s="4">
        <v>139</v>
      </c>
      <c r="I1233" s="4">
        <v>0</v>
      </c>
      <c r="J1233" s="4">
        <v>0</v>
      </c>
      <c r="K1233" s="4">
        <v>0</v>
      </c>
      <c r="L1233" s="8">
        <v>0</v>
      </c>
      <c r="M1233" s="59">
        <f>AlimentosSMAE[[#This Row],[Fibra]]/AlimentosSMAE[[#This Row],[Peso neto]]</f>
        <v>0</v>
      </c>
      <c r="N1233" s="62">
        <f>AlimentosSMAE[[#This Row],[Kcal]]/AlimentosSMAE[[#This Row],[Peso neto]]</f>
        <v>2.3166666666666669</v>
      </c>
    </row>
    <row r="1234" spans="2:14" x14ac:dyDescent="0.25">
      <c r="B1234" s="17" t="s">
        <v>1898</v>
      </c>
      <c r="C1234" s="3" t="s">
        <v>28</v>
      </c>
      <c r="D1234" s="4">
        <v>2</v>
      </c>
      <c r="E1234" s="2" t="s">
        <v>471</v>
      </c>
      <c r="F1234" s="4">
        <v>300</v>
      </c>
      <c r="G1234" s="4">
        <v>300</v>
      </c>
      <c r="H1234" s="4">
        <v>150</v>
      </c>
      <c r="I1234" s="4">
        <v>0</v>
      </c>
      <c r="J1234" s="4">
        <v>0</v>
      </c>
      <c r="K1234" s="4">
        <v>18</v>
      </c>
      <c r="L1234" s="8">
        <v>0</v>
      </c>
      <c r="M1234" s="59">
        <f>AlimentosSMAE[[#This Row],[Fibra]]/AlimentosSMAE[[#This Row],[Peso neto]]</f>
        <v>0</v>
      </c>
      <c r="N1234" s="62">
        <f>AlimentosSMAE[[#This Row],[Kcal]]/AlimentosSMAE[[#This Row],[Peso neto]]</f>
        <v>0.5</v>
      </c>
    </row>
    <row r="1235" spans="2:14" x14ac:dyDescent="0.25">
      <c r="B1235" s="17" t="s">
        <v>1935</v>
      </c>
      <c r="C1235" s="3" t="s">
        <v>28</v>
      </c>
      <c r="D1235" s="4">
        <v>55</v>
      </c>
      <c r="E1235" s="2" t="s">
        <v>100</v>
      </c>
      <c r="F1235" s="4">
        <v>55</v>
      </c>
      <c r="G1235" s="4">
        <v>55</v>
      </c>
      <c r="H1235" s="4">
        <v>146</v>
      </c>
      <c r="I1235" s="4">
        <v>0</v>
      </c>
      <c r="J1235" s="4">
        <v>0</v>
      </c>
      <c r="K1235" s="4">
        <v>0</v>
      </c>
      <c r="L1235" s="8">
        <v>0</v>
      </c>
      <c r="M1235" s="59">
        <f>AlimentosSMAE[[#This Row],[Fibra]]/AlimentosSMAE[[#This Row],[Peso neto]]</f>
        <v>0</v>
      </c>
      <c r="N1235" s="62">
        <f>AlimentosSMAE[[#This Row],[Kcal]]/AlimentosSMAE[[#This Row],[Peso neto]]</f>
        <v>2.6545454545454548</v>
      </c>
    </row>
    <row r="1236" spans="2:14" x14ac:dyDescent="0.25">
      <c r="B1236" s="17" t="s">
        <v>1988</v>
      </c>
      <c r="C1236" s="3" t="s">
        <v>28</v>
      </c>
      <c r="D1236" s="4">
        <v>60</v>
      </c>
      <c r="E1236" s="2" t="s">
        <v>100</v>
      </c>
      <c r="F1236" s="4">
        <v>60</v>
      </c>
      <c r="G1236" s="4">
        <v>60</v>
      </c>
      <c r="H1236" s="4">
        <v>134</v>
      </c>
      <c r="I1236" s="4">
        <v>0</v>
      </c>
      <c r="J1236" s="4">
        <v>0</v>
      </c>
      <c r="K1236" s="4">
        <v>0.2</v>
      </c>
      <c r="L1236" s="8">
        <v>0</v>
      </c>
      <c r="M1236" s="59">
        <f>AlimentosSMAE[[#This Row],[Fibra]]/AlimentosSMAE[[#This Row],[Peso neto]]</f>
        <v>0</v>
      </c>
      <c r="N1236" s="62">
        <f>AlimentosSMAE[[#This Row],[Kcal]]/AlimentosSMAE[[#This Row],[Peso neto]]</f>
        <v>2.2333333333333334</v>
      </c>
    </row>
    <row r="1237" spans="2:14" x14ac:dyDescent="0.25">
      <c r="B1237" s="17" t="s">
        <v>2001</v>
      </c>
      <c r="C1237" s="3" t="s">
        <v>28</v>
      </c>
      <c r="D1237" s="4">
        <v>1</v>
      </c>
      <c r="E1237" s="2" t="s">
        <v>471</v>
      </c>
      <c r="F1237" s="4">
        <v>100</v>
      </c>
      <c r="G1237" s="4">
        <v>100</v>
      </c>
      <c r="H1237" s="4">
        <v>137</v>
      </c>
      <c r="I1237" s="4">
        <v>0</v>
      </c>
      <c r="J1237" s="4">
        <v>0</v>
      </c>
      <c r="K1237" s="4">
        <v>7.7</v>
      </c>
      <c r="L1237" s="8">
        <v>0</v>
      </c>
      <c r="M1237" s="59">
        <f>AlimentosSMAE[[#This Row],[Fibra]]/AlimentosSMAE[[#This Row],[Peso neto]]</f>
        <v>0</v>
      </c>
      <c r="N1237" s="62">
        <f>AlimentosSMAE[[#This Row],[Kcal]]/AlimentosSMAE[[#This Row],[Peso neto]]</f>
        <v>1.37</v>
      </c>
    </row>
    <row r="1238" spans="2:14" x14ac:dyDescent="0.25">
      <c r="B1238" s="17" t="s">
        <v>2002</v>
      </c>
      <c r="C1238" s="3" t="s">
        <v>28</v>
      </c>
      <c r="D1238" s="4">
        <v>1</v>
      </c>
      <c r="E1238" s="2" t="s">
        <v>471</v>
      </c>
      <c r="F1238" s="4">
        <v>100</v>
      </c>
      <c r="G1238" s="4">
        <v>100</v>
      </c>
      <c r="H1238" s="4">
        <v>160</v>
      </c>
      <c r="I1238" s="4">
        <v>0</v>
      </c>
      <c r="J1238" s="4">
        <v>0</v>
      </c>
      <c r="K1238" s="4">
        <v>13.7</v>
      </c>
      <c r="L1238" s="8">
        <v>0</v>
      </c>
      <c r="M1238" s="59">
        <f>AlimentosSMAE[[#This Row],[Fibra]]/AlimentosSMAE[[#This Row],[Peso neto]]</f>
        <v>0</v>
      </c>
      <c r="N1238" s="62">
        <f>AlimentosSMAE[[#This Row],[Kcal]]/AlimentosSMAE[[#This Row],[Peso neto]]</f>
        <v>1.6</v>
      </c>
    </row>
    <row r="1239" spans="2:14" x14ac:dyDescent="0.25">
      <c r="B1239" s="17" t="s">
        <v>2003</v>
      </c>
      <c r="C1239" s="3" t="s">
        <v>28</v>
      </c>
      <c r="D1239" s="4">
        <v>2</v>
      </c>
      <c r="E1239" s="2" t="s">
        <v>471</v>
      </c>
      <c r="F1239" s="4">
        <v>200</v>
      </c>
      <c r="G1239" s="4">
        <v>200</v>
      </c>
      <c r="H1239" s="4">
        <v>164</v>
      </c>
      <c r="I1239" s="4">
        <v>0</v>
      </c>
      <c r="J1239" s="4">
        <v>0</v>
      </c>
      <c r="K1239" s="4">
        <v>5.2</v>
      </c>
      <c r="L1239" s="8">
        <v>0</v>
      </c>
      <c r="M1239" s="59">
        <f>AlimentosSMAE[[#This Row],[Fibra]]/AlimentosSMAE[[#This Row],[Peso neto]]</f>
        <v>0</v>
      </c>
      <c r="N1239" s="62">
        <f>AlimentosSMAE[[#This Row],[Kcal]]/AlimentosSMAE[[#This Row],[Peso neto]]</f>
        <v>0.82</v>
      </c>
    </row>
    <row r="1240" spans="2:14" x14ac:dyDescent="0.25">
      <c r="B1240" s="17" t="s">
        <v>2004</v>
      </c>
      <c r="C1240" s="3" t="s">
        <v>28</v>
      </c>
      <c r="D1240" s="4">
        <v>1</v>
      </c>
      <c r="E1240" s="2" t="s">
        <v>471</v>
      </c>
      <c r="F1240" s="4">
        <v>150</v>
      </c>
      <c r="G1240" s="4">
        <v>150</v>
      </c>
      <c r="H1240" s="4">
        <v>191</v>
      </c>
      <c r="I1240" s="4">
        <v>0</v>
      </c>
      <c r="J1240" s="4">
        <v>0</v>
      </c>
      <c r="K1240" s="4">
        <v>15</v>
      </c>
      <c r="L1240" s="8">
        <v>0</v>
      </c>
      <c r="M1240" s="59">
        <f>AlimentosSMAE[[#This Row],[Fibra]]/AlimentosSMAE[[#This Row],[Peso neto]]</f>
        <v>0</v>
      </c>
      <c r="N1240" s="62">
        <f>AlimentosSMAE[[#This Row],[Kcal]]/AlimentosSMAE[[#This Row],[Peso neto]]</f>
        <v>1.2733333333333334</v>
      </c>
    </row>
    <row r="1241" spans="2:14" x14ac:dyDescent="0.25">
      <c r="B1241" s="17" t="s">
        <v>2005</v>
      </c>
      <c r="C1241" s="3" t="s">
        <v>28</v>
      </c>
      <c r="D1241" s="4">
        <v>2</v>
      </c>
      <c r="E1241" s="2" t="s">
        <v>471</v>
      </c>
      <c r="F1241" s="4">
        <v>200</v>
      </c>
      <c r="G1241" s="4">
        <v>200</v>
      </c>
      <c r="H1241" s="4">
        <v>166</v>
      </c>
      <c r="I1241" s="4">
        <v>0</v>
      </c>
      <c r="J1241" s="4">
        <v>0</v>
      </c>
      <c r="K1241" s="4">
        <v>5.4</v>
      </c>
      <c r="L1241" s="8">
        <v>0</v>
      </c>
      <c r="M1241" s="59">
        <f>AlimentosSMAE[[#This Row],[Fibra]]/AlimentosSMAE[[#This Row],[Peso neto]]</f>
        <v>0</v>
      </c>
      <c r="N1241" s="62">
        <f>AlimentosSMAE[[#This Row],[Kcal]]/AlimentosSMAE[[#This Row],[Peso neto]]</f>
        <v>0.83</v>
      </c>
    </row>
    <row r="1242" spans="2:14" x14ac:dyDescent="0.25">
      <c r="B1242" s="17" t="s">
        <v>2006</v>
      </c>
      <c r="C1242" s="3" t="s">
        <v>28</v>
      </c>
      <c r="D1242" s="4">
        <v>1</v>
      </c>
      <c r="E1242" s="2" t="s">
        <v>471</v>
      </c>
      <c r="F1242" s="4">
        <v>150</v>
      </c>
      <c r="G1242" s="4">
        <v>150</v>
      </c>
      <c r="H1242" s="4">
        <v>101</v>
      </c>
      <c r="I1242" s="4">
        <v>0</v>
      </c>
      <c r="J1242" s="4">
        <v>0</v>
      </c>
      <c r="K1242" s="4">
        <v>2.2999999999999998</v>
      </c>
      <c r="L1242" s="8">
        <v>0</v>
      </c>
      <c r="M1242" s="59">
        <f>AlimentosSMAE[[#This Row],[Fibra]]/AlimentosSMAE[[#This Row],[Peso neto]]</f>
        <v>0</v>
      </c>
      <c r="N1242" s="62">
        <f>AlimentosSMAE[[#This Row],[Kcal]]/AlimentosSMAE[[#This Row],[Peso neto]]</f>
        <v>0.67333333333333334</v>
      </c>
    </row>
    <row r="1243" spans="2:14" x14ac:dyDescent="0.25">
      <c r="B1243" s="17" t="s">
        <v>2007</v>
      </c>
      <c r="C1243" s="3" t="s">
        <v>28</v>
      </c>
      <c r="D1243" s="4">
        <v>2</v>
      </c>
      <c r="E1243" s="2" t="s">
        <v>471</v>
      </c>
      <c r="F1243" s="4">
        <v>200</v>
      </c>
      <c r="G1243" s="4">
        <v>200</v>
      </c>
      <c r="H1243" s="4">
        <v>134</v>
      </c>
      <c r="I1243" s="4">
        <v>0</v>
      </c>
      <c r="J1243" s="4">
        <v>0</v>
      </c>
      <c r="K1243" s="4">
        <v>2.7</v>
      </c>
      <c r="L1243" s="8">
        <v>0</v>
      </c>
      <c r="M1243" s="59">
        <f>AlimentosSMAE[[#This Row],[Fibra]]/AlimentosSMAE[[#This Row],[Peso neto]]</f>
        <v>0</v>
      </c>
      <c r="N1243" s="62">
        <f>AlimentosSMAE[[#This Row],[Kcal]]/AlimentosSMAE[[#This Row],[Peso neto]]</f>
        <v>0.67</v>
      </c>
    </row>
    <row r="1244" spans="2:14" x14ac:dyDescent="0.25">
      <c r="B1244" s="17" t="s">
        <v>2008</v>
      </c>
      <c r="C1244" s="3" t="s">
        <v>28</v>
      </c>
      <c r="D1244" s="4">
        <v>2</v>
      </c>
      <c r="E1244" s="2" t="s">
        <v>471</v>
      </c>
      <c r="F1244" s="4">
        <v>200</v>
      </c>
      <c r="G1244" s="4">
        <v>200</v>
      </c>
      <c r="H1244" s="4">
        <v>170</v>
      </c>
      <c r="I1244" s="4">
        <v>0</v>
      </c>
      <c r="J1244" s="4">
        <v>0</v>
      </c>
      <c r="K1244" s="4">
        <v>5.2</v>
      </c>
      <c r="L1244" s="8">
        <v>0</v>
      </c>
      <c r="M1244" s="59">
        <f>AlimentosSMAE[[#This Row],[Fibra]]/AlimentosSMAE[[#This Row],[Peso neto]]</f>
        <v>0</v>
      </c>
      <c r="N1244" s="62">
        <f>AlimentosSMAE[[#This Row],[Kcal]]/AlimentosSMAE[[#This Row],[Peso neto]]</f>
        <v>0.85</v>
      </c>
    </row>
    <row r="1245" spans="2:14" x14ac:dyDescent="0.25">
      <c r="B1245" s="17" t="s">
        <v>2009</v>
      </c>
      <c r="C1245" s="3" t="s">
        <v>28</v>
      </c>
      <c r="D1245" s="4">
        <v>60</v>
      </c>
      <c r="E1245" s="2" t="s">
        <v>100</v>
      </c>
      <c r="F1245" s="4">
        <v>60</v>
      </c>
      <c r="G1245" s="4">
        <v>60</v>
      </c>
      <c r="H1245" s="4">
        <v>139</v>
      </c>
      <c r="I1245" s="4">
        <v>0</v>
      </c>
      <c r="J1245" s="4">
        <v>0</v>
      </c>
      <c r="K1245" s="4">
        <v>0</v>
      </c>
      <c r="L1245" s="8">
        <v>0</v>
      </c>
      <c r="M1245" s="59">
        <f>AlimentosSMAE[[#This Row],[Fibra]]/AlimentosSMAE[[#This Row],[Peso neto]]</f>
        <v>0</v>
      </c>
      <c r="N1245" s="62">
        <f>AlimentosSMAE[[#This Row],[Kcal]]/AlimentosSMAE[[#This Row],[Peso neto]]</f>
        <v>2.3166666666666669</v>
      </c>
    </row>
    <row r="1246" spans="2:14" x14ac:dyDescent="0.25">
      <c r="B1246" s="17" t="s">
        <v>2015</v>
      </c>
      <c r="C1246" s="3" t="s">
        <v>28</v>
      </c>
      <c r="D1246" s="4">
        <v>55</v>
      </c>
      <c r="E1246" s="2" t="s">
        <v>100</v>
      </c>
      <c r="F1246" s="4">
        <v>55</v>
      </c>
      <c r="G1246" s="4">
        <v>55</v>
      </c>
      <c r="H1246" s="4">
        <v>138</v>
      </c>
      <c r="I1246" s="4">
        <v>0</v>
      </c>
      <c r="J1246" s="4">
        <v>0</v>
      </c>
      <c r="K1246" s="4">
        <v>0.1</v>
      </c>
      <c r="L1246" s="8">
        <v>0</v>
      </c>
      <c r="M1246" s="59">
        <f>AlimentosSMAE[[#This Row],[Fibra]]/AlimentosSMAE[[#This Row],[Peso neto]]</f>
        <v>0</v>
      </c>
      <c r="N1246" s="62">
        <f>AlimentosSMAE[[#This Row],[Kcal]]/AlimentosSMAE[[#This Row],[Peso neto]]</f>
        <v>2.5090909090909093</v>
      </c>
    </row>
    <row r="1247" spans="2:14" x14ac:dyDescent="0.25">
      <c r="B1247" s="17" t="s">
        <v>1867</v>
      </c>
      <c r="C1247" s="3" t="s">
        <v>2040</v>
      </c>
      <c r="D1247" s="4">
        <v>6</v>
      </c>
      <c r="E1247" s="2" t="s">
        <v>52</v>
      </c>
      <c r="F1247" s="4">
        <v>29</v>
      </c>
      <c r="G1247" s="4">
        <v>29</v>
      </c>
      <c r="H1247" s="4">
        <v>64</v>
      </c>
      <c r="I1247" s="4">
        <v>2.4</v>
      </c>
      <c r="J1247" s="4">
        <v>0.2</v>
      </c>
      <c r="K1247" s="4">
        <v>24.4</v>
      </c>
      <c r="L1247" s="8">
        <v>24.4</v>
      </c>
      <c r="M1247" s="59">
        <f>AlimentosSMAE[[#This Row],[Fibra]]/AlimentosSMAE[[#This Row],[Peso neto]]</f>
        <v>0.84137931034482749</v>
      </c>
      <c r="N1247" s="62">
        <f>AlimentosSMAE[[#This Row],[Kcal]]/AlimentosSMAE[[#This Row],[Peso neto]]</f>
        <v>2.2068965517241379</v>
      </c>
    </row>
    <row r="1248" spans="2:14" x14ac:dyDescent="0.25">
      <c r="B1248" s="17" t="s">
        <v>984</v>
      </c>
      <c r="C1248" s="3" t="s">
        <v>2040</v>
      </c>
      <c r="D1248" s="4">
        <v>0.5</v>
      </c>
      <c r="E1248" s="2" t="s">
        <v>50</v>
      </c>
      <c r="F1248" s="4">
        <v>26</v>
      </c>
      <c r="G1248" s="4">
        <v>26</v>
      </c>
      <c r="H1248" s="4">
        <v>50</v>
      </c>
      <c r="I1248" s="4">
        <v>3.8</v>
      </c>
      <c r="J1248" s="4">
        <v>1.2</v>
      </c>
      <c r="K1248" s="4">
        <v>26</v>
      </c>
      <c r="L1248" s="8">
        <v>16.899999999999999</v>
      </c>
      <c r="M1248" s="59">
        <f>AlimentosSMAE[[#This Row],[Fibra]]/AlimentosSMAE[[#This Row],[Peso neto]]</f>
        <v>0.64999999999999991</v>
      </c>
      <c r="N1248" s="62">
        <f>AlimentosSMAE[[#This Row],[Kcal]]/AlimentosSMAE[[#This Row],[Peso neto]]</f>
        <v>1.9230769230769231</v>
      </c>
    </row>
    <row r="1249" spans="2:14" x14ac:dyDescent="0.25">
      <c r="B1249" s="17" t="s">
        <v>753</v>
      </c>
      <c r="C1249" s="3" t="s">
        <v>2040</v>
      </c>
      <c r="D1249" s="4">
        <v>0.5</v>
      </c>
      <c r="E1249" s="2" t="s">
        <v>50</v>
      </c>
      <c r="F1249" s="4">
        <v>30</v>
      </c>
      <c r="G1249" s="4">
        <v>30</v>
      </c>
      <c r="H1249" s="4">
        <v>60</v>
      </c>
      <c r="I1249" s="4">
        <v>2</v>
      </c>
      <c r="J1249" s="4">
        <v>1</v>
      </c>
      <c r="K1249" s="4">
        <v>25</v>
      </c>
      <c r="L1249" s="8">
        <v>14.2</v>
      </c>
      <c r="M1249" s="59">
        <f>AlimentosSMAE[[#This Row],[Fibra]]/AlimentosSMAE[[#This Row],[Peso neto]]</f>
        <v>0.47333333333333333</v>
      </c>
      <c r="N1249" s="62">
        <f>AlimentosSMAE[[#This Row],[Kcal]]/AlimentosSMAE[[#This Row],[Peso neto]]</f>
        <v>2</v>
      </c>
    </row>
    <row r="1250" spans="2:14" x14ac:dyDescent="0.25">
      <c r="B1250" s="17" t="s">
        <v>1867</v>
      </c>
      <c r="C1250" s="3" t="s">
        <v>2040</v>
      </c>
      <c r="D1250" s="4">
        <v>8</v>
      </c>
      <c r="E1250" s="2" t="s">
        <v>52</v>
      </c>
      <c r="F1250" s="4">
        <v>31</v>
      </c>
      <c r="G1250" s="4">
        <v>31</v>
      </c>
      <c r="H1250" s="4">
        <v>66</v>
      </c>
      <c r="I1250" s="4">
        <v>4.8</v>
      </c>
      <c r="J1250" s="4">
        <v>1.3</v>
      </c>
      <c r="K1250" s="4">
        <v>19.8</v>
      </c>
      <c r="L1250" s="8">
        <v>13.1</v>
      </c>
      <c r="M1250" s="59">
        <f>AlimentosSMAE[[#This Row],[Fibra]]/AlimentosSMAE[[#This Row],[Peso neto]]</f>
        <v>0.42258064516129029</v>
      </c>
      <c r="N1250" s="62">
        <f>AlimentosSMAE[[#This Row],[Kcal]]/AlimentosSMAE[[#This Row],[Peso neto]]</f>
        <v>2.129032258064516</v>
      </c>
    </row>
    <row r="1251" spans="2:14" x14ac:dyDescent="0.25">
      <c r="B1251" s="17" t="s">
        <v>450</v>
      </c>
      <c r="C1251" s="3" t="s">
        <v>2040</v>
      </c>
      <c r="D1251" s="4">
        <v>0.33333333300000001</v>
      </c>
      <c r="E1251" s="2" t="s">
        <v>50</v>
      </c>
      <c r="F1251" s="4">
        <v>21</v>
      </c>
      <c r="G1251" s="4">
        <v>21</v>
      </c>
      <c r="H1251" s="4">
        <v>54</v>
      </c>
      <c r="I1251" s="4">
        <v>2.6</v>
      </c>
      <c r="J1251" s="4">
        <v>0.7</v>
      </c>
      <c r="K1251" s="4">
        <v>15.3</v>
      </c>
      <c r="L1251" s="8">
        <v>6.7</v>
      </c>
      <c r="M1251" s="59">
        <f>AlimentosSMAE[[#This Row],[Fibra]]/AlimentosSMAE[[#This Row],[Peso neto]]</f>
        <v>0.31904761904761908</v>
      </c>
      <c r="N1251" s="62">
        <f>AlimentosSMAE[[#This Row],[Kcal]]/AlimentosSMAE[[#This Row],[Peso neto]]</f>
        <v>2.5714285714285716</v>
      </c>
    </row>
    <row r="1252" spans="2:14" x14ac:dyDescent="0.25">
      <c r="B1252" s="17" t="s">
        <v>916</v>
      </c>
      <c r="C1252" s="3" t="s">
        <v>2040</v>
      </c>
      <c r="D1252" s="4">
        <v>2.5</v>
      </c>
      <c r="E1252" s="2" t="s">
        <v>52</v>
      </c>
      <c r="F1252" s="4">
        <v>20</v>
      </c>
      <c r="G1252" s="4">
        <v>20</v>
      </c>
      <c r="H1252" s="4">
        <v>65</v>
      </c>
      <c r="I1252" s="4">
        <v>2.8</v>
      </c>
      <c r="J1252" s="4">
        <v>0.5</v>
      </c>
      <c r="K1252" s="4">
        <v>13.8</v>
      </c>
      <c r="L1252" s="8">
        <v>4.5</v>
      </c>
      <c r="M1252" s="59">
        <f>AlimentosSMAE[[#This Row],[Fibra]]/AlimentosSMAE[[#This Row],[Peso neto]]</f>
        <v>0.22500000000000001</v>
      </c>
      <c r="N1252" s="62">
        <f>AlimentosSMAE[[#This Row],[Kcal]]/AlimentosSMAE[[#This Row],[Peso neto]]</f>
        <v>3.25</v>
      </c>
    </row>
    <row r="1253" spans="2:14" x14ac:dyDescent="0.25">
      <c r="B1253" s="17" t="s">
        <v>932</v>
      </c>
      <c r="C1253" s="3" t="s">
        <v>2040</v>
      </c>
      <c r="D1253" s="4">
        <v>2.5</v>
      </c>
      <c r="E1253" s="2" t="s">
        <v>52</v>
      </c>
      <c r="F1253" s="4">
        <v>20</v>
      </c>
      <c r="G1253" s="4">
        <v>20</v>
      </c>
      <c r="H1253" s="4">
        <v>65</v>
      </c>
      <c r="I1253" s="4">
        <v>2.8</v>
      </c>
      <c r="J1253" s="4">
        <v>0.5</v>
      </c>
      <c r="K1253" s="4">
        <v>13.8</v>
      </c>
      <c r="L1253" s="8">
        <v>4.5</v>
      </c>
      <c r="M1253" s="59">
        <f>AlimentosSMAE[[#This Row],[Fibra]]/AlimentosSMAE[[#This Row],[Peso neto]]</f>
        <v>0.22500000000000001</v>
      </c>
      <c r="N1253" s="62">
        <f>AlimentosSMAE[[#This Row],[Kcal]]/AlimentosSMAE[[#This Row],[Peso neto]]</f>
        <v>3.25</v>
      </c>
    </row>
    <row r="1254" spans="2:14" x14ac:dyDescent="0.25">
      <c r="B1254" s="17" t="s">
        <v>2014</v>
      </c>
      <c r="C1254" s="3" t="s">
        <v>2040</v>
      </c>
      <c r="D1254" s="4">
        <v>2</v>
      </c>
      <c r="E1254" s="2" t="s">
        <v>45</v>
      </c>
      <c r="F1254" s="4">
        <v>40</v>
      </c>
      <c r="G1254" s="4">
        <v>40</v>
      </c>
      <c r="H1254" s="4">
        <v>112</v>
      </c>
      <c r="I1254" s="4">
        <v>3</v>
      </c>
      <c r="J1254" s="4">
        <v>3.9</v>
      </c>
      <c r="K1254" s="4">
        <v>16.3</v>
      </c>
      <c r="L1254" s="8">
        <v>9</v>
      </c>
      <c r="M1254" s="59">
        <f>AlimentosSMAE[[#This Row],[Fibra]]/AlimentosSMAE[[#This Row],[Peso neto]]</f>
        <v>0.22500000000000001</v>
      </c>
      <c r="N1254" s="62">
        <f>AlimentosSMAE[[#This Row],[Kcal]]/AlimentosSMAE[[#This Row],[Peso neto]]</f>
        <v>2.8</v>
      </c>
    </row>
    <row r="1255" spans="2:14" x14ac:dyDescent="0.25">
      <c r="B1255" s="17" t="s">
        <v>1383</v>
      </c>
      <c r="C1255" s="3" t="s">
        <v>2040</v>
      </c>
      <c r="D1255" s="4">
        <v>2.5</v>
      </c>
      <c r="E1255" s="2" t="s">
        <v>50</v>
      </c>
      <c r="F1255" s="4">
        <v>18</v>
      </c>
      <c r="G1255" s="4">
        <v>18</v>
      </c>
      <c r="H1255" s="4">
        <v>70</v>
      </c>
      <c r="I1255" s="4">
        <v>3.5</v>
      </c>
      <c r="J1255" s="4">
        <v>0</v>
      </c>
      <c r="K1255" s="4">
        <v>14</v>
      </c>
      <c r="L1255" s="8">
        <v>3.5</v>
      </c>
      <c r="M1255" s="59">
        <f>AlimentosSMAE[[#This Row],[Fibra]]/AlimentosSMAE[[#This Row],[Peso neto]]</f>
        <v>0.19444444444444445</v>
      </c>
      <c r="N1255" s="62">
        <f>AlimentosSMAE[[#This Row],[Kcal]]/AlimentosSMAE[[#This Row],[Peso neto]]</f>
        <v>3.8888888888888888</v>
      </c>
    </row>
    <row r="1256" spans="2:14" x14ac:dyDescent="0.25">
      <c r="B1256" s="17" t="s">
        <v>1387</v>
      </c>
      <c r="C1256" s="3" t="s">
        <v>2040</v>
      </c>
      <c r="D1256" s="4">
        <v>2.5</v>
      </c>
      <c r="E1256" s="2" t="s">
        <v>50</v>
      </c>
      <c r="F1256" s="4">
        <v>18</v>
      </c>
      <c r="G1256" s="4">
        <v>18</v>
      </c>
      <c r="H1256" s="4">
        <v>70</v>
      </c>
      <c r="I1256" s="4">
        <v>3.5</v>
      </c>
      <c r="J1256" s="4">
        <v>0</v>
      </c>
      <c r="K1256" s="4">
        <v>14</v>
      </c>
      <c r="L1256" s="8">
        <v>3.5</v>
      </c>
      <c r="M1256" s="59">
        <f>AlimentosSMAE[[#This Row],[Fibra]]/AlimentosSMAE[[#This Row],[Peso neto]]</f>
        <v>0.19444444444444445</v>
      </c>
      <c r="N1256" s="62">
        <f>AlimentosSMAE[[#This Row],[Kcal]]/AlimentosSMAE[[#This Row],[Peso neto]]</f>
        <v>3.8888888888888888</v>
      </c>
    </row>
    <row r="1257" spans="2:14" x14ac:dyDescent="0.25">
      <c r="B1257" s="17" t="s">
        <v>1389</v>
      </c>
      <c r="C1257" s="3" t="s">
        <v>2040</v>
      </c>
      <c r="D1257" s="4">
        <v>2.5</v>
      </c>
      <c r="E1257" s="2" t="s">
        <v>50</v>
      </c>
      <c r="F1257" s="4">
        <v>18</v>
      </c>
      <c r="G1257" s="4">
        <v>18</v>
      </c>
      <c r="H1257" s="4">
        <v>70</v>
      </c>
      <c r="I1257" s="4">
        <v>3.5</v>
      </c>
      <c r="J1257" s="4">
        <v>0</v>
      </c>
      <c r="K1257" s="4">
        <v>14</v>
      </c>
      <c r="L1257" s="8">
        <v>3.5</v>
      </c>
      <c r="M1257" s="59">
        <f>AlimentosSMAE[[#This Row],[Fibra]]/AlimentosSMAE[[#This Row],[Peso neto]]</f>
        <v>0.19444444444444445</v>
      </c>
      <c r="N1257" s="62">
        <f>AlimentosSMAE[[#This Row],[Kcal]]/AlimentosSMAE[[#This Row],[Peso neto]]</f>
        <v>3.8888888888888888</v>
      </c>
    </row>
    <row r="1258" spans="2:14" x14ac:dyDescent="0.25">
      <c r="B1258" s="17" t="s">
        <v>1390</v>
      </c>
      <c r="C1258" s="3" t="s">
        <v>2040</v>
      </c>
      <c r="D1258" s="4">
        <v>2.5</v>
      </c>
      <c r="E1258" s="2" t="s">
        <v>50</v>
      </c>
      <c r="F1258" s="4">
        <v>18</v>
      </c>
      <c r="G1258" s="4">
        <v>18</v>
      </c>
      <c r="H1258" s="4">
        <v>70</v>
      </c>
      <c r="I1258" s="4">
        <v>3.5</v>
      </c>
      <c r="J1258" s="4">
        <v>0</v>
      </c>
      <c r="K1258" s="4">
        <v>14</v>
      </c>
      <c r="L1258" s="8">
        <v>3.5</v>
      </c>
      <c r="M1258" s="59">
        <f>AlimentosSMAE[[#This Row],[Fibra]]/AlimentosSMAE[[#This Row],[Peso neto]]</f>
        <v>0.19444444444444445</v>
      </c>
      <c r="N1258" s="62">
        <f>AlimentosSMAE[[#This Row],[Kcal]]/AlimentosSMAE[[#This Row],[Peso neto]]</f>
        <v>3.8888888888888888</v>
      </c>
    </row>
    <row r="1259" spans="2:14" x14ac:dyDescent="0.25">
      <c r="B1259" s="17" t="s">
        <v>983</v>
      </c>
      <c r="C1259" s="3" t="s">
        <v>2040</v>
      </c>
      <c r="D1259" s="4">
        <v>0.5</v>
      </c>
      <c r="E1259" s="2" t="s">
        <v>50</v>
      </c>
      <c r="F1259" s="4">
        <v>19</v>
      </c>
      <c r="G1259" s="4">
        <v>19</v>
      </c>
      <c r="H1259" s="4">
        <v>64</v>
      </c>
      <c r="I1259" s="4">
        <v>2.1</v>
      </c>
      <c r="J1259" s="4">
        <v>0.1</v>
      </c>
      <c r="K1259" s="4">
        <v>14.7</v>
      </c>
      <c r="L1259" s="8">
        <v>3.4</v>
      </c>
      <c r="M1259" s="59">
        <f>AlimentosSMAE[[#This Row],[Fibra]]/AlimentosSMAE[[#This Row],[Peso neto]]</f>
        <v>0.17894736842105263</v>
      </c>
      <c r="N1259" s="62">
        <f>AlimentosSMAE[[#This Row],[Kcal]]/AlimentosSMAE[[#This Row],[Peso neto]]</f>
        <v>3.3684210526315788</v>
      </c>
    </row>
    <row r="1260" spans="2:14" x14ac:dyDescent="0.25">
      <c r="B1260" s="17" t="s">
        <v>925</v>
      </c>
      <c r="C1260" s="3" t="s">
        <v>2040</v>
      </c>
      <c r="D1260" s="4">
        <v>4</v>
      </c>
      <c r="E1260" s="2" t="s">
        <v>52</v>
      </c>
      <c r="F1260" s="4">
        <v>32</v>
      </c>
      <c r="G1260" s="4">
        <v>32</v>
      </c>
      <c r="H1260" s="4">
        <v>106</v>
      </c>
      <c r="I1260" s="4">
        <v>15</v>
      </c>
      <c r="J1260" s="4">
        <v>0.4</v>
      </c>
      <c r="K1260" s="4">
        <v>12.3</v>
      </c>
      <c r="L1260" s="8">
        <v>5.6</v>
      </c>
      <c r="M1260" s="59">
        <f>AlimentosSMAE[[#This Row],[Fibra]]/AlimentosSMAE[[#This Row],[Peso neto]]</f>
        <v>0.17499999999999999</v>
      </c>
      <c r="N1260" s="62">
        <f>AlimentosSMAE[[#This Row],[Kcal]]/AlimentosSMAE[[#This Row],[Peso neto]]</f>
        <v>3.3125</v>
      </c>
    </row>
    <row r="1261" spans="2:14" x14ac:dyDescent="0.25">
      <c r="B1261" s="17" t="s">
        <v>1141</v>
      </c>
      <c r="C1261" s="3" t="s">
        <v>2040</v>
      </c>
      <c r="D1261" s="4">
        <v>2.5</v>
      </c>
      <c r="E1261" s="2" t="s">
        <v>50</v>
      </c>
      <c r="F1261" s="4">
        <v>38</v>
      </c>
      <c r="G1261" s="4">
        <v>38</v>
      </c>
      <c r="H1261" s="4">
        <v>115</v>
      </c>
      <c r="I1261" s="4">
        <v>3.5</v>
      </c>
      <c r="J1261" s="4">
        <v>2.6</v>
      </c>
      <c r="K1261" s="4">
        <v>25.4</v>
      </c>
      <c r="L1261" s="8">
        <v>6.1</v>
      </c>
      <c r="M1261" s="59">
        <f>AlimentosSMAE[[#This Row],[Fibra]]/AlimentosSMAE[[#This Row],[Peso neto]]</f>
        <v>0.16052631578947368</v>
      </c>
      <c r="N1261" s="62">
        <f>AlimentosSMAE[[#This Row],[Kcal]]/AlimentosSMAE[[#This Row],[Peso neto]]</f>
        <v>3.0263157894736841</v>
      </c>
    </row>
    <row r="1262" spans="2:14" x14ac:dyDescent="0.25">
      <c r="B1262" s="17" t="s">
        <v>913</v>
      </c>
      <c r="C1262" s="3" t="s">
        <v>2040</v>
      </c>
      <c r="D1262" s="4">
        <v>4</v>
      </c>
      <c r="E1262" s="2" t="s">
        <v>52</v>
      </c>
      <c r="F1262" s="4">
        <v>32</v>
      </c>
      <c r="G1262" s="4">
        <v>32</v>
      </c>
      <c r="H1262" s="4">
        <v>105</v>
      </c>
      <c r="I1262" s="4">
        <v>16.7</v>
      </c>
      <c r="J1262" s="4">
        <v>0.2</v>
      </c>
      <c r="K1262" s="4">
        <v>11.1</v>
      </c>
      <c r="L1262" s="8">
        <v>5.0999999999999996</v>
      </c>
      <c r="M1262" s="59">
        <f>AlimentosSMAE[[#This Row],[Fibra]]/AlimentosSMAE[[#This Row],[Peso neto]]</f>
        <v>0.15937499999999999</v>
      </c>
      <c r="N1262" s="62">
        <f>AlimentosSMAE[[#This Row],[Kcal]]/AlimentosSMAE[[#This Row],[Peso neto]]</f>
        <v>3.28125</v>
      </c>
    </row>
    <row r="1263" spans="2:14" x14ac:dyDescent="0.25">
      <c r="B1263" s="17" t="s">
        <v>924</v>
      </c>
      <c r="C1263" s="3" t="s">
        <v>2040</v>
      </c>
      <c r="D1263" s="4">
        <v>4</v>
      </c>
      <c r="E1263" s="2" t="s">
        <v>52</v>
      </c>
      <c r="F1263" s="4">
        <v>32</v>
      </c>
      <c r="G1263" s="4">
        <v>32</v>
      </c>
      <c r="H1263" s="4">
        <v>120</v>
      </c>
      <c r="I1263" s="4">
        <v>14.5</v>
      </c>
      <c r="J1263" s="4">
        <v>2.8</v>
      </c>
      <c r="K1263" s="4">
        <v>11.2</v>
      </c>
      <c r="L1263" s="8">
        <v>5.0999999999999996</v>
      </c>
      <c r="M1263" s="59">
        <f>AlimentosSMAE[[#This Row],[Fibra]]/AlimentosSMAE[[#This Row],[Peso neto]]</f>
        <v>0.15937499999999999</v>
      </c>
      <c r="N1263" s="62">
        <f>AlimentosSMAE[[#This Row],[Kcal]]/AlimentosSMAE[[#This Row],[Peso neto]]</f>
        <v>3.75</v>
      </c>
    </row>
    <row r="1264" spans="2:14" x14ac:dyDescent="0.25">
      <c r="B1264" s="17" t="s">
        <v>196</v>
      </c>
      <c r="C1264" s="3" t="s">
        <v>2040</v>
      </c>
      <c r="D1264" s="4">
        <v>0.33333333300000001</v>
      </c>
      <c r="E1264" s="2" t="s">
        <v>50</v>
      </c>
      <c r="F1264" s="4">
        <v>26</v>
      </c>
      <c r="G1264" s="4">
        <v>26</v>
      </c>
      <c r="H1264" s="4">
        <v>65</v>
      </c>
      <c r="I1264" s="4">
        <v>4.5999999999999996</v>
      </c>
      <c r="J1264" s="4">
        <v>1.9</v>
      </c>
      <c r="K1264" s="4">
        <v>17.5</v>
      </c>
      <c r="L1264" s="8">
        <v>4.0999999999999996</v>
      </c>
      <c r="M1264" s="59">
        <f>AlimentosSMAE[[#This Row],[Fibra]]/AlimentosSMAE[[#This Row],[Peso neto]]</f>
        <v>0.15769230769230769</v>
      </c>
      <c r="N1264" s="62">
        <f>AlimentosSMAE[[#This Row],[Kcal]]/AlimentosSMAE[[#This Row],[Peso neto]]</f>
        <v>2.5</v>
      </c>
    </row>
    <row r="1265" spans="2:14" x14ac:dyDescent="0.25">
      <c r="B1265" s="17" t="s">
        <v>966</v>
      </c>
      <c r="C1265" s="3" t="s">
        <v>2040</v>
      </c>
      <c r="D1265" s="4">
        <v>0.33333333300000001</v>
      </c>
      <c r="E1265" s="2" t="s">
        <v>50</v>
      </c>
      <c r="F1265" s="4">
        <v>26</v>
      </c>
      <c r="G1265" s="4">
        <v>26</v>
      </c>
      <c r="H1265" s="4">
        <v>65</v>
      </c>
      <c r="I1265" s="4">
        <v>4.5999999999999996</v>
      </c>
      <c r="J1265" s="4">
        <v>1.9</v>
      </c>
      <c r="K1265" s="4">
        <v>17.5</v>
      </c>
      <c r="L1265" s="8">
        <v>4.0999999999999996</v>
      </c>
      <c r="M1265" s="59">
        <f>AlimentosSMAE[[#This Row],[Fibra]]/AlimentosSMAE[[#This Row],[Peso neto]]</f>
        <v>0.15769230769230769</v>
      </c>
      <c r="N1265" s="62">
        <f>AlimentosSMAE[[#This Row],[Kcal]]/AlimentosSMAE[[#This Row],[Peso neto]]</f>
        <v>2.5</v>
      </c>
    </row>
    <row r="1266" spans="2:14" x14ac:dyDescent="0.25">
      <c r="B1266" s="17" t="s">
        <v>967</v>
      </c>
      <c r="C1266" s="3" t="s">
        <v>2040</v>
      </c>
      <c r="D1266" s="4">
        <v>0.33333333300000001</v>
      </c>
      <c r="E1266" s="2" t="s">
        <v>50</v>
      </c>
      <c r="F1266" s="4">
        <v>26</v>
      </c>
      <c r="G1266" s="4">
        <v>26</v>
      </c>
      <c r="H1266" s="4">
        <v>65</v>
      </c>
      <c r="I1266" s="4">
        <v>4.5999999999999996</v>
      </c>
      <c r="J1266" s="4">
        <v>1.9</v>
      </c>
      <c r="K1266" s="4">
        <v>17.5</v>
      </c>
      <c r="L1266" s="8">
        <v>4.0999999999999996</v>
      </c>
      <c r="M1266" s="59">
        <f>AlimentosSMAE[[#This Row],[Fibra]]/AlimentosSMAE[[#This Row],[Peso neto]]</f>
        <v>0.15769230769230769</v>
      </c>
      <c r="N1266" s="62">
        <f>AlimentosSMAE[[#This Row],[Kcal]]/AlimentosSMAE[[#This Row],[Peso neto]]</f>
        <v>2.5</v>
      </c>
    </row>
    <row r="1267" spans="2:14" x14ac:dyDescent="0.25">
      <c r="B1267" s="17" t="s">
        <v>444</v>
      </c>
      <c r="C1267" s="3" t="s">
        <v>2040</v>
      </c>
      <c r="D1267" s="4">
        <v>0.33333333300000001</v>
      </c>
      <c r="E1267" s="2" t="s">
        <v>50</v>
      </c>
      <c r="F1267" s="4">
        <v>27</v>
      </c>
      <c r="G1267" s="4">
        <v>27</v>
      </c>
      <c r="H1267" s="4">
        <v>65</v>
      </c>
      <c r="I1267" s="4">
        <v>4.5999999999999996</v>
      </c>
      <c r="J1267" s="4">
        <v>1.9</v>
      </c>
      <c r="K1267" s="4">
        <v>17.600000000000001</v>
      </c>
      <c r="L1267" s="8">
        <v>4.0999999999999996</v>
      </c>
      <c r="M1267" s="59">
        <f>AlimentosSMAE[[#This Row],[Fibra]]/AlimentosSMAE[[#This Row],[Peso neto]]</f>
        <v>0.15185185185185185</v>
      </c>
      <c r="N1267" s="62">
        <f>AlimentosSMAE[[#This Row],[Kcal]]/AlimentosSMAE[[#This Row],[Peso neto]]</f>
        <v>2.4074074074074074</v>
      </c>
    </row>
    <row r="1268" spans="2:14" x14ac:dyDescent="0.25">
      <c r="B1268" s="17" t="s">
        <v>964</v>
      </c>
      <c r="C1268" s="3" t="s">
        <v>2040</v>
      </c>
      <c r="D1268" s="4">
        <v>0.33333333300000001</v>
      </c>
      <c r="E1268" s="2" t="s">
        <v>50</v>
      </c>
      <c r="F1268" s="4">
        <v>20</v>
      </c>
      <c r="G1268" s="4">
        <v>20</v>
      </c>
      <c r="H1268" s="4">
        <v>70</v>
      </c>
      <c r="I1268" s="4">
        <v>2.8</v>
      </c>
      <c r="J1268" s="4">
        <v>0.3</v>
      </c>
      <c r="K1268" s="4">
        <v>15.4</v>
      </c>
      <c r="L1268" s="8">
        <v>2.8</v>
      </c>
      <c r="M1268" s="59">
        <f>AlimentosSMAE[[#This Row],[Fibra]]/AlimentosSMAE[[#This Row],[Peso neto]]</f>
        <v>0.13999999999999999</v>
      </c>
      <c r="N1268" s="62">
        <f>AlimentosSMAE[[#This Row],[Kcal]]/AlimentosSMAE[[#This Row],[Peso neto]]</f>
        <v>3.5</v>
      </c>
    </row>
    <row r="1269" spans="2:14" x14ac:dyDescent="0.25">
      <c r="B1269" s="17" t="s">
        <v>454</v>
      </c>
      <c r="C1269" s="3" t="s">
        <v>2040</v>
      </c>
      <c r="D1269" s="4">
        <v>0.75</v>
      </c>
      <c r="E1269" s="2" t="s">
        <v>50</v>
      </c>
      <c r="F1269" s="4">
        <v>19</v>
      </c>
      <c r="G1269" s="4">
        <v>19</v>
      </c>
      <c r="H1269" s="4">
        <v>65</v>
      </c>
      <c r="I1269" s="4">
        <v>2.4</v>
      </c>
      <c r="J1269" s="4">
        <v>1.3</v>
      </c>
      <c r="K1269" s="4">
        <v>11.1</v>
      </c>
      <c r="L1269" s="8">
        <v>2.6</v>
      </c>
      <c r="M1269" s="59">
        <f>AlimentosSMAE[[#This Row],[Fibra]]/AlimentosSMAE[[#This Row],[Peso neto]]</f>
        <v>0.1368421052631579</v>
      </c>
      <c r="N1269" s="62">
        <f>AlimentosSMAE[[#This Row],[Kcal]]/AlimentosSMAE[[#This Row],[Peso neto]]</f>
        <v>3.4210526315789473</v>
      </c>
    </row>
    <row r="1270" spans="2:14" x14ac:dyDescent="0.25">
      <c r="B1270" s="17" t="s">
        <v>453</v>
      </c>
      <c r="C1270" s="3" t="s">
        <v>2040</v>
      </c>
      <c r="D1270" s="4">
        <v>0.33333333300000001</v>
      </c>
      <c r="E1270" s="2" t="s">
        <v>50</v>
      </c>
      <c r="F1270" s="4">
        <v>20</v>
      </c>
      <c r="G1270" s="4">
        <v>20</v>
      </c>
      <c r="H1270" s="4">
        <v>66</v>
      </c>
      <c r="I1270" s="4">
        <v>2</v>
      </c>
      <c r="J1270" s="4">
        <v>0.5</v>
      </c>
      <c r="K1270" s="4">
        <v>15.7</v>
      </c>
      <c r="L1270" s="8">
        <v>2.7</v>
      </c>
      <c r="M1270" s="59">
        <f>AlimentosSMAE[[#This Row],[Fibra]]/AlimentosSMAE[[#This Row],[Peso neto]]</f>
        <v>0.13500000000000001</v>
      </c>
      <c r="N1270" s="62">
        <f>AlimentosSMAE[[#This Row],[Kcal]]/AlimentosSMAE[[#This Row],[Peso neto]]</f>
        <v>3.3</v>
      </c>
    </row>
    <row r="1271" spans="2:14" x14ac:dyDescent="0.25">
      <c r="B1271" s="17" t="s">
        <v>1965</v>
      </c>
      <c r="C1271" s="3" t="s">
        <v>2040</v>
      </c>
      <c r="D1271" s="4">
        <v>2</v>
      </c>
      <c r="E1271" s="2" t="s">
        <v>45</v>
      </c>
      <c r="F1271" s="4">
        <v>20</v>
      </c>
      <c r="G1271" s="4">
        <v>20</v>
      </c>
      <c r="H1271" s="4">
        <v>67</v>
      </c>
      <c r="I1271" s="4">
        <v>1.3</v>
      </c>
      <c r="J1271" s="4">
        <v>1.3</v>
      </c>
      <c r="K1271" s="4">
        <v>15.3</v>
      </c>
      <c r="L1271" s="8">
        <v>2.7</v>
      </c>
      <c r="M1271" s="59">
        <f>AlimentosSMAE[[#This Row],[Fibra]]/AlimentosSMAE[[#This Row],[Peso neto]]</f>
        <v>0.13500000000000001</v>
      </c>
      <c r="N1271" s="62">
        <f>AlimentosSMAE[[#This Row],[Kcal]]/AlimentosSMAE[[#This Row],[Peso neto]]</f>
        <v>3.35</v>
      </c>
    </row>
    <row r="1272" spans="2:14" x14ac:dyDescent="0.25">
      <c r="B1272" s="17" t="s">
        <v>1959</v>
      </c>
      <c r="C1272" s="3" t="s">
        <v>2040</v>
      </c>
      <c r="D1272" s="4">
        <v>3</v>
      </c>
      <c r="E1272" s="2" t="s">
        <v>45</v>
      </c>
      <c r="F1272" s="4">
        <v>69</v>
      </c>
      <c r="G1272" s="4">
        <v>69</v>
      </c>
      <c r="H1272" s="4">
        <v>60</v>
      </c>
      <c r="I1272" s="4">
        <v>3.2</v>
      </c>
      <c r="J1272" s="4">
        <v>1.2</v>
      </c>
      <c r="K1272" s="4">
        <v>13.1</v>
      </c>
      <c r="L1272" s="8">
        <v>9</v>
      </c>
      <c r="M1272" s="59">
        <f>AlimentosSMAE[[#This Row],[Fibra]]/AlimentosSMAE[[#This Row],[Peso neto]]</f>
        <v>0.13043478260869565</v>
      </c>
      <c r="N1272" s="62">
        <f>AlimentosSMAE[[#This Row],[Kcal]]/AlimentosSMAE[[#This Row],[Peso neto]]</f>
        <v>0.86956521739130432</v>
      </c>
    </row>
    <row r="1273" spans="2:14" x14ac:dyDescent="0.25">
      <c r="B1273" s="17" t="s">
        <v>914</v>
      </c>
      <c r="C1273" s="3" t="s">
        <v>2040</v>
      </c>
      <c r="D1273" s="4">
        <v>2</v>
      </c>
      <c r="E1273" s="2" t="s">
        <v>52</v>
      </c>
      <c r="F1273" s="4">
        <v>18</v>
      </c>
      <c r="G1273" s="4">
        <v>18</v>
      </c>
      <c r="H1273" s="4">
        <v>62</v>
      </c>
      <c r="I1273" s="4">
        <v>2.2000000000000002</v>
      </c>
      <c r="J1273" s="4">
        <v>0.3</v>
      </c>
      <c r="K1273" s="4">
        <v>10.9</v>
      </c>
      <c r="L1273" s="8">
        <v>2.2000000000000002</v>
      </c>
      <c r="M1273" s="59">
        <f>AlimentosSMAE[[#This Row],[Fibra]]/AlimentosSMAE[[#This Row],[Peso neto]]</f>
        <v>0.12222222222222223</v>
      </c>
      <c r="N1273" s="62">
        <f>AlimentosSMAE[[#This Row],[Kcal]]/AlimentosSMAE[[#This Row],[Peso neto]]</f>
        <v>3.4444444444444446</v>
      </c>
    </row>
    <row r="1274" spans="2:14" x14ac:dyDescent="0.25">
      <c r="B1274" s="17" t="s">
        <v>1133</v>
      </c>
      <c r="C1274" s="3" t="s">
        <v>2040</v>
      </c>
      <c r="D1274" s="4">
        <v>20</v>
      </c>
      <c r="E1274" s="2" t="s">
        <v>10</v>
      </c>
      <c r="F1274" s="4">
        <v>20</v>
      </c>
      <c r="G1274" s="4">
        <v>18</v>
      </c>
      <c r="H1274" s="4">
        <v>67</v>
      </c>
      <c r="I1274" s="4">
        <v>2.2000000000000002</v>
      </c>
      <c r="J1274" s="4">
        <v>0.9</v>
      </c>
      <c r="K1274" s="4">
        <v>13</v>
      </c>
      <c r="L1274" s="8">
        <v>2.2000000000000002</v>
      </c>
      <c r="M1274" s="59">
        <f>AlimentosSMAE[[#This Row],[Fibra]]/AlimentosSMAE[[#This Row],[Peso neto]]</f>
        <v>0.12222222222222223</v>
      </c>
      <c r="N1274" s="62">
        <f>AlimentosSMAE[[#This Row],[Kcal]]/AlimentosSMAE[[#This Row],[Peso neto]]</f>
        <v>3.7222222222222223</v>
      </c>
    </row>
    <row r="1275" spans="2:14" x14ac:dyDescent="0.25">
      <c r="B1275" s="17" t="s">
        <v>1134</v>
      </c>
      <c r="C1275" s="3" t="s">
        <v>2040</v>
      </c>
      <c r="D1275" s="4">
        <v>20</v>
      </c>
      <c r="E1275" s="2" t="s">
        <v>10</v>
      </c>
      <c r="F1275" s="4">
        <v>20</v>
      </c>
      <c r="G1275" s="4">
        <v>18</v>
      </c>
      <c r="H1275" s="4">
        <v>67</v>
      </c>
      <c r="I1275" s="4">
        <v>2.2000000000000002</v>
      </c>
      <c r="J1275" s="4">
        <v>0.9</v>
      </c>
      <c r="K1275" s="4">
        <v>13</v>
      </c>
      <c r="L1275" s="8">
        <v>2.2000000000000002</v>
      </c>
      <c r="M1275" s="59">
        <f>AlimentosSMAE[[#This Row],[Fibra]]/AlimentosSMAE[[#This Row],[Peso neto]]</f>
        <v>0.12222222222222223</v>
      </c>
      <c r="N1275" s="62">
        <f>AlimentosSMAE[[#This Row],[Kcal]]/AlimentosSMAE[[#This Row],[Peso neto]]</f>
        <v>3.7222222222222223</v>
      </c>
    </row>
    <row r="1276" spans="2:14" x14ac:dyDescent="0.25">
      <c r="B1276" s="17" t="s">
        <v>1135</v>
      </c>
      <c r="C1276" s="3" t="s">
        <v>2040</v>
      </c>
      <c r="D1276" s="4">
        <v>20</v>
      </c>
      <c r="E1276" s="2" t="s">
        <v>10</v>
      </c>
      <c r="F1276" s="4">
        <v>20</v>
      </c>
      <c r="G1276" s="4">
        <v>18</v>
      </c>
      <c r="H1276" s="4">
        <v>67</v>
      </c>
      <c r="I1276" s="4">
        <v>2.2000000000000002</v>
      </c>
      <c r="J1276" s="4">
        <v>0.9</v>
      </c>
      <c r="K1276" s="4">
        <v>13</v>
      </c>
      <c r="L1276" s="8">
        <v>2.2000000000000002</v>
      </c>
      <c r="M1276" s="59">
        <f>AlimentosSMAE[[#This Row],[Fibra]]/AlimentosSMAE[[#This Row],[Peso neto]]</f>
        <v>0.12222222222222223</v>
      </c>
      <c r="N1276" s="62">
        <f>AlimentosSMAE[[#This Row],[Kcal]]/AlimentosSMAE[[#This Row],[Peso neto]]</f>
        <v>3.7222222222222223</v>
      </c>
    </row>
    <row r="1277" spans="2:14" x14ac:dyDescent="0.25">
      <c r="B1277" s="17" t="s">
        <v>1136</v>
      </c>
      <c r="C1277" s="3" t="s">
        <v>2040</v>
      </c>
      <c r="D1277" s="4">
        <v>20</v>
      </c>
      <c r="E1277" s="2" t="s">
        <v>10</v>
      </c>
      <c r="F1277" s="4">
        <v>20</v>
      </c>
      <c r="G1277" s="4">
        <v>18</v>
      </c>
      <c r="H1277" s="4">
        <v>67</v>
      </c>
      <c r="I1277" s="4">
        <v>1.5</v>
      </c>
      <c r="J1277" s="4">
        <v>0.8</v>
      </c>
      <c r="K1277" s="4">
        <v>13.7</v>
      </c>
      <c r="L1277" s="8">
        <v>2.2000000000000002</v>
      </c>
      <c r="M1277" s="59">
        <f>AlimentosSMAE[[#This Row],[Fibra]]/AlimentosSMAE[[#This Row],[Peso neto]]</f>
        <v>0.12222222222222223</v>
      </c>
      <c r="N1277" s="62">
        <f>AlimentosSMAE[[#This Row],[Kcal]]/AlimentosSMAE[[#This Row],[Peso neto]]</f>
        <v>3.7222222222222223</v>
      </c>
    </row>
    <row r="1278" spans="2:14" x14ac:dyDescent="0.25">
      <c r="B1278" s="17" t="s">
        <v>1137</v>
      </c>
      <c r="C1278" s="3" t="s">
        <v>2040</v>
      </c>
      <c r="D1278" s="4">
        <v>20</v>
      </c>
      <c r="E1278" s="2" t="s">
        <v>10</v>
      </c>
      <c r="F1278" s="4">
        <v>20</v>
      </c>
      <c r="G1278" s="4">
        <v>18</v>
      </c>
      <c r="H1278" s="4">
        <v>67</v>
      </c>
      <c r="I1278" s="4">
        <v>2.2000000000000002</v>
      </c>
      <c r="J1278" s="4">
        <v>0.9</v>
      </c>
      <c r="K1278" s="4">
        <v>13</v>
      </c>
      <c r="L1278" s="8">
        <v>2.2000000000000002</v>
      </c>
      <c r="M1278" s="59">
        <f>AlimentosSMAE[[#This Row],[Fibra]]/AlimentosSMAE[[#This Row],[Peso neto]]</f>
        <v>0.12222222222222223</v>
      </c>
      <c r="N1278" s="62">
        <f>AlimentosSMAE[[#This Row],[Kcal]]/AlimentosSMAE[[#This Row],[Peso neto]]</f>
        <v>3.7222222222222223</v>
      </c>
    </row>
    <row r="1279" spans="2:14" x14ac:dyDescent="0.25">
      <c r="B1279" s="17" t="s">
        <v>1139</v>
      </c>
      <c r="C1279" s="3" t="s">
        <v>2040</v>
      </c>
      <c r="D1279" s="4">
        <v>20</v>
      </c>
      <c r="E1279" s="2" t="s">
        <v>10</v>
      </c>
      <c r="F1279" s="4">
        <v>20</v>
      </c>
      <c r="G1279" s="4">
        <v>18</v>
      </c>
      <c r="H1279" s="4">
        <v>67</v>
      </c>
      <c r="I1279" s="4">
        <v>2.2000000000000002</v>
      </c>
      <c r="J1279" s="4">
        <v>0.9</v>
      </c>
      <c r="K1279" s="4">
        <v>13</v>
      </c>
      <c r="L1279" s="8">
        <v>2.2000000000000002</v>
      </c>
      <c r="M1279" s="59">
        <f>AlimentosSMAE[[#This Row],[Fibra]]/AlimentosSMAE[[#This Row],[Peso neto]]</f>
        <v>0.12222222222222223</v>
      </c>
      <c r="N1279" s="62">
        <f>AlimentosSMAE[[#This Row],[Kcal]]/AlimentosSMAE[[#This Row],[Peso neto]]</f>
        <v>3.7222222222222223</v>
      </c>
    </row>
    <row r="1280" spans="2:14" x14ac:dyDescent="0.25">
      <c r="B1280" s="17" t="s">
        <v>1139</v>
      </c>
      <c r="C1280" s="3" t="s">
        <v>2040</v>
      </c>
      <c r="D1280" s="4">
        <v>20</v>
      </c>
      <c r="E1280" s="2" t="s">
        <v>10</v>
      </c>
      <c r="F1280" s="4">
        <v>20</v>
      </c>
      <c r="G1280" s="4">
        <v>18</v>
      </c>
      <c r="H1280" s="4">
        <v>67</v>
      </c>
      <c r="I1280" s="4">
        <v>2.2000000000000002</v>
      </c>
      <c r="J1280" s="4">
        <v>0.9</v>
      </c>
      <c r="K1280" s="4">
        <v>13</v>
      </c>
      <c r="L1280" s="8">
        <v>2.2000000000000002</v>
      </c>
      <c r="M1280" s="59">
        <f>AlimentosSMAE[[#This Row],[Fibra]]/AlimentosSMAE[[#This Row],[Peso neto]]</f>
        <v>0.12222222222222223</v>
      </c>
      <c r="N1280" s="62">
        <f>AlimentosSMAE[[#This Row],[Kcal]]/AlimentosSMAE[[#This Row],[Peso neto]]</f>
        <v>3.7222222222222223</v>
      </c>
    </row>
    <row r="1281" spans="2:14" x14ac:dyDescent="0.25">
      <c r="B1281" s="17" t="s">
        <v>455</v>
      </c>
      <c r="C1281" s="3" t="s">
        <v>2040</v>
      </c>
      <c r="D1281" s="4">
        <v>0.75</v>
      </c>
      <c r="E1281" s="2" t="s">
        <v>50</v>
      </c>
      <c r="F1281" s="4">
        <v>19</v>
      </c>
      <c r="G1281" s="4">
        <v>19</v>
      </c>
      <c r="H1281" s="4">
        <v>66</v>
      </c>
      <c r="I1281" s="4">
        <v>2</v>
      </c>
      <c r="J1281" s="4">
        <v>1</v>
      </c>
      <c r="K1281" s="4">
        <v>12.1</v>
      </c>
      <c r="L1281" s="8">
        <v>2.2999999999999998</v>
      </c>
      <c r="M1281" s="59">
        <f>AlimentosSMAE[[#This Row],[Fibra]]/AlimentosSMAE[[#This Row],[Peso neto]]</f>
        <v>0.12105263157894736</v>
      </c>
      <c r="N1281" s="62">
        <f>AlimentosSMAE[[#This Row],[Kcal]]/AlimentosSMAE[[#This Row],[Peso neto]]</f>
        <v>3.4736842105263159</v>
      </c>
    </row>
    <row r="1282" spans="2:14" x14ac:dyDescent="0.25">
      <c r="B1282" s="17" t="s">
        <v>928</v>
      </c>
      <c r="C1282" s="3" t="s">
        <v>2040</v>
      </c>
      <c r="D1282" s="4">
        <v>2.5</v>
      </c>
      <c r="E1282" s="2" t="s">
        <v>52</v>
      </c>
      <c r="F1282" s="4">
        <v>19</v>
      </c>
      <c r="G1282" s="4">
        <v>19</v>
      </c>
      <c r="H1282" s="4">
        <v>64</v>
      </c>
      <c r="I1282" s="4">
        <v>2.6</v>
      </c>
      <c r="J1282" s="4">
        <v>0.3</v>
      </c>
      <c r="K1282" s="4">
        <v>13.6</v>
      </c>
      <c r="L1282" s="8">
        <v>2.2999999999999998</v>
      </c>
      <c r="M1282" s="59">
        <f>AlimentosSMAE[[#This Row],[Fibra]]/AlimentosSMAE[[#This Row],[Peso neto]]</f>
        <v>0.12105263157894736</v>
      </c>
      <c r="N1282" s="62">
        <f>AlimentosSMAE[[#This Row],[Kcal]]/AlimentosSMAE[[#This Row],[Peso neto]]</f>
        <v>3.3684210526315788</v>
      </c>
    </row>
    <row r="1283" spans="2:14" x14ac:dyDescent="0.25">
      <c r="B1283" s="17" t="s">
        <v>931</v>
      </c>
      <c r="C1283" s="3" t="s">
        <v>2040</v>
      </c>
      <c r="D1283" s="4">
        <v>2.5</v>
      </c>
      <c r="E1283" s="2" t="s">
        <v>52</v>
      </c>
      <c r="F1283" s="4">
        <v>19</v>
      </c>
      <c r="G1283" s="4">
        <v>19</v>
      </c>
      <c r="H1283" s="4">
        <v>64</v>
      </c>
      <c r="I1283" s="4">
        <v>2.6</v>
      </c>
      <c r="J1283" s="4">
        <v>0.3</v>
      </c>
      <c r="K1283" s="4">
        <v>13.6</v>
      </c>
      <c r="L1283" s="8">
        <v>2.2999999999999998</v>
      </c>
      <c r="M1283" s="59">
        <f>AlimentosSMAE[[#This Row],[Fibra]]/AlimentosSMAE[[#This Row],[Peso neto]]</f>
        <v>0.12105263157894736</v>
      </c>
      <c r="N1283" s="62">
        <f>AlimentosSMAE[[#This Row],[Kcal]]/AlimentosSMAE[[#This Row],[Peso neto]]</f>
        <v>3.3684210526315788</v>
      </c>
    </row>
    <row r="1284" spans="2:14" x14ac:dyDescent="0.25">
      <c r="B1284" s="17" t="s">
        <v>933</v>
      </c>
      <c r="C1284" s="3" t="s">
        <v>2040</v>
      </c>
      <c r="D1284" s="4">
        <v>2.5</v>
      </c>
      <c r="E1284" s="2" t="s">
        <v>52</v>
      </c>
      <c r="F1284" s="4">
        <v>19</v>
      </c>
      <c r="G1284" s="4">
        <v>19</v>
      </c>
      <c r="H1284" s="4">
        <v>64</v>
      </c>
      <c r="I1284" s="4">
        <v>2.6</v>
      </c>
      <c r="J1284" s="4">
        <v>0.3</v>
      </c>
      <c r="K1284" s="4">
        <v>13.6</v>
      </c>
      <c r="L1284" s="8">
        <v>2.2999999999999998</v>
      </c>
      <c r="M1284" s="59">
        <f>AlimentosSMAE[[#This Row],[Fibra]]/AlimentosSMAE[[#This Row],[Peso neto]]</f>
        <v>0.12105263157894736</v>
      </c>
      <c r="N1284" s="62">
        <f>AlimentosSMAE[[#This Row],[Kcal]]/AlimentosSMAE[[#This Row],[Peso neto]]</f>
        <v>3.3684210526315788</v>
      </c>
    </row>
    <row r="1285" spans="2:14" x14ac:dyDescent="0.25">
      <c r="B1285" s="17" t="s">
        <v>1138</v>
      </c>
      <c r="C1285" s="3" t="s">
        <v>2040</v>
      </c>
      <c r="D1285" s="4">
        <v>25</v>
      </c>
      <c r="E1285" s="2" t="s">
        <v>10</v>
      </c>
      <c r="F1285" s="4">
        <v>25</v>
      </c>
      <c r="G1285" s="4">
        <v>19</v>
      </c>
      <c r="H1285" s="4">
        <v>68</v>
      </c>
      <c r="I1285" s="4">
        <v>2.2000000000000002</v>
      </c>
      <c r="J1285" s="4">
        <v>0.9</v>
      </c>
      <c r="K1285" s="4">
        <v>13.3</v>
      </c>
      <c r="L1285" s="8">
        <v>2.2999999999999998</v>
      </c>
      <c r="M1285" s="59">
        <f>AlimentosSMAE[[#This Row],[Fibra]]/AlimentosSMAE[[#This Row],[Peso neto]]</f>
        <v>0.12105263157894736</v>
      </c>
      <c r="N1285" s="62">
        <f>AlimentosSMAE[[#This Row],[Kcal]]/AlimentosSMAE[[#This Row],[Peso neto]]</f>
        <v>3.5789473684210527</v>
      </c>
    </row>
    <row r="1286" spans="2:14" x14ac:dyDescent="0.25">
      <c r="B1286" s="17" t="s">
        <v>456</v>
      </c>
      <c r="C1286" s="3" t="s">
        <v>2040</v>
      </c>
      <c r="D1286" s="4">
        <v>0.25</v>
      </c>
      <c r="E1286" s="2" t="s">
        <v>50</v>
      </c>
      <c r="F1286" s="4">
        <v>20</v>
      </c>
      <c r="G1286" s="4">
        <v>20</v>
      </c>
      <c r="H1286" s="4">
        <v>67</v>
      </c>
      <c r="I1286" s="4">
        <v>2.2999999999999998</v>
      </c>
      <c r="J1286" s="4">
        <v>0.5</v>
      </c>
      <c r="K1286" s="4">
        <v>14.7</v>
      </c>
      <c r="L1286" s="8">
        <v>2.4</v>
      </c>
      <c r="M1286" s="59">
        <f>AlimentosSMAE[[#This Row],[Fibra]]/AlimentosSMAE[[#This Row],[Peso neto]]</f>
        <v>0.12</v>
      </c>
      <c r="N1286" s="62">
        <f>AlimentosSMAE[[#This Row],[Kcal]]/AlimentosSMAE[[#This Row],[Peso neto]]</f>
        <v>3.35</v>
      </c>
    </row>
    <row r="1287" spans="2:14" x14ac:dyDescent="0.25">
      <c r="B1287" s="17" t="s">
        <v>1140</v>
      </c>
      <c r="C1287" s="3" t="s">
        <v>2040</v>
      </c>
      <c r="D1287" s="4">
        <v>20</v>
      </c>
      <c r="E1287" s="2" t="s">
        <v>10</v>
      </c>
      <c r="F1287" s="4">
        <v>20</v>
      </c>
      <c r="G1287" s="4">
        <v>20</v>
      </c>
      <c r="H1287" s="4">
        <v>73</v>
      </c>
      <c r="I1287" s="4">
        <v>2.4</v>
      </c>
      <c r="J1287" s="4">
        <v>0.9</v>
      </c>
      <c r="K1287" s="4">
        <v>14.2</v>
      </c>
      <c r="L1287" s="8">
        <v>2.4</v>
      </c>
      <c r="M1287" s="59">
        <f>AlimentosSMAE[[#This Row],[Fibra]]/AlimentosSMAE[[#This Row],[Peso neto]]</f>
        <v>0.12</v>
      </c>
      <c r="N1287" s="62">
        <f>AlimentosSMAE[[#This Row],[Kcal]]/AlimentosSMAE[[#This Row],[Peso neto]]</f>
        <v>3.65</v>
      </c>
    </row>
    <row r="1288" spans="2:14" x14ac:dyDescent="0.25">
      <c r="B1288" s="17" t="s">
        <v>447</v>
      </c>
      <c r="C1288" s="3" t="s">
        <v>2040</v>
      </c>
      <c r="D1288" s="4">
        <v>0.33333333300000001</v>
      </c>
      <c r="E1288" s="2" t="s">
        <v>50</v>
      </c>
      <c r="F1288" s="4">
        <v>19</v>
      </c>
      <c r="G1288" s="4">
        <v>19</v>
      </c>
      <c r="H1288" s="4">
        <v>71</v>
      </c>
      <c r="I1288" s="4">
        <v>2.9</v>
      </c>
      <c r="J1288" s="4">
        <v>1</v>
      </c>
      <c r="K1288" s="4">
        <v>13.8</v>
      </c>
      <c r="L1288" s="8">
        <v>2.2000000000000002</v>
      </c>
      <c r="M1288" s="59">
        <f>AlimentosSMAE[[#This Row],[Fibra]]/AlimentosSMAE[[#This Row],[Peso neto]]</f>
        <v>0.11578947368421054</v>
      </c>
      <c r="N1288" s="62">
        <f>AlimentosSMAE[[#This Row],[Kcal]]/AlimentosSMAE[[#This Row],[Peso neto]]</f>
        <v>3.736842105263158</v>
      </c>
    </row>
    <row r="1289" spans="2:14" x14ac:dyDescent="0.25">
      <c r="B1289" s="17" t="s">
        <v>660</v>
      </c>
      <c r="C1289" s="3" t="s">
        <v>2040</v>
      </c>
      <c r="D1289" s="4">
        <v>0.33333333300000001</v>
      </c>
      <c r="E1289" s="2" t="s">
        <v>50</v>
      </c>
      <c r="F1289" s="4">
        <v>19</v>
      </c>
      <c r="G1289" s="4">
        <v>19</v>
      </c>
      <c r="H1289" s="4">
        <v>71</v>
      </c>
      <c r="I1289" s="4">
        <v>2.9</v>
      </c>
      <c r="J1289" s="4">
        <v>1</v>
      </c>
      <c r="K1289" s="4">
        <v>13.8</v>
      </c>
      <c r="L1289" s="8">
        <v>2.2000000000000002</v>
      </c>
      <c r="M1289" s="59">
        <f>AlimentosSMAE[[#This Row],[Fibra]]/AlimentosSMAE[[#This Row],[Peso neto]]</f>
        <v>0.11578947368421054</v>
      </c>
      <c r="N1289" s="62">
        <f>AlimentosSMAE[[#This Row],[Kcal]]/AlimentosSMAE[[#This Row],[Peso neto]]</f>
        <v>3.736842105263158</v>
      </c>
    </row>
    <row r="1290" spans="2:14" x14ac:dyDescent="0.25">
      <c r="B1290" s="17" t="s">
        <v>661</v>
      </c>
      <c r="C1290" s="3" t="s">
        <v>2040</v>
      </c>
      <c r="D1290" s="4">
        <v>0.33333333300000001</v>
      </c>
      <c r="E1290" s="2" t="s">
        <v>50</v>
      </c>
      <c r="F1290" s="4">
        <v>19</v>
      </c>
      <c r="G1290" s="4">
        <v>19</v>
      </c>
      <c r="H1290" s="4">
        <v>71</v>
      </c>
      <c r="I1290" s="4">
        <v>2.9</v>
      </c>
      <c r="J1290" s="4">
        <v>1</v>
      </c>
      <c r="K1290" s="4">
        <v>13.8</v>
      </c>
      <c r="L1290" s="8">
        <v>2.2000000000000002</v>
      </c>
      <c r="M1290" s="59">
        <f>AlimentosSMAE[[#This Row],[Fibra]]/AlimentosSMAE[[#This Row],[Peso neto]]</f>
        <v>0.11578947368421054</v>
      </c>
      <c r="N1290" s="62">
        <f>AlimentosSMAE[[#This Row],[Kcal]]/AlimentosSMAE[[#This Row],[Peso neto]]</f>
        <v>3.736842105263158</v>
      </c>
    </row>
    <row r="1291" spans="2:14" x14ac:dyDescent="0.25">
      <c r="B1291" s="17" t="s">
        <v>978</v>
      </c>
      <c r="C1291" s="3" t="s">
        <v>2040</v>
      </c>
      <c r="D1291" s="4">
        <v>0.33333333300000001</v>
      </c>
      <c r="E1291" s="2" t="s">
        <v>50</v>
      </c>
      <c r="F1291" s="4">
        <v>21</v>
      </c>
      <c r="G1291" s="4">
        <v>21</v>
      </c>
      <c r="H1291" s="4">
        <v>67</v>
      </c>
      <c r="I1291" s="4">
        <v>1.8</v>
      </c>
      <c r="J1291" s="4">
        <v>0.5</v>
      </c>
      <c r="K1291" s="4">
        <v>16</v>
      </c>
      <c r="L1291" s="8">
        <v>2.2999999999999998</v>
      </c>
      <c r="M1291" s="59">
        <f>AlimentosSMAE[[#This Row],[Fibra]]/AlimentosSMAE[[#This Row],[Peso neto]]</f>
        <v>0.10952380952380951</v>
      </c>
      <c r="N1291" s="62">
        <f>AlimentosSMAE[[#This Row],[Kcal]]/AlimentosSMAE[[#This Row],[Peso neto]]</f>
        <v>3.1904761904761907</v>
      </c>
    </row>
    <row r="1292" spans="2:14" x14ac:dyDescent="0.25">
      <c r="B1292" s="17" t="s">
        <v>981</v>
      </c>
      <c r="C1292" s="3" t="s">
        <v>2040</v>
      </c>
      <c r="D1292" s="4">
        <v>0.5</v>
      </c>
      <c r="E1292" s="2" t="s">
        <v>50</v>
      </c>
      <c r="F1292" s="4">
        <v>18</v>
      </c>
      <c r="G1292" s="4">
        <v>18</v>
      </c>
      <c r="H1292" s="4">
        <v>62</v>
      </c>
      <c r="I1292" s="4">
        <v>1.6</v>
      </c>
      <c r="J1292" s="4">
        <v>0.4</v>
      </c>
      <c r="K1292" s="4">
        <v>14.3</v>
      </c>
      <c r="L1292" s="8">
        <v>1.9</v>
      </c>
      <c r="M1292" s="59">
        <f>AlimentosSMAE[[#This Row],[Fibra]]/AlimentosSMAE[[#This Row],[Peso neto]]</f>
        <v>0.10555555555555556</v>
      </c>
      <c r="N1292" s="62">
        <f>AlimentosSMAE[[#This Row],[Kcal]]/AlimentosSMAE[[#This Row],[Peso neto]]</f>
        <v>3.4444444444444446</v>
      </c>
    </row>
    <row r="1293" spans="2:14" x14ac:dyDescent="0.25">
      <c r="B1293" s="17" t="s">
        <v>428</v>
      </c>
      <c r="C1293" s="3" t="s">
        <v>2040</v>
      </c>
      <c r="D1293" s="4">
        <v>20</v>
      </c>
      <c r="E1293" s="2" t="s">
        <v>10</v>
      </c>
      <c r="F1293" s="4">
        <v>20</v>
      </c>
      <c r="G1293" s="4">
        <v>20</v>
      </c>
      <c r="H1293" s="4">
        <v>69</v>
      </c>
      <c r="I1293" s="4">
        <v>2.2000000000000002</v>
      </c>
      <c r="J1293" s="4">
        <v>0.5</v>
      </c>
      <c r="K1293" s="4">
        <v>15.3</v>
      </c>
      <c r="L1293" s="8">
        <v>2.1</v>
      </c>
      <c r="M1293" s="59">
        <f>AlimentosSMAE[[#This Row],[Fibra]]/AlimentosSMAE[[#This Row],[Peso neto]]</f>
        <v>0.10500000000000001</v>
      </c>
      <c r="N1293" s="62">
        <f>AlimentosSMAE[[#This Row],[Kcal]]/AlimentosSMAE[[#This Row],[Peso neto]]</f>
        <v>3.45</v>
      </c>
    </row>
    <row r="1294" spans="2:14" x14ac:dyDescent="0.25">
      <c r="B1294" s="17" t="s">
        <v>1971</v>
      </c>
      <c r="C1294" s="3" t="s">
        <v>2040</v>
      </c>
      <c r="D1294" s="4">
        <v>20</v>
      </c>
      <c r="E1294" s="2" t="s">
        <v>10</v>
      </c>
      <c r="F1294" s="4">
        <v>20</v>
      </c>
      <c r="G1294" s="4">
        <v>20</v>
      </c>
      <c r="H1294" s="4">
        <v>69</v>
      </c>
      <c r="I1294" s="4">
        <v>2.2999999999999998</v>
      </c>
      <c r="J1294" s="4">
        <v>0.5</v>
      </c>
      <c r="K1294" s="4">
        <v>13.8</v>
      </c>
      <c r="L1294" s="8">
        <v>2.1</v>
      </c>
      <c r="M1294" s="59">
        <f>AlimentosSMAE[[#This Row],[Fibra]]/AlimentosSMAE[[#This Row],[Peso neto]]</f>
        <v>0.10500000000000001</v>
      </c>
      <c r="N1294" s="62">
        <f>AlimentosSMAE[[#This Row],[Kcal]]/AlimentosSMAE[[#This Row],[Peso neto]]</f>
        <v>3.45</v>
      </c>
    </row>
    <row r="1295" spans="2:14" x14ac:dyDescent="0.25">
      <c r="B1295" s="17" t="s">
        <v>117</v>
      </c>
      <c r="C1295" s="3" t="s">
        <v>2040</v>
      </c>
      <c r="D1295" s="4">
        <v>4</v>
      </c>
      <c r="E1295" s="2" t="s">
        <v>15</v>
      </c>
      <c r="F1295" s="4">
        <v>16</v>
      </c>
      <c r="G1295" s="4">
        <v>16</v>
      </c>
      <c r="H1295" s="4">
        <v>63</v>
      </c>
      <c r="I1295" s="4">
        <v>2.2000000000000002</v>
      </c>
      <c r="J1295" s="4">
        <v>1.3</v>
      </c>
      <c r="K1295" s="4">
        <v>11.7</v>
      </c>
      <c r="L1295" s="8">
        <v>1.6</v>
      </c>
      <c r="M1295" s="59">
        <f>AlimentosSMAE[[#This Row],[Fibra]]/AlimentosSMAE[[#This Row],[Peso neto]]</f>
        <v>0.1</v>
      </c>
      <c r="N1295" s="62">
        <f>AlimentosSMAE[[#This Row],[Kcal]]/AlimentosSMAE[[#This Row],[Peso neto]]</f>
        <v>3.9375</v>
      </c>
    </row>
    <row r="1296" spans="2:14" x14ac:dyDescent="0.25">
      <c r="B1296" s="17" t="s">
        <v>138</v>
      </c>
      <c r="C1296" s="3" t="s">
        <v>2040</v>
      </c>
      <c r="D1296" s="4">
        <v>0.25</v>
      </c>
      <c r="E1296" s="2" t="s">
        <v>50</v>
      </c>
      <c r="F1296" s="4">
        <v>16</v>
      </c>
      <c r="G1296" s="4">
        <v>16</v>
      </c>
      <c r="H1296" s="4">
        <v>63</v>
      </c>
      <c r="I1296" s="4">
        <v>2.2000000000000002</v>
      </c>
      <c r="J1296" s="4">
        <v>1.3</v>
      </c>
      <c r="K1296" s="4">
        <v>11.6</v>
      </c>
      <c r="L1296" s="8">
        <v>1.6</v>
      </c>
      <c r="M1296" s="59">
        <f>AlimentosSMAE[[#This Row],[Fibra]]/AlimentosSMAE[[#This Row],[Peso neto]]</f>
        <v>0.1</v>
      </c>
      <c r="N1296" s="62">
        <f>AlimentosSMAE[[#This Row],[Kcal]]/AlimentosSMAE[[#This Row],[Peso neto]]</f>
        <v>3.9375</v>
      </c>
    </row>
    <row r="1297" spans="2:14" x14ac:dyDescent="0.25">
      <c r="B1297" s="17" t="s">
        <v>192</v>
      </c>
      <c r="C1297" s="3" t="s">
        <v>2040</v>
      </c>
      <c r="D1297" s="4">
        <v>0.5</v>
      </c>
      <c r="E1297" s="2" t="s">
        <v>50</v>
      </c>
      <c r="F1297" s="4">
        <v>20</v>
      </c>
      <c r="G1297" s="4">
        <v>20</v>
      </c>
      <c r="H1297" s="4">
        <v>73</v>
      </c>
      <c r="I1297" s="4">
        <v>3.2</v>
      </c>
      <c r="J1297" s="4">
        <v>1.3</v>
      </c>
      <c r="K1297" s="4">
        <v>13.4</v>
      </c>
      <c r="L1297" s="8">
        <v>2</v>
      </c>
      <c r="M1297" s="59">
        <f>AlimentosSMAE[[#This Row],[Fibra]]/AlimentosSMAE[[#This Row],[Peso neto]]</f>
        <v>0.1</v>
      </c>
      <c r="N1297" s="62">
        <f>AlimentosSMAE[[#This Row],[Kcal]]/AlimentosSMAE[[#This Row],[Peso neto]]</f>
        <v>3.65</v>
      </c>
    </row>
    <row r="1298" spans="2:14" x14ac:dyDescent="0.25">
      <c r="B1298" s="17" t="s">
        <v>906</v>
      </c>
      <c r="C1298" s="3" t="s">
        <v>2040</v>
      </c>
      <c r="D1298" s="4">
        <v>2.5</v>
      </c>
      <c r="E1298" s="2" t="s">
        <v>52</v>
      </c>
      <c r="F1298" s="4">
        <v>20</v>
      </c>
      <c r="G1298" s="4">
        <v>20</v>
      </c>
      <c r="H1298" s="4">
        <v>67</v>
      </c>
      <c r="I1298" s="4">
        <v>2.5</v>
      </c>
      <c r="J1298" s="4">
        <v>0.6</v>
      </c>
      <c r="K1298" s="4">
        <v>14.1</v>
      </c>
      <c r="L1298" s="8">
        <v>2</v>
      </c>
      <c r="M1298" s="59">
        <f>AlimentosSMAE[[#This Row],[Fibra]]/AlimentosSMAE[[#This Row],[Peso neto]]</f>
        <v>0.1</v>
      </c>
      <c r="N1298" s="62">
        <f>AlimentosSMAE[[#This Row],[Kcal]]/AlimentosSMAE[[#This Row],[Peso neto]]</f>
        <v>3.35</v>
      </c>
    </row>
    <row r="1299" spans="2:14" x14ac:dyDescent="0.25">
      <c r="B1299" s="17" t="s">
        <v>1386</v>
      </c>
      <c r="C1299" s="3" t="s">
        <v>2040</v>
      </c>
      <c r="D1299" s="4">
        <v>0.75</v>
      </c>
      <c r="E1299" s="2" t="s">
        <v>50</v>
      </c>
      <c r="F1299" s="4">
        <v>21</v>
      </c>
      <c r="G1299" s="4">
        <v>21</v>
      </c>
      <c r="H1299" s="4">
        <v>110</v>
      </c>
      <c r="I1299" s="4">
        <v>2</v>
      </c>
      <c r="J1299" s="4">
        <v>7</v>
      </c>
      <c r="K1299" s="4">
        <v>10.8</v>
      </c>
      <c r="L1299" s="8">
        <v>2.1</v>
      </c>
      <c r="M1299" s="59">
        <f>AlimentosSMAE[[#This Row],[Fibra]]/AlimentosSMAE[[#This Row],[Peso neto]]</f>
        <v>0.1</v>
      </c>
      <c r="N1299" s="62">
        <f>AlimentosSMAE[[#This Row],[Kcal]]/AlimentosSMAE[[#This Row],[Peso neto]]</f>
        <v>5.2380952380952381</v>
      </c>
    </row>
    <row r="1300" spans="2:14" x14ac:dyDescent="0.25">
      <c r="B1300" s="17" t="s">
        <v>1961</v>
      </c>
      <c r="C1300" s="3" t="s">
        <v>2040</v>
      </c>
      <c r="D1300" s="4">
        <v>2</v>
      </c>
      <c r="E1300" s="2" t="s">
        <v>45</v>
      </c>
      <c r="F1300" s="4">
        <v>20</v>
      </c>
      <c r="G1300" s="4">
        <v>20</v>
      </c>
      <c r="H1300" s="4">
        <v>73</v>
      </c>
      <c r="I1300" s="4">
        <v>2</v>
      </c>
      <c r="J1300" s="4">
        <v>1.3</v>
      </c>
      <c r="K1300" s="4">
        <v>16</v>
      </c>
      <c r="L1300" s="8">
        <v>2</v>
      </c>
      <c r="M1300" s="59">
        <f>AlimentosSMAE[[#This Row],[Fibra]]/AlimentosSMAE[[#This Row],[Peso neto]]</f>
        <v>0.1</v>
      </c>
      <c r="N1300" s="62">
        <f>AlimentosSMAE[[#This Row],[Kcal]]/AlimentosSMAE[[#This Row],[Peso neto]]</f>
        <v>3.65</v>
      </c>
    </row>
    <row r="1301" spans="2:14" x14ac:dyDescent="0.25">
      <c r="B1301" s="17" t="s">
        <v>441</v>
      </c>
      <c r="C1301" s="3" t="s">
        <v>2040</v>
      </c>
      <c r="D1301" s="4">
        <v>0.75</v>
      </c>
      <c r="E1301" s="2" t="s">
        <v>50</v>
      </c>
      <c r="F1301" s="4">
        <v>19</v>
      </c>
      <c r="G1301" s="4">
        <v>19</v>
      </c>
      <c r="H1301" s="4">
        <v>68</v>
      </c>
      <c r="I1301" s="4">
        <v>1.9</v>
      </c>
      <c r="J1301" s="4">
        <v>1.1000000000000001</v>
      </c>
      <c r="K1301" s="4">
        <v>12.6</v>
      </c>
      <c r="L1301" s="8">
        <v>1.9</v>
      </c>
      <c r="M1301" s="59">
        <f>AlimentosSMAE[[#This Row],[Fibra]]/AlimentosSMAE[[#This Row],[Peso neto]]</f>
        <v>9.9999999999999992E-2</v>
      </c>
      <c r="N1301" s="62">
        <f>AlimentosSMAE[[#This Row],[Kcal]]/AlimentosSMAE[[#This Row],[Peso neto]]</f>
        <v>3.5789473684210527</v>
      </c>
    </row>
    <row r="1302" spans="2:14" x14ac:dyDescent="0.25">
      <c r="B1302" s="17" t="s">
        <v>926</v>
      </c>
      <c r="C1302" s="3" t="s">
        <v>2040</v>
      </c>
      <c r="D1302" s="4">
        <v>3</v>
      </c>
      <c r="E1302" s="2" t="s">
        <v>52</v>
      </c>
      <c r="F1302" s="4">
        <v>24</v>
      </c>
      <c r="G1302" s="4">
        <v>24</v>
      </c>
      <c r="H1302" s="4">
        <v>105</v>
      </c>
      <c r="I1302" s="4">
        <v>8.3000000000000007</v>
      </c>
      <c r="J1302" s="4">
        <v>4.9000000000000004</v>
      </c>
      <c r="K1302" s="4">
        <v>8.5</v>
      </c>
      <c r="L1302" s="8">
        <v>2.2999999999999998</v>
      </c>
      <c r="M1302" s="59">
        <f>AlimentosSMAE[[#This Row],[Fibra]]/AlimentosSMAE[[#This Row],[Peso neto]]</f>
        <v>9.5833333333333326E-2</v>
      </c>
      <c r="N1302" s="62">
        <f>AlimentosSMAE[[#This Row],[Kcal]]/AlimentosSMAE[[#This Row],[Peso neto]]</f>
        <v>4.375</v>
      </c>
    </row>
    <row r="1303" spans="2:14" x14ac:dyDescent="0.25">
      <c r="B1303" s="17" t="s">
        <v>198</v>
      </c>
      <c r="C1303" s="3" t="s">
        <v>2040</v>
      </c>
      <c r="D1303" s="4">
        <v>0.5</v>
      </c>
      <c r="E1303" s="2" t="s">
        <v>45</v>
      </c>
      <c r="F1303" s="4">
        <v>20</v>
      </c>
      <c r="G1303" s="4">
        <v>20</v>
      </c>
      <c r="H1303" s="4">
        <v>68</v>
      </c>
      <c r="I1303" s="4">
        <v>2.8</v>
      </c>
      <c r="J1303" s="4">
        <v>1.1000000000000001</v>
      </c>
      <c r="K1303" s="4">
        <v>11.8</v>
      </c>
      <c r="L1303" s="8">
        <v>1.9</v>
      </c>
      <c r="M1303" s="59">
        <f>AlimentosSMAE[[#This Row],[Fibra]]/AlimentosSMAE[[#This Row],[Peso neto]]</f>
        <v>9.5000000000000001E-2</v>
      </c>
      <c r="N1303" s="62">
        <f>AlimentosSMAE[[#This Row],[Kcal]]/AlimentosSMAE[[#This Row],[Peso neto]]</f>
        <v>3.4</v>
      </c>
    </row>
    <row r="1304" spans="2:14" x14ac:dyDescent="0.25">
      <c r="B1304" s="17" t="s">
        <v>957</v>
      </c>
      <c r="C1304" s="3" t="s">
        <v>2040</v>
      </c>
      <c r="D1304" s="4">
        <v>9</v>
      </c>
      <c r="E1304" s="2" t="s">
        <v>45</v>
      </c>
      <c r="F1304" s="4">
        <v>20</v>
      </c>
      <c r="G1304" s="4">
        <v>20</v>
      </c>
      <c r="H1304" s="4">
        <v>69</v>
      </c>
      <c r="I1304" s="4">
        <v>1.6</v>
      </c>
      <c r="J1304" s="4">
        <v>0.3</v>
      </c>
      <c r="K1304" s="4">
        <v>16</v>
      </c>
      <c r="L1304" s="8">
        <v>1.9</v>
      </c>
      <c r="M1304" s="59">
        <f>AlimentosSMAE[[#This Row],[Fibra]]/AlimentosSMAE[[#This Row],[Peso neto]]</f>
        <v>9.5000000000000001E-2</v>
      </c>
      <c r="N1304" s="62">
        <f>AlimentosSMAE[[#This Row],[Kcal]]/AlimentosSMAE[[#This Row],[Peso neto]]</f>
        <v>3.45</v>
      </c>
    </row>
    <row r="1305" spans="2:14" x14ac:dyDescent="0.25">
      <c r="B1305" s="17" t="s">
        <v>918</v>
      </c>
      <c r="C1305" s="3" t="s">
        <v>2040</v>
      </c>
      <c r="D1305" s="4">
        <v>2.5</v>
      </c>
      <c r="E1305" s="2" t="s">
        <v>52</v>
      </c>
      <c r="F1305" s="4">
        <v>18</v>
      </c>
      <c r="G1305" s="4">
        <v>18</v>
      </c>
      <c r="H1305" s="4">
        <v>65</v>
      </c>
      <c r="I1305" s="4">
        <v>1.7</v>
      </c>
      <c r="J1305" s="4">
        <v>0.7</v>
      </c>
      <c r="K1305" s="4">
        <v>13.6</v>
      </c>
      <c r="L1305" s="8">
        <v>1.7</v>
      </c>
      <c r="M1305" s="59">
        <f>AlimentosSMAE[[#This Row],[Fibra]]/AlimentosSMAE[[#This Row],[Peso neto]]</f>
        <v>9.4444444444444442E-2</v>
      </c>
      <c r="N1305" s="62">
        <f>AlimentosSMAE[[#This Row],[Kcal]]/AlimentosSMAE[[#This Row],[Peso neto]]</f>
        <v>3.6111111111111112</v>
      </c>
    </row>
    <row r="1306" spans="2:14" x14ac:dyDescent="0.25">
      <c r="B1306" s="17" t="s">
        <v>919</v>
      </c>
      <c r="C1306" s="3" t="s">
        <v>2040</v>
      </c>
      <c r="D1306" s="4">
        <v>2.5</v>
      </c>
      <c r="E1306" s="2" t="s">
        <v>52</v>
      </c>
      <c r="F1306" s="4">
        <v>18</v>
      </c>
      <c r="G1306" s="4">
        <v>18</v>
      </c>
      <c r="H1306" s="4">
        <v>65</v>
      </c>
      <c r="I1306" s="4">
        <v>1.7</v>
      </c>
      <c r="J1306" s="4">
        <v>0.7</v>
      </c>
      <c r="K1306" s="4">
        <v>13.6</v>
      </c>
      <c r="L1306" s="8">
        <v>1.7</v>
      </c>
      <c r="M1306" s="59">
        <f>AlimentosSMAE[[#This Row],[Fibra]]/AlimentosSMAE[[#This Row],[Peso neto]]</f>
        <v>9.4444444444444442E-2</v>
      </c>
      <c r="N1306" s="62">
        <f>AlimentosSMAE[[#This Row],[Kcal]]/AlimentosSMAE[[#This Row],[Peso neto]]</f>
        <v>3.6111111111111112</v>
      </c>
    </row>
    <row r="1307" spans="2:14" x14ac:dyDescent="0.25">
      <c r="B1307" s="17" t="s">
        <v>934</v>
      </c>
      <c r="C1307" s="3" t="s">
        <v>2040</v>
      </c>
      <c r="D1307" s="4">
        <v>2.5</v>
      </c>
      <c r="E1307" s="2" t="s">
        <v>52</v>
      </c>
      <c r="F1307" s="4">
        <v>18</v>
      </c>
      <c r="G1307" s="4">
        <v>18</v>
      </c>
      <c r="H1307" s="4">
        <v>67</v>
      </c>
      <c r="I1307" s="4">
        <v>1.3</v>
      </c>
      <c r="J1307" s="4">
        <v>0.8</v>
      </c>
      <c r="K1307" s="4">
        <v>13.8</v>
      </c>
      <c r="L1307" s="8">
        <v>1.7</v>
      </c>
      <c r="M1307" s="59">
        <f>AlimentosSMAE[[#This Row],[Fibra]]/AlimentosSMAE[[#This Row],[Peso neto]]</f>
        <v>9.4444444444444442E-2</v>
      </c>
      <c r="N1307" s="62">
        <f>AlimentosSMAE[[#This Row],[Kcal]]/AlimentosSMAE[[#This Row],[Peso neto]]</f>
        <v>3.7222222222222223</v>
      </c>
    </row>
    <row r="1308" spans="2:14" x14ac:dyDescent="0.25">
      <c r="B1308" s="17" t="s">
        <v>1869</v>
      </c>
      <c r="C1308" s="3" t="s">
        <v>2040</v>
      </c>
      <c r="D1308" s="4">
        <v>30</v>
      </c>
      <c r="E1308" s="2" t="s">
        <v>10</v>
      </c>
      <c r="F1308" s="4">
        <v>30</v>
      </c>
      <c r="G1308" s="4">
        <v>30</v>
      </c>
      <c r="H1308" s="4">
        <v>124</v>
      </c>
      <c r="I1308" s="4">
        <v>2.7</v>
      </c>
      <c r="J1308" s="4">
        <v>5.2</v>
      </c>
      <c r="K1308" s="4">
        <v>16.600000000000001</v>
      </c>
      <c r="L1308" s="8">
        <v>2.8</v>
      </c>
      <c r="M1308" s="59">
        <f>AlimentosSMAE[[#This Row],[Fibra]]/AlimentosSMAE[[#This Row],[Peso neto]]</f>
        <v>9.3333333333333324E-2</v>
      </c>
      <c r="N1308" s="62">
        <f>AlimentosSMAE[[#This Row],[Kcal]]/AlimentosSMAE[[#This Row],[Peso neto]]</f>
        <v>4.1333333333333337</v>
      </c>
    </row>
    <row r="1309" spans="2:14" x14ac:dyDescent="0.25">
      <c r="B1309" s="17" t="s">
        <v>897</v>
      </c>
      <c r="C1309" s="3" t="s">
        <v>2040</v>
      </c>
      <c r="D1309" s="4">
        <v>4</v>
      </c>
      <c r="E1309" s="2" t="s">
        <v>843</v>
      </c>
      <c r="F1309" s="4">
        <v>18</v>
      </c>
      <c r="G1309" s="4">
        <v>18</v>
      </c>
      <c r="H1309" s="4">
        <v>72</v>
      </c>
      <c r="I1309" s="4">
        <v>1.7</v>
      </c>
      <c r="J1309" s="4">
        <v>2.4</v>
      </c>
      <c r="K1309" s="4">
        <v>11</v>
      </c>
      <c r="L1309" s="8">
        <v>1.6</v>
      </c>
      <c r="M1309" s="59">
        <f>AlimentosSMAE[[#This Row],[Fibra]]/AlimentosSMAE[[#This Row],[Peso neto]]</f>
        <v>8.8888888888888892E-2</v>
      </c>
      <c r="N1309" s="62">
        <f>AlimentosSMAE[[#This Row],[Kcal]]/AlimentosSMAE[[#This Row],[Peso neto]]</f>
        <v>4</v>
      </c>
    </row>
    <row r="1310" spans="2:14" x14ac:dyDescent="0.25">
      <c r="B1310" s="17" t="s">
        <v>808</v>
      </c>
      <c r="C1310" s="3" t="s">
        <v>2040</v>
      </c>
      <c r="D1310" s="4">
        <v>1.5</v>
      </c>
      <c r="E1310" s="2" t="s">
        <v>809</v>
      </c>
      <c r="F1310" s="4">
        <v>15</v>
      </c>
      <c r="G1310" s="4">
        <v>15</v>
      </c>
      <c r="H1310" s="4">
        <v>61</v>
      </c>
      <c r="I1310" s="4">
        <v>1.3</v>
      </c>
      <c r="J1310" s="4">
        <v>2</v>
      </c>
      <c r="K1310" s="4">
        <v>9.5</v>
      </c>
      <c r="L1310" s="8">
        <v>1.3</v>
      </c>
      <c r="M1310" s="59">
        <f>AlimentosSMAE[[#This Row],[Fibra]]/AlimentosSMAE[[#This Row],[Peso neto]]</f>
        <v>8.666666666666667E-2</v>
      </c>
      <c r="N1310" s="62">
        <f>AlimentosSMAE[[#This Row],[Kcal]]/AlimentosSMAE[[#This Row],[Peso neto]]</f>
        <v>4.0666666666666664</v>
      </c>
    </row>
    <row r="1311" spans="2:14" x14ac:dyDescent="0.25">
      <c r="B1311" s="17" t="s">
        <v>988</v>
      </c>
      <c r="C1311" s="3" t="s">
        <v>2040</v>
      </c>
      <c r="D1311" s="4">
        <v>0.25</v>
      </c>
      <c r="E1311" s="2" t="s">
        <v>50</v>
      </c>
      <c r="F1311" s="4">
        <v>15</v>
      </c>
      <c r="G1311" s="4">
        <v>15</v>
      </c>
      <c r="H1311" s="4">
        <v>58</v>
      </c>
      <c r="I1311" s="4">
        <v>1.5</v>
      </c>
      <c r="J1311" s="4">
        <v>1.3</v>
      </c>
      <c r="K1311" s="4">
        <v>11.4</v>
      </c>
      <c r="L1311" s="8">
        <v>1.3</v>
      </c>
      <c r="M1311" s="59">
        <f>AlimentosSMAE[[#This Row],[Fibra]]/AlimentosSMAE[[#This Row],[Peso neto]]</f>
        <v>8.666666666666667E-2</v>
      </c>
      <c r="N1311" s="62">
        <f>AlimentosSMAE[[#This Row],[Kcal]]/AlimentosSMAE[[#This Row],[Peso neto]]</f>
        <v>3.8666666666666667</v>
      </c>
    </row>
    <row r="1312" spans="2:14" x14ac:dyDescent="0.25">
      <c r="B1312" s="17" t="s">
        <v>1247</v>
      </c>
      <c r="C1312" s="3" t="s">
        <v>2040</v>
      </c>
      <c r="D1312" s="4">
        <v>15</v>
      </c>
      <c r="E1312" s="2" t="s">
        <v>10</v>
      </c>
      <c r="F1312" s="4">
        <v>15</v>
      </c>
      <c r="G1312" s="4">
        <v>15</v>
      </c>
      <c r="H1312" s="4">
        <v>57</v>
      </c>
      <c r="I1312" s="4">
        <v>1.7</v>
      </c>
      <c r="J1312" s="4">
        <v>0.6</v>
      </c>
      <c r="K1312" s="4">
        <v>10.9</v>
      </c>
      <c r="L1312" s="8">
        <v>1.3</v>
      </c>
      <c r="M1312" s="59">
        <f>AlimentosSMAE[[#This Row],[Fibra]]/AlimentosSMAE[[#This Row],[Peso neto]]</f>
        <v>8.666666666666667E-2</v>
      </c>
      <c r="N1312" s="62">
        <f>AlimentosSMAE[[#This Row],[Kcal]]/AlimentosSMAE[[#This Row],[Peso neto]]</f>
        <v>3.8</v>
      </c>
    </row>
    <row r="1313" spans="2:14" x14ac:dyDescent="0.25">
      <c r="B1313" s="17" t="s">
        <v>193</v>
      </c>
      <c r="C1313" s="3" t="s">
        <v>2040</v>
      </c>
      <c r="D1313" s="4">
        <v>0.33333333300000001</v>
      </c>
      <c r="E1313" s="2" t="s">
        <v>170</v>
      </c>
      <c r="F1313" s="4">
        <v>14</v>
      </c>
      <c r="G1313" s="4">
        <v>14</v>
      </c>
      <c r="H1313" s="4">
        <v>53</v>
      </c>
      <c r="I1313" s="4">
        <v>1.3</v>
      </c>
      <c r="J1313" s="4">
        <v>1</v>
      </c>
      <c r="K1313" s="4">
        <v>9.8000000000000007</v>
      </c>
      <c r="L1313" s="8">
        <v>1.2</v>
      </c>
      <c r="M1313" s="59">
        <f>AlimentosSMAE[[#This Row],[Fibra]]/AlimentosSMAE[[#This Row],[Peso neto]]</f>
        <v>8.5714285714285715E-2</v>
      </c>
      <c r="N1313" s="62">
        <f>AlimentosSMAE[[#This Row],[Kcal]]/AlimentosSMAE[[#This Row],[Peso neto]]</f>
        <v>3.7857142857142856</v>
      </c>
    </row>
    <row r="1314" spans="2:14" x14ac:dyDescent="0.25">
      <c r="B1314" s="17" t="s">
        <v>442</v>
      </c>
      <c r="C1314" s="3" t="s">
        <v>2040</v>
      </c>
      <c r="D1314" s="4">
        <v>0.5</v>
      </c>
      <c r="E1314" s="2" t="s">
        <v>45</v>
      </c>
      <c r="F1314" s="4">
        <v>14</v>
      </c>
      <c r="G1314" s="4">
        <v>14</v>
      </c>
      <c r="H1314" s="4">
        <v>52</v>
      </c>
      <c r="I1314" s="4">
        <v>0.9</v>
      </c>
      <c r="J1314" s="4">
        <v>0.7</v>
      </c>
      <c r="K1314" s="4">
        <v>10.5</v>
      </c>
      <c r="L1314" s="8">
        <v>1.2</v>
      </c>
      <c r="M1314" s="59">
        <f>AlimentosSMAE[[#This Row],[Fibra]]/AlimentosSMAE[[#This Row],[Peso neto]]</f>
        <v>8.5714285714285715E-2</v>
      </c>
      <c r="N1314" s="62">
        <f>AlimentosSMAE[[#This Row],[Kcal]]/AlimentosSMAE[[#This Row],[Peso neto]]</f>
        <v>3.7142857142857144</v>
      </c>
    </row>
    <row r="1315" spans="2:14" x14ac:dyDescent="0.25">
      <c r="B1315" s="17" t="s">
        <v>896</v>
      </c>
      <c r="C1315" s="3" t="s">
        <v>2040</v>
      </c>
      <c r="D1315" s="4">
        <v>35</v>
      </c>
      <c r="E1315" s="2" t="s">
        <v>10</v>
      </c>
      <c r="F1315" s="4">
        <v>35</v>
      </c>
      <c r="G1315" s="4">
        <v>35</v>
      </c>
      <c r="H1315" s="4">
        <v>113</v>
      </c>
      <c r="I1315" s="4">
        <v>2.7</v>
      </c>
      <c r="J1315" s="4">
        <v>4.3</v>
      </c>
      <c r="K1315" s="4">
        <v>16</v>
      </c>
      <c r="L1315" s="8">
        <v>3</v>
      </c>
      <c r="M1315" s="59">
        <f>AlimentosSMAE[[#This Row],[Fibra]]/AlimentosSMAE[[#This Row],[Peso neto]]</f>
        <v>8.5714285714285715E-2</v>
      </c>
      <c r="N1315" s="62">
        <f>AlimentosSMAE[[#This Row],[Kcal]]/AlimentosSMAE[[#This Row],[Peso neto]]</f>
        <v>3.2285714285714286</v>
      </c>
    </row>
    <row r="1316" spans="2:14" x14ac:dyDescent="0.25">
      <c r="B1316" s="17" t="s">
        <v>1193</v>
      </c>
      <c r="C1316" s="3" t="s">
        <v>2040</v>
      </c>
      <c r="D1316" s="4">
        <v>20</v>
      </c>
      <c r="E1316" s="2" t="s">
        <v>10</v>
      </c>
      <c r="F1316" s="4">
        <v>20</v>
      </c>
      <c r="G1316" s="4">
        <v>20</v>
      </c>
      <c r="H1316" s="4">
        <v>120</v>
      </c>
      <c r="I1316" s="4">
        <v>1.4</v>
      </c>
      <c r="J1316" s="4">
        <v>2.7</v>
      </c>
      <c r="K1316" s="4">
        <v>12.6</v>
      </c>
      <c r="L1316" s="8">
        <v>1.7</v>
      </c>
      <c r="M1316" s="59">
        <f>AlimentosSMAE[[#This Row],[Fibra]]/AlimentosSMAE[[#This Row],[Peso neto]]</f>
        <v>8.4999999999999992E-2</v>
      </c>
      <c r="N1316" s="62">
        <f>AlimentosSMAE[[#This Row],[Kcal]]/AlimentosSMAE[[#This Row],[Peso neto]]</f>
        <v>6</v>
      </c>
    </row>
    <row r="1317" spans="2:14" x14ac:dyDescent="0.25">
      <c r="B1317" s="17" t="s">
        <v>443</v>
      </c>
      <c r="C1317" s="3" t="s">
        <v>2040</v>
      </c>
      <c r="D1317" s="4">
        <v>0.33333333300000001</v>
      </c>
      <c r="E1317" s="2" t="s">
        <v>50</v>
      </c>
      <c r="F1317" s="4">
        <v>19</v>
      </c>
      <c r="G1317" s="4">
        <v>19</v>
      </c>
      <c r="H1317" s="4">
        <v>70</v>
      </c>
      <c r="I1317" s="4">
        <v>1.5</v>
      </c>
      <c r="J1317" s="4">
        <v>0.7</v>
      </c>
      <c r="K1317" s="4">
        <v>16.5</v>
      </c>
      <c r="L1317" s="8">
        <v>1.6</v>
      </c>
      <c r="M1317" s="59">
        <f>AlimentosSMAE[[#This Row],[Fibra]]/AlimentosSMAE[[#This Row],[Peso neto]]</f>
        <v>8.4210526315789472E-2</v>
      </c>
      <c r="N1317" s="62">
        <f>AlimentosSMAE[[#This Row],[Kcal]]/AlimentosSMAE[[#This Row],[Peso neto]]</f>
        <v>3.6842105263157894</v>
      </c>
    </row>
    <row r="1318" spans="2:14" x14ac:dyDescent="0.25">
      <c r="B1318" s="17" t="s">
        <v>2029</v>
      </c>
      <c r="C1318" s="3" t="s">
        <v>2040</v>
      </c>
      <c r="D1318" s="4">
        <v>3</v>
      </c>
      <c r="E1318" s="2" t="s">
        <v>2030</v>
      </c>
      <c r="F1318" s="4">
        <v>30</v>
      </c>
      <c r="G1318" s="4">
        <v>30</v>
      </c>
      <c r="H1318" s="4">
        <v>103</v>
      </c>
      <c r="I1318" s="4">
        <v>0</v>
      </c>
      <c r="J1318" s="4">
        <v>2.5</v>
      </c>
      <c r="K1318" s="4">
        <v>16</v>
      </c>
      <c r="L1318" s="8">
        <v>2.5</v>
      </c>
      <c r="M1318" s="59">
        <f>AlimentosSMAE[[#This Row],[Fibra]]/AlimentosSMAE[[#This Row],[Peso neto]]</f>
        <v>8.3333333333333329E-2</v>
      </c>
      <c r="N1318" s="62">
        <f>AlimentosSMAE[[#This Row],[Kcal]]/AlimentosSMAE[[#This Row],[Peso neto]]</f>
        <v>3.4333333333333331</v>
      </c>
    </row>
    <row r="1319" spans="2:14" x14ac:dyDescent="0.25">
      <c r="B1319" s="17" t="s">
        <v>899</v>
      </c>
      <c r="C1319" s="3" t="s">
        <v>2040</v>
      </c>
      <c r="D1319" s="4">
        <v>4</v>
      </c>
      <c r="E1319" s="2" t="s">
        <v>843</v>
      </c>
      <c r="F1319" s="4">
        <v>18</v>
      </c>
      <c r="G1319" s="4">
        <v>18</v>
      </c>
      <c r="H1319" s="4">
        <v>69</v>
      </c>
      <c r="I1319" s="4">
        <v>1.9</v>
      </c>
      <c r="J1319" s="4">
        <v>1.6</v>
      </c>
      <c r="K1319" s="4">
        <v>11.9</v>
      </c>
      <c r="L1319" s="8">
        <v>1.5</v>
      </c>
      <c r="M1319" s="59">
        <f>AlimentosSMAE[[#This Row],[Fibra]]/AlimentosSMAE[[#This Row],[Peso neto]]</f>
        <v>8.3333333333333329E-2</v>
      </c>
      <c r="N1319" s="62">
        <f>AlimentosSMAE[[#This Row],[Kcal]]/AlimentosSMAE[[#This Row],[Peso neto]]</f>
        <v>3.8333333333333335</v>
      </c>
    </row>
    <row r="1320" spans="2:14" x14ac:dyDescent="0.25">
      <c r="B1320" s="17" t="s">
        <v>1194</v>
      </c>
      <c r="C1320" s="3" t="s">
        <v>2040</v>
      </c>
      <c r="D1320" s="4">
        <v>30</v>
      </c>
      <c r="E1320" s="2" t="s">
        <v>10</v>
      </c>
      <c r="F1320" s="4">
        <v>30</v>
      </c>
      <c r="G1320" s="4">
        <v>30</v>
      </c>
      <c r="H1320" s="4">
        <v>121</v>
      </c>
      <c r="I1320" s="4">
        <v>2.1</v>
      </c>
      <c r="J1320" s="4">
        <v>4.0999999999999996</v>
      </c>
      <c r="K1320" s="4">
        <v>18.899999999999999</v>
      </c>
      <c r="L1320" s="8">
        <v>2.5</v>
      </c>
      <c r="M1320" s="59">
        <f>AlimentosSMAE[[#This Row],[Fibra]]/AlimentosSMAE[[#This Row],[Peso neto]]</f>
        <v>8.3333333333333329E-2</v>
      </c>
      <c r="N1320" s="62">
        <f>AlimentosSMAE[[#This Row],[Kcal]]/AlimentosSMAE[[#This Row],[Peso neto]]</f>
        <v>4.0333333333333332</v>
      </c>
    </row>
    <row r="1321" spans="2:14" x14ac:dyDescent="0.25">
      <c r="B1321" s="17" t="s">
        <v>1287</v>
      </c>
      <c r="C1321" s="3" t="s">
        <v>2040</v>
      </c>
      <c r="D1321" s="4">
        <v>0.25</v>
      </c>
      <c r="E1321" s="2" t="s">
        <v>50</v>
      </c>
      <c r="F1321" s="4">
        <v>18</v>
      </c>
      <c r="G1321" s="4">
        <v>18</v>
      </c>
      <c r="H1321" s="4">
        <v>68</v>
      </c>
      <c r="I1321" s="4">
        <v>1.7</v>
      </c>
      <c r="J1321" s="4">
        <v>1.6</v>
      </c>
      <c r="K1321" s="4">
        <v>13.2</v>
      </c>
      <c r="L1321" s="8">
        <v>1.5</v>
      </c>
      <c r="M1321" s="59">
        <f>AlimentosSMAE[[#This Row],[Fibra]]/AlimentosSMAE[[#This Row],[Peso neto]]</f>
        <v>8.3333333333333329E-2</v>
      </c>
      <c r="N1321" s="62">
        <f>AlimentosSMAE[[#This Row],[Kcal]]/AlimentosSMAE[[#This Row],[Peso neto]]</f>
        <v>3.7777777777777777</v>
      </c>
    </row>
    <row r="1322" spans="2:14" x14ac:dyDescent="0.25">
      <c r="B1322" s="17" t="s">
        <v>1306</v>
      </c>
      <c r="C1322" s="3" t="s">
        <v>2040</v>
      </c>
      <c r="D1322" s="4">
        <v>0.5</v>
      </c>
      <c r="E1322" s="2" t="s">
        <v>226</v>
      </c>
      <c r="F1322" s="4">
        <v>18</v>
      </c>
      <c r="G1322" s="4">
        <v>18</v>
      </c>
      <c r="H1322" s="4">
        <v>70</v>
      </c>
      <c r="I1322" s="4">
        <v>1.5</v>
      </c>
      <c r="J1322" s="4">
        <v>2</v>
      </c>
      <c r="K1322" s="4">
        <v>12.5</v>
      </c>
      <c r="L1322" s="8">
        <v>1.5</v>
      </c>
      <c r="M1322" s="59">
        <f>AlimentosSMAE[[#This Row],[Fibra]]/AlimentosSMAE[[#This Row],[Peso neto]]</f>
        <v>8.3333333333333329E-2</v>
      </c>
      <c r="N1322" s="62">
        <f>AlimentosSMAE[[#This Row],[Kcal]]/AlimentosSMAE[[#This Row],[Peso neto]]</f>
        <v>3.8888888888888888</v>
      </c>
    </row>
    <row r="1323" spans="2:14" x14ac:dyDescent="0.25">
      <c r="B1323" s="17" t="s">
        <v>816</v>
      </c>
      <c r="C1323" s="3" t="s">
        <v>2040</v>
      </c>
      <c r="D1323" s="4">
        <v>1.5</v>
      </c>
      <c r="E1323" s="2" t="s">
        <v>45</v>
      </c>
      <c r="F1323" s="4">
        <v>23</v>
      </c>
      <c r="G1323" s="4">
        <v>23</v>
      </c>
      <c r="H1323" s="4">
        <v>110</v>
      </c>
      <c r="I1323" s="4">
        <v>1.5</v>
      </c>
      <c r="J1323" s="4">
        <v>4.5</v>
      </c>
      <c r="K1323" s="4">
        <v>15.8</v>
      </c>
      <c r="L1323" s="8">
        <v>1.9</v>
      </c>
      <c r="M1323" s="59">
        <f>AlimentosSMAE[[#This Row],[Fibra]]/AlimentosSMAE[[#This Row],[Peso neto]]</f>
        <v>8.2608695652173908E-2</v>
      </c>
      <c r="N1323" s="62">
        <f>AlimentosSMAE[[#This Row],[Kcal]]/AlimentosSMAE[[#This Row],[Peso neto]]</f>
        <v>4.7826086956521738</v>
      </c>
    </row>
    <row r="1324" spans="2:14" x14ac:dyDescent="0.25">
      <c r="B1324" s="17" t="s">
        <v>502</v>
      </c>
      <c r="C1324" s="3" t="s">
        <v>2040</v>
      </c>
      <c r="D1324" s="4">
        <v>0.428571429</v>
      </c>
      <c r="E1324" s="2" t="s">
        <v>503</v>
      </c>
      <c r="F1324" s="4">
        <v>21</v>
      </c>
      <c r="G1324" s="4">
        <v>21</v>
      </c>
      <c r="H1324" s="4">
        <v>109</v>
      </c>
      <c r="I1324" s="4">
        <v>0.5</v>
      </c>
      <c r="J1324" s="4">
        <v>7.1</v>
      </c>
      <c r="K1324" s="4">
        <v>12.3</v>
      </c>
      <c r="L1324" s="8">
        <v>1.7</v>
      </c>
      <c r="M1324" s="59">
        <f>AlimentosSMAE[[#This Row],[Fibra]]/AlimentosSMAE[[#This Row],[Peso neto]]</f>
        <v>8.0952380952380956E-2</v>
      </c>
      <c r="N1324" s="62">
        <f>AlimentosSMAE[[#This Row],[Kcal]]/AlimentosSMAE[[#This Row],[Peso neto]]</f>
        <v>5.1904761904761907</v>
      </c>
    </row>
    <row r="1325" spans="2:14" x14ac:dyDescent="0.25">
      <c r="B1325" s="17" t="s">
        <v>791</v>
      </c>
      <c r="C1325" s="3" t="s">
        <v>2040</v>
      </c>
      <c r="D1325" s="4">
        <v>20</v>
      </c>
      <c r="E1325" s="2" t="s">
        <v>10</v>
      </c>
      <c r="F1325" s="4">
        <v>20</v>
      </c>
      <c r="G1325" s="4">
        <v>20</v>
      </c>
      <c r="H1325" s="4">
        <v>110</v>
      </c>
      <c r="I1325" s="4">
        <v>1.6</v>
      </c>
      <c r="J1325" s="4">
        <v>7.2</v>
      </c>
      <c r="K1325" s="4">
        <v>9.6</v>
      </c>
      <c r="L1325" s="8">
        <v>1.6</v>
      </c>
      <c r="M1325" s="59">
        <f>AlimentosSMAE[[#This Row],[Fibra]]/AlimentosSMAE[[#This Row],[Peso neto]]</f>
        <v>0.08</v>
      </c>
      <c r="N1325" s="62">
        <f>AlimentosSMAE[[#This Row],[Kcal]]/AlimentosSMAE[[#This Row],[Peso neto]]</f>
        <v>5.5</v>
      </c>
    </row>
    <row r="1326" spans="2:14" x14ac:dyDescent="0.25">
      <c r="B1326" s="17" t="s">
        <v>2028</v>
      </c>
      <c r="C1326" s="3" t="s">
        <v>2040</v>
      </c>
      <c r="D1326" s="4">
        <v>1</v>
      </c>
      <c r="E1326" s="2" t="s">
        <v>50</v>
      </c>
      <c r="F1326" s="4">
        <v>30</v>
      </c>
      <c r="G1326" s="4">
        <v>30</v>
      </c>
      <c r="H1326" s="4">
        <v>91</v>
      </c>
      <c r="I1326" s="4">
        <v>4.2</v>
      </c>
      <c r="J1326" s="4">
        <v>0</v>
      </c>
      <c r="K1326" s="4">
        <v>15</v>
      </c>
      <c r="L1326" s="8">
        <v>2.4</v>
      </c>
      <c r="M1326" s="59">
        <f>AlimentosSMAE[[#This Row],[Fibra]]/AlimentosSMAE[[#This Row],[Peso neto]]</f>
        <v>0.08</v>
      </c>
      <c r="N1326" s="62">
        <f>AlimentosSMAE[[#This Row],[Kcal]]/AlimentosSMAE[[#This Row],[Peso neto]]</f>
        <v>3.0333333333333332</v>
      </c>
    </row>
    <row r="1327" spans="2:14" x14ac:dyDescent="0.25">
      <c r="B1327" s="17" t="s">
        <v>231</v>
      </c>
      <c r="C1327" s="3" t="s">
        <v>2040</v>
      </c>
      <c r="D1327" s="4">
        <v>0.75</v>
      </c>
      <c r="E1327" s="2" t="s">
        <v>45</v>
      </c>
      <c r="F1327" s="4">
        <v>19</v>
      </c>
      <c r="G1327" s="4">
        <v>19</v>
      </c>
      <c r="H1327" s="4">
        <v>68</v>
      </c>
      <c r="I1327" s="4">
        <v>1.6</v>
      </c>
      <c r="J1327" s="4">
        <v>1.3</v>
      </c>
      <c r="K1327" s="4">
        <v>12.4</v>
      </c>
      <c r="L1327" s="8">
        <v>1.5</v>
      </c>
      <c r="M1327" s="59">
        <f>AlimentosSMAE[[#This Row],[Fibra]]/AlimentosSMAE[[#This Row],[Peso neto]]</f>
        <v>7.8947368421052627E-2</v>
      </c>
      <c r="N1327" s="62">
        <f>AlimentosSMAE[[#This Row],[Kcal]]/AlimentosSMAE[[#This Row],[Peso neto]]</f>
        <v>3.5789473684210527</v>
      </c>
    </row>
    <row r="1328" spans="2:14" x14ac:dyDescent="0.25">
      <c r="B1328" s="17" t="s">
        <v>840</v>
      </c>
      <c r="C1328" s="3" t="s">
        <v>2040</v>
      </c>
      <c r="D1328" s="4">
        <v>3</v>
      </c>
      <c r="E1328" s="2" t="s">
        <v>45</v>
      </c>
      <c r="F1328" s="4">
        <v>18</v>
      </c>
      <c r="G1328" s="4">
        <v>18</v>
      </c>
      <c r="H1328" s="4">
        <v>64</v>
      </c>
      <c r="I1328" s="4">
        <v>1.4</v>
      </c>
      <c r="J1328" s="4">
        <v>0.6</v>
      </c>
      <c r="K1328" s="4">
        <v>13</v>
      </c>
      <c r="L1328" s="8">
        <v>1.4</v>
      </c>
      <c r="M1328" s="59">
        <f>AlimentosSMAE[[#This Row],[Fibra]]/AlimentosSMAE[[#This Row],[Peso neto]]</f>
        <v>7.7777777777777779E-2</v>
      </c>
      <c r="N1328" s="62">
        <f>AlimentosSMAE[[#This Row],[Kcal]]/AlimentosSMAE[[#This Row],[Peso neto]]</f>
        <v>3.5555555555555554</v>
      </c>
    </row>
    <row r="1329" spans="2:14" x14ac:dyDescent="0.25">
      <c r="B1329" s="17" t="s">
        <v>972</v>
      </c>
      <c r="C1329" s="3" t="s">
        <v>2040</v>
      </c>
      <c r="D1329" s="4">
        <v>0.25</v>
      </c>
      <c r="E1329" s="2" t="s">
        <v>50</v>
      </c>
      <c r="F1329" s="4">
        <v>21</v>
      </c>
      <c r="G1329" s="4">
        <v>21</v>
      </c>
      <c r="H1329" s="4">
        <v>72</v>
      </c>
      <c r="I1329" s="4">
        <v>2.1</v>
      </c>
      <c r="J1329" s="4">
        <v>1.1000000000000001</v>
      </c>
      <c r="K1329" s="4">
        <v>16.5</v>
      </c>
      <c r="L1329" s="8">
        <v>1.6</v>
      </c>
      <c r="M1329" s="59">
        <f>AlimentosSMAE[[#This Row],[Fibra]]/AlimentosSMAE[[#This Row],[Peso neto]]</f>
        <v>7.6190476190476197E-2</v>
      </c>
      <c r="N1329" s="62">
        <f>AlimentosSMAE[[#This Row],[Kcal]]/AlimentosSMAE[[#This Row],[Peso neto]]</f>
        <v>3.4285714285714284</v>
      </c>
    </row>
    <row r="1330" spans="2:14" x14ac:dyDescent="0.25">
      <c r="B1330" s="17" t="s">
        <v>1400</v>
      </c>
      <c r="C1330" s="3" t="s">
        <v>2040</v>
      </c>
      <c r="D1330" s="4">
        <v>0.33333333300000001</v>
      </c>
      <c r="E1330" s="2" t="s">
        <v>45</v>
      </c>
      <c r="F1330" s="4">
        <v>21</v>
      </c>
      <c r="G1330" s="4">
        <v>21</v>
      </c>
      <c r="H1330" s="4">
        <v>56</v>
      </c>
      <c r="I1330" s="4">
        <v>2.1</v>
      </c>
      <c r="J1330" s="4">
        <v>0.6</v>
      </c>
      <c r="K1330" s="4">
        <v>1.6</v>
      </c>
      <c r="L1330" s="8">
        <v>1.6</v>
      </c>
      <c r="M1330" s="59">
        <f>AlimentosSMAE[[#This Row],[Fibra]]/AlimentosSMAE[[#This Row],[Peso neto]]</f>
        <v>7.6190476190476197E-2</v>
      </c>
      <c r="N1330" s="62">
        <f>AlimentosSMAE[[#This Row],[Kcal]]/AlimentosSMAE[[#This Row],[Peso neto]]</f>
        <v>2.6666666666666665</v>
      </c>
    </row>
    <row r="1331" spans="2:14" x14ac:dyDescent="0.25">
      <c r="B1331" s="17" t="s">
        <v>446</v>
      </c>
      <c r="C1331" s="3" t="s">
        <v>2040</v>
      </c>
      <c r="D1331" s="4">
        <v>0.5</v>
      </c>
      <c r="E1331" s="2" t="s">
        <v>50</v>
      </c>
      <c r="F1331" s="4">
        <v>16</v>
      </c>
      <c r="G1331" s="4">
        <v>16</v>
      </c>
      <c r="H1331" s="4">
        <v>62</v>
      </c>
      <c r="I1331" s="4">
        <v>1.1000000000000001</v>
      </c>
      <c r="J1331" s="4">
        <v>0.6</v>
      </c>
      <c r="K1331" s="4">
        <v>13.8</v>
      </c>
      <c r="L1331" s="8">
        <v>1.2</v>
      </c>
      <c r="M1331" s="59">
        <f>AlimentosSMAE[[#This Row],[Fibra]]/AlimentosSMAE[[#This Row],[Peso neto]]</f>
        <v>7.4999999999999997E-2</v>
      </c>
      <c r="N1331" s="62">
        <f>AlimentosSMAE[[#This Row],[Kcal]]/AlimentosSMAE[[#This Row],[Peso neto]]</f>
        <v>3.875</v>
      </c>
    </row>
    <row r="1332" spans="2:14" x14ac:dyDescent="0.25">
      <c r="B1332" s="17" t="s">
        <v>979</v>
      </c>
      <c r="C1332" s="3" t="s">
        <v>2040</v>
      </c>
      <c r="D1332" s="4">
        <v>0.33333333300000001</v>
      </c>
      <c r="E1332" s="2" t="s">
        <v>50</v>
      </c>
      <c r="F1332" s="4">
        <v>19</v>
      </c>
      <c r="G1332" s="4">
        <v>19</v>
      </c>
      <c r="H1332" s="4">
        <v>66</v>
      </c>
      <c r="I1332" s="4">
        <v>1.1000000000000001</v>
      </c>
      <c r="J1332" s="4">
        <v>0.4</v>
      </c>
      <c r="K1332" s="4">
        <v>15.8</v>
      </c>
      <c r="L1332" s="8">
        <v>1.4</v>
      </c>
      <c r="M1332" s="59">
        <f>AlimentosSMAE[[#This Row],[Fibra]]/AlimentosSMAE[[#This Row],[Peso neto]]</f>
        <v>7.3684210526315783E-2</v>
      </c>
      <c r="N1332" s="62">
        <f>AlimentosSMAE[[#This Row],[Kcal]]/AlimentosSMAE[[#This Row],[Peso neto]]</f>
        <v>3.4736842105263159</v>
      </c>
    </row>
    <row r="1333" spans="2:14" x14ac:dyDescent="0.25">
      <c r="B1333" s="17" t="s">
        <v>229</v>
      </c>
      <c r="C1333" s="3" t="s">
        <v>2040</v>
      </c>
      <c r="D1333" s="4">
        <v>20</v>
      </c>
      <c r="E1333" s="2" t="s">
        <v>10</v>
      </c>
      <c r="F1333" s="4">
        <v>20</v>
      </c>
      <c r="G1333" s="4">
        <v>20</v>
      </c>
      <c r="H1333" s="4">
        <v>99</v>
      </c>
      <c r="I1333" s="4">
        <v>1.9</v>
      </c>
      <c r="J1333" s="4">
        <v>4.8</v>
      </c>
      <c r="K1333" s="4">
        <v>12</v>
      </c>
      <c r="L1333" s="8">
        <v>1.4</v>
      </c>
      <c r="M1333" s="59">
        <f>AlimentosSMAE[[#This Row],[Fibra]]/AlimentosSMAE[[#This Row],[Peso neto]]</f>
        <v>6.9999999999999993E-2</v>
      </c>
      <c r="N1333" s="62">
        <f>AlimentosSMAE[[#This Row],[Kcal]]/AlimentosSMAE[[#This Row],[Peso neto]]</f>
        <v>4.95</v>
      </c>
    </row>
    <row r="1334" spans="2:14" x14ac:dyDescent="0.25">
      <c r="B1334" s="17" t="s">
        <v>1771</v>
      </c>
      <c r="C1334" s="3" t="s">
        <v>2040</v>
      </c>
      <c r="D1334" s="4">
        <v>20</v>
      </c>
      <c r="E1334" s="2" t="s">
        <v>10</v>
      </c>
      <c r="F1334" s="4">
        <v>20</v>
      </c>
      <c r="G1334" s="4">
        <v>20</v>
      </c>
      <c r="H1334" s="4">
        <v>74</v>
      </c>
      <c r="I1334" s="4">
        <v>2.8</v>
      </c>
      <c r="J1334" s="4">
        <v>1.2</v>
      </c>
      <c r="K1334" s="4">
        <v>12.8</v>
      </c>
      <c r="L1334" s="8">
        <v>1.4</v>
      </c>
      <c r="M1334" s="59">
        <f>AlimentosSMAE[[#This Row],[Fibra]]/AlimentosSMAE[[#This Row],[Peso neto]]</f>
        <v>6.9999999999999993E-2</v>
      </c>
      <c r="N1334" s="62">
        <f>AlimentosSMAE[[#This Row],[Kcal]]/AlimentosSMAE[[#This Row],[Peso neto]]</f>
        <v>3.7</v>
      </c>
    </row>
    <row r="1335" spans="2:14" x14ac:dyDescent="0.25">
      <c r="B1335" s="17" t="s">
        <v>909</v>
      </c>
      <c r="C1335" s="3" t="s">
        <v>2040</v>
      </c>
      <c r="D1335" s="4">
        <v>2</v>
      </c>
      <c r="E1335" s="2" t="s">
        <v>52</v>
      </c>
      <c r="F1335" s="4">
        <v>19</v>
      </c>
      <c r="G1335" s="4">
        <v>19</v>
      </c>
      <c r="H1335" s="4">
        <v>68</v>
      </c>
      <c r="I1335" s="4">
        <v>2.7</v>
      </c>
      <c r="J1335" s="4">
        <v>1</v>
      </c>
      <c r="K1335" s="4">
        <v>11.9</v>
      </c>
      <c r="L1335" s="8">
        <v>1.3</v>
      </c>
      <c r="M1335" s="59">
        <f>AlimentosSMAE[[#This Row],[Fibra]]/AlimentosSMAE[[#This Row],[Peso neto]]</f>
        <v>6.8421052631578952E-2</v>
      </c>
      <c r="N1335" s="62">
        <f>AlimentosSMAE[[#This Row],[Kcal]]/AlimentosSMAE[[#This Row],[Peso neto]]</f>
        <v>3.5789473684210527</v>
      </c>
    </row>
    <row r="1336" spans="2:14" x14ac:dyDescent="0.25">
      <c r="B1336" s="17" t="s">
        <v>1292</v>
      </c>
      <c r="C1336" s="3" t="s">
        <v>2040</v>
      </c>
      <c r="D1336" s="4">
        <v>0.33333333300000001</v>
      </c>
      <c r="E1336" s="2" t="s">
        <v>45</v>
      </c>
      <c r="F1336" s="4">
        <v>37</v>
      </c>
      <c r="G1336" s="4">
        <v>37</v>
      </c>
      <c r="H1336" s="4">
        <v>118</v>
      </c>
      <c r="I1336" s="4">
        <v>2.5</v>
      </c>
      <c r="J1336" s="4">
        <v>3.2</v>
      </c>
      <c r="K1336" s="4">
        <v>19.899999999999999</v>
      </c>
      <c r="L1336" s="8">
        <v>2.5</v>
      </c>
      <c r="M1336" s="59">
        <f>AlimentosSMAE[[#This Row],[Fibra]]/AlimentosSMAE[[#This Row],[Peso neto]]</f>
        <v>6.7567567567567571E-2</v>
      </c>
      <c r="N1336" s="62">
        <f>AlimentosSMAE[[#This Row],[Kcal]]/AlimentosSMAE[[#This Row],[Peso neto]]</f>
        <v>3.189189189189189</v>
      </c>
    </row>
    <row r="1337" spans="2:14" x14ac:dyDescent="0.25">
      <c r="B1337" s="17" t="s">
        <v>116</v>
      </c>
      <c r="C1337" s="3" t="s">
        <v>2040</v>
      </c>
      <c r="D1337" s="4">
        <v>5</v>
      </c>
      <c r="E1337" s="2" t="s">
        <v>15</v>
      </c>
      <c r="F1337" s="4">
        <v>21</v>
      </c>
      <c r="G1337" s="4">
        <v>21</v>
      </c>
      <c r="H1337" s="4">
        <v>74</v>
      </c>
      <c r="I1337" s="4">
        <v>2.7</v>
      </c>
      <c r="J1337" s="4">
        <v>1.5</v>
      </c>
      <c r="K1337" s="4">
        <v>13.5</v>
      </c>
      <c r="L1337" s="8">
        <v>1.4</v>
      </c>
      <c r="M1337" s="59">
        <f>AlimentosSMAE[[#This Row],[Fibra]]/AlimentosSMAE[[#This Row],[Peso neto]]</f>
        <v>6.6666666666666666E-2</v>
      </c>
      <c r="N1337" s="62">
        <f>AlimentosSMAE[[#This Row],[Kcal]]/AlimentosSMAE[[#This Row],[Peso neto]]</f>
        <v>3.5238095238095237</v>
      </c>
    </row>
    <row r="1338" spans="2:14" x14ac:dyDescent="0.25">
      <c r="B1338" s="17" t="s">
        <v>189</v>
      </c>
      <c r="C1338" s="3" t="s">
        <v>2040</v>
      </c>
      <c r="D1338" s="4">
        <v>0.33333333300000001</v>
      </c>
      <c r="E1338" s="2" t="s">
        <v>170</v>
      </c>
      <c r="F1338" s="4">
        <v>15</v>
      </c>
      <c r="G1338" s="4">
        <v>15</v>
      </c>
      <c r="H1338" s="4">
        <v>56</v>
      </c>
      <c r="I1338" s="4">
        <v>1.3</v>
      </c>
      <c r="J1338" s="4">
        <v>0.7</v>
      </c>
      <c r="K1338" s="4">
        <v>11.7</v>
      </c>
      <c r="L1338" s="8">
        <v>1</v>
      </c>
      <c r="M1338" s="59">
        <f>AlimentosSMAE[[#This Row],[Fibra]]/AlimentosSMAE[[#This Row],[Peso neto]]</f>
        <v>6.6666666666666666E-2</v>
      </c>
      <c r="N1338" s="62">
        <f>AlimentosSMAE[[#This Row],[Kcal]]/AlimentosSMAE[[#This Row],[Peso neto]]</f>
        <v>3.7333333333333334</v>
      </c>
    </row>
    <row r="1339" spans="2:14" x14ac:dyDescent="0.25">
      <c r="B1339" s="17" t="s">
        <v>871</v>
      </c>
      <c r="C1339" s="3" t="s">
        <v>2040</v>
      </c>
      <c r="D1339" s="4">
        <v>3</v>
      </c>
      <c r="E1339" s="2" t="s">
        <v>52</v>
      </c>
      <c r="F1339" s="4">
        <v>21</v>
      </c>
      <c r="G1339" s="4">
        <v>21</v>
      </c>
      <c r="H1339" s="4">
        <v>96</v>
      </c>
      <c r="I1339" s="4">
        <v>2.2999999999999998</v>
      </c>
      <c r="J1339" s="4">
        <v>4</v>
      </c>
      <c r="K1339" s="4">
        <v>13.7</v>
      </c>
      <c r="L1339" s="8">
        <v>1.4</v>
      </c>
      <c r="M1339" s="59">
        <f>AlimentosSMAE[[#This Row],[Fibra]]/AlimentosSMAE[[#This Row],[Peso neto]]</f>
        <v>6.6666666666666666E-2</v>
      </c>
      <c r="N1339" s="62">
        <f>AlimentosSMAE[[#This Row],[Kcal]]/AlimentosSMAE[[#This Row],[Peso neto]]</f>
        <v>4.5714285714285712</v>
      </c>
    </row>
    <row r="1340" spans="2:14" x14ac:dyDescent="0.25">
      <c r="B1340" s="17" t="s">
        <v>1960</v>
      </c>
      <c r="C1340" s="3" t="s">
        <v>2040</v>
      </c>
      <c r="D1340" s="4">
        <v>1.5</v>
      </c>
      <c r="E1340" s="2" t="s">
        <v>45</v>
      </c>
      <c r="F1340" s="4">
        <v>18</v>
      </c>
      <c r="G1340" s="4">
        <v>18</v>
      </c>
      <c r="H1340" s="4">
        <v>93</v>
      </c>
      <c r="I1340" s="4">
        <v>1.2</v>
      </c>
      <c r="J1340" s="4">
        <v>4.9000000000000004</v>
      </c>
      <c r="K1340" s="4">
        <v>11.2</v>
      </c>
      <c r="L1340" s="8">
        <v>1.2</v>
      </c>
      <c r="M1340" s="59">
        <f>AlimentosSMAE[[#This Row],[Fibra]]/AlimentosSMAE[[#This Row],[Peso neto]]</f>
        <v>6.6666666666666666E-2</v>
      </c>
      <c r="N1340" s="62">
        <f>AlimentosSMAE[[#This Row],[Kcal]]/AlimentosSMAE[[#This Row],[Peso neto]]</f>
        <v>5.166666666666667</v>
      </c>
    </row>
    <row r="1341" spans="2:14" x14ac:dyDescent="0.25">
      <c r="B1341" s="17" t="s">
        <v>1962</v>
      </c>
      <c r="C1341" s="3" t="s">
        <v>2040</v>
      </c>
      <c r="D1341" s="4">
        <v>1.5</v>
      </c>
      <c r="E1341" s="2" t="s">
        <v>45</v>
      </c>
      <c r="F1341" s="4">
        <v>18</v>
      </c>
      <c r="G1341" s="4">
        <v>18</v>
      </c>
      <c r="H1341" s="4">
        <v>93</v>
      </c>
      <c r="I1341" s="4">
        <v>1.2</v>
      </c>
      <c r="J1341" s="4">
        <v>4.9000000000000004</v>
      </c>
      <c r="K1341" s="4">
        <v>11.2</v>
      </c>
      <c r="L1341" s="8">
        <v>1.2</v>
      </c>
      <c r="M1341" s="59">
        <f>AlimentosSMAE[[#This Row],[Fibra]]/AlimentosSMAE[[#This Row],[Peso neto]]</f>
        <v>6.6666666666666666E-2</v>
      </c>
      <c r="N1341" s="62">
        <f>AlimentosSMAE[[#This Row],[Kcal]]/AlimentosSMAE[[#This Row],[Peso neto]]</f>
        <v>5.166666666666667</v>
      </c>
    </row>
    <row r="1342" spans="2:14" x14ac:dyDescent="0.25">
      <c r="B1342" s="17" t="s">
        <v>1963</v>
      </c>
      <c r="C1342" s="3" t="s">
        <v>2040</v>
      </c>
      <c r="D1342" s="4">
        <v>1.5</v>
      </c>
      <c r="E1342" s="2" t="s">
        <v>45</v>
      </c>
      <c r="F1342" s="4">
        <v>18</v>
      </c>
      <c r="G1342" s="4">
        <v>18</v>
      </c>
      <c r="H1342" s="4">
        <v>93</v>
      </c>
      <c r="I1342" s="4">
        <v>1.2</v>
      </c>
      <c r="J1342" s="4">
        <v>4.9000000000000004</v>
      </c>
      <c r="K1342" s="4">
        <v>11.2</v>
      </c>
      <c r="L1342" s="8">
        <v>1.2</v>
      </c>
      <c r="M1342" s="59">
        <f>AlimentosSMAE[[#This Row],[Fibra]]/AlimentosSMAE[[#This Row],[Peso neto]]</f>
        <v>6.6666666666666666E-2</v>
      </c>
      <c r="N1342" s="62">
        <f>AlimentosSMAE[[#This Row],[Kcal]]/AlimentosSMAE[[#This Row],[Peso neto]]</f>
        <v>5.166666666666667</v>
      </c>
    </row>
    <row r="1343" spans="2:14" x14ac:dyDescent="0.25">
      <c r="B1343" s="17" t="s">
        <v>1397</v>
      </c>
      <c r="C1343" s="3" t="s">
        <v>2040</v>
      </c>
      <c r="D1343" s="4">
        <v>1</v>
      </c>
      <c r="E1343" s="2" t="s">
        <v>476</v>
      </c>
      <c r="F1343" s="4">
        <v>26</v>
      </c>
      <c r="G1343" s="4">
        <v>26</v>
      </c>
      <c r="H1343" s="4">
        <v>65</v>
      </c>
      <c r="I1343" s="4">
        <v>2.6</v>
      </c>
      <c r="J1343" s="4">
        <v>1</v>
      </c>
      <c r="K1343" s="4">
        <v>12.1</v>
      </c>
      <c r="L1343" s="8">
        <v>1.7</v>
      </c>
      <c r="M1343" s="59">
        <f>AlimentosSMAE[[#This Row],[Fibra]]/AlimentosSMAE[[#This Row],[Peso neto]]</f>
        <v>6.5384615384615388E-2</v>
      </c>
      <c r="N1343" s="62">
        <f>AlimentosSMAE[[#This Row],[Kcal]]/AlimentosSMAE[[#This Row],[Peso neto]]</f>
        <v>2.5</v>
      </c>
    </row>
    <row r="1344" spans="2:14" x14ac:dyDescent="0.25">
      <c r="B1344" s="17" t="s">
        <v>1410</v>
      </c>
      <c r="C1344" s="3" t="s">
        <v>2040</v>
      </c>
      <c r="D1344" s="4">
        <v>1</v>
      </c>
      <c r="E1344" s="2" t="s">
        <v>476</v>
      </c>
      <c r="F1344" s="4">
        <v>26</v>
      </c>
      <c r="G1344" s="4">
        <v>26</v>
      </c>
      <c r="H1344" s="4">
        <v>65</v>
      </c>
      <c r="I1344" s="4">
        <v>2.6</v>
      </c>
      <c r="J1344" s="4">
        <v>1</v>
      </c>
      <c r="K1344" s="4">
        <v>12.1</v>
      </c>
      <c r="L1344" s="8">
        <v>1.7</v>
      </c>
      <c r="M1344" s="59">
        <f>AlimentosSMAE[[#This Row],[Fibra]]/AlimentosSMAE[[#This Row],[Peso neto]]</f>
        <v>6.5384615384615388E-2</v>
      </c>
      <c r="N1344" s="62">
        <f>AlimentosSMAE[[#This Row],[Kcal]]/AlimentosSMAE[[#This Row],[Peso neto]]</f>
        <v>2.5</v>
      </c>
    </row>
    <row r="1345" spans="2:14" x14ac:dyDescent="0.25">
      <c r="B1345" s="17" t="s">
        <v>223</v>
      </c>
      <c r="C1345" s="3" t="s">
        <v>2040</v>
      </c>
      <c r="D1345" s="4">
        <v>1</v>
      </c>
      <c r="E1345" s="2" t="s">
        <v>224</v>
      </c>
      <c r="F1345" s="4">
        <v>23</v>
      </c>
      <c r="G1345" s="4">
        <v>23</v>
      </c>
      <c r="H1345" s="4">
        <v>95</v>
      </c>
      <c r="I1345" s="4">
        <v>1.6</v>
      </c>
      <c r="J1345" s="4">
        <v>2.2999999999999998</v>
      </c>
      <c r="K1345" s="4">
        <v>17</v>
      </c>
      <c r="L1345" s="8">
        <v>1.5</v>
      </c>
      <c r="M1345" s="59">
        <f>AlimentosSMAE[[#This Row],[Fibra]]/AlimentosSMAE[[#This Row],[Peso neto]]</f>
        <v>6.5217391304347824E-2</v>
      </c>
      <c r="N1345" s="62">
        <f>AlimentosSMAE[[#This Row],[Kcal]]/AlimentosSMAE[[#This Row],[Peso neto]]</f>
        <v>4.1304347826086953</v>
      </c>
    </row>
    <row r="1346" spans="2:14" x14ac:dyDescent="0.25">
      <c r="B1346" s="17" t="s">
        <v>977</v>
      </c>
      <c r="C1346" s="3" t="s">
        <v>2040</v>
      </c>
      <c r="D1346" s="4">
        <v>20</v>
      </c>
      <c r="E1346" s="2" t="s">
        <v>10</v>
      </c>
      <c r="F1346" s="4">
        <v>20</v>
      </c>
      <c r="G1346" s="4">
        <v>20</v>
      </c>
      <c r="H1346" s="4">
        <v>71</v>
      </c>
      <c r="I1346" s="4">
        <v>1.7</v>
      </c>
      <c r="J1346" s="4">
        <v>0.1</v>
      </c>
      <c r="K1346" s="4">
        <v>16.2</v>
      </c>
      <c r="L1346" s="8">
        <v>1.3</v>
      </c>
      <c r="M1346" s="59">
        <f>AlimentosSMAE[[#This Row],[Fibra]]/AlimentosSMAE[[#This Row],[Peso neto]]</f>
        <v>6.5000000000000002E-2</v>
      </c>
      <c r="N1346" s="62">
        <f>AlimentosSMAE[[#This Row],[Kcal]]/AlimentosSMAE[[#This Row],[Peso neto]]</f>
        <v>3.55</v>
      </c>
    </row>
    <row r="1347" spans="2:14" x14ac:dyDescent="0.25">
      <c r="B1347" s="17" t="s">
        <v>1478</v>
      </c>
      <c r="C1347" s="3" t="s">
        <v>2040</v>
      </c>
      <c r="D1347" s="4">
        <v>20</v>
      </c>
      <c r="E1347" s="2" t="s">
        <v>10</v>
      </c>
      <c r="F1347" s="4">
        <v>20</v>
      </c>
      <c r="G1347" s="4">
        <v>20</v>
      </c>
      <c r="H1347" s="4">
        <v>71</v>
      </c>
      <c r="I1347" s="4">
        <v>1.7</v>
      </c>
      <c r="J1347" s="4">
        <v>0.1</v>
      </c>
      <c r="K1347" s="4">
        <v>16.2</v>
      </c>
      <c r="L1347" s="8">
        <v>1.3</v>
      </c>
      <c r="M1347" s="59">
        <f>AlimentosSMAE[[#This Row],[Fibra]]/AlimentosSMAE[[#This Row],[Peso neto]]</f>
        <v>6.5000000000000002E-2</v>
      </c>
      <c r="N1347" s="62">
        <f>AlimentosSMAE[[#This Row],[Kcal]]/AlimentosSMAE[[#This Row],[Peso neto]]</f>
        <v>3.55</v>
      </c>
    </row>
    <row r="1348" spans="2:14" x14ac:dyDescent="0.25">
      <c r="B1348" s="17" t="s">
        <v>1678</v>
      </c>
      <c r="C1348" s="3" t="s">
        <v>2040</v>
      </c>
      <c r="D1348" s="4">
        <v>0.33333333300000001</v>
      </c>
      <c r="E1348" s="2" t="s">
        <v>50</v>
      </c>
      <c r="F1348" s="4">
        <v>20</v>
      </c>
      <c r="G1348" s="4">
        <v>20</v>
      </c>
      <c r="H1348" s="4">
        <v>70</v>
      </c>
      <c r="I1348" s="4">
        <v>1.7</v>
      </c>
      <c r="J1348" s="4">
        <v>0.1</v>
      </c>
      <c r="K1348" s="4">
        <v>16.100000000000001</v>
      </c>
      <c r="L1348" s="8">
        <v>1.3</v>
      </c>
      <c r="M1348" s="59">
        <f>AlimentosSMAE[[#This Row],[Fibra]]/AlimentosSMAE[[#This Row],[Peso neto]]</f>
        <v>6.5000000000000002E-2</v>
      </c>
      <c r="N1348" s="62">
        <f>AlimentosSMAE[[#This Row],[Kcal]]/AlimentosSMAE[[#This Row],[Peso neto]]</f>
        <v>3.5</v>
      </c>
    </row>
    <row r="1349" spans="2:14" x14ac:dyDescent="0.25">
      <c r="B1349" s="17" t="s">
        <v>445</v>
      </c>
      <c r="C1349" s="3" t="s">
        <v>2040</v>
      </c>
      <c r="D1349" s="4">
        <v>0.5</v>
      </c>
      <c r="E1349" s="2" t="s">
        <v>50</v>
      </c>
      <c r="F1349" s="4">
        <v>17</v>
      </c>
      <c r="G1349" s="4">
        <v>17</v>
      </c>
      <c r="H1349" s="4">
        <v>67</v>
      </c>
      <c r="I1349" s="4">
        <v>1.4</v>
      </c>
      <c r="J1349" s="4">
        <v>0.5</v>
      </c>
      <c r="K1349" s="4">
        <v>14.1</v>
      </c>
      <c r="L1349" s="8">
        <v>1.1000000000000001</v>
      </c>
      <c r="M1349" s="59">
        <f>AlimentosSMAE[[#This Row],[Fibra]]/AlimentosSMAE[[#This Row],[Peso neto]]</f>
        <v>6.4705882352941183E-2</v>
      </c>
      <c r="N1349" s="62">
        <f>AlimentosSMAE[[#This Row],[Kcal]]/AlimentosSMAE[[#This Row],[Peso neto]]</f>
        <v>3.9411764705882355</v>
      </c>
    </row>
    <row r="1350" spans="2:14" x14ac:dyDescent="0.25">
      <c r="B1350" s="17" t="s">
        <v>1482</v>
      </c>
      <c r="C1350" s="3" t="s">
        <v>2040</v>
      </c>
      <c r="D1350" s="4">
        <v>0.5</v>
      </c>
      <c r="E1350" s="2" t="s">
        <v>50</v>
      </c>
      <c r="F1350" s="4">
        <v>17</v>
      </c>
      <c r="G1350" s="4">
        <v>17</v>
      </c>
      <c r="H1350" s="4">
        <v>67</v>
      </c>
      <c r="I1350" s="4">
        <v>1.4</v>
      </c>
      <c r="J1350" s="4">
        <v>0.5</v>
      </c>
      <c r="K1350" s="4">
        <v>14.1</v>
      </c>
      <c r="L1350" s="8">
        <v>1.1000000000000001</v>
      </c>
      <c r="M1350" s="59">
        <f>AlimentosSMAE[[#This Row],[Fibra]]/AlimentosSMAE[[#This Row],[Peso neto]]</f>
        <v>6.4705882352941183E-2</v>
      </c>
      <c r="N1350" s="62">
        <f>AlimentosSMAE[[#This Row],[Kcal]]/AlimentosSMAE[[#This Row],[Peso neto]]</f>
        <v>3.9411764705882355</v>
      </c>
    </row>
    <row r="1351" spans="2:14" x14ac:dyDescent="0.25">
      <c r="B1351" s="17" t="s">
        <v>190</v>
      </c>
      <c r="C1351" s="3" t="s">
        <v>2040</v>
      </c>
      <c r="D1351" s="4">
        <v>0.33333333300000001</v>
      </c>
      <c r="E1351" s="2" t="s">
        <v>170</v>
      </c>
      <c r="F1351" s="4">
        <v>14</v>
      </c>
      <c r="G1351" s="4">
        <v>14</v>
      </c>
      <c r="H1351" s="4">
        <v>53</v>
      </c>
      <c r="I1351" s="4">
        <v>1.2</v>
      </c>
      <c r="J1351" s="4">
        <v>0.7</v>
      </c>
      <c r="K1351" s="4">
        <v>10.9</v>
      </c>
      <c r="L1351" s="8">
        <v>0.9</v>
      </c>
      <c r="M1351" s="59">
        <f>AlimentosSMAE[[#This Row],[Fibra]]/AlimentosSMAE[[#This Row],[Peso neto]]</f>
        <v>6.4285714285714293E-2</v>
      </c>
      <c r="N1351" s="62">
        <f>AlimentosSMAE[[#This Row],[Kcal]]/AlimentosSMAE[[#This Row],[Peso neto]]</f>
        <v>3.7857142857142856</v>
      </c>
    </row>
    <row r="1352" spans="2:14" x14ac:dyDescent="0.25">
      <c r="B1352" s="17" t="s">
        <v>191</v>
      </c>
      <c r="C1352" s="3" t="s">
        <v>2040</v>
      </c>
      <c r="D1352" s="4">
        <v>0.33333333300000001</v>
      </c>
      <c r="E1352" s="2" t="s">
        <v>170</v>
      </c>
      <c r="F1352" s="4">
        <v>14</v>
      </c>
      <c r="G1352" s="4">
        <v>14</v>
      </c>
      <c r="H1352" s="4">
        <v>53</v>
      </c>
      <c r="I1352" s="4">
        <v>1.2</v>
      </c>
      <c r="J1352" s="4">
        <v>0.7</v>
      </c>
      <c r="K1352" s="4">
        <v>10.9</v>
      </c>
      <c r="L1352" s="8">
        <v>0.9</v>
      </c>
      <c r="M1352" s="59">
        <f>AlimentosSMAE[[#This Row],[Fibra]]/AlimentosSMAE[[#This Row],[Peso neto]]</f>
        <v>6.4285714285714293E-2</v>
      </c>
      <c r="N1352" s="62">
        <f>AlimentosSMAE[[#This Row],[Kcal]]/AlimentosSMAE[[#This Row],[Peso neto]]</f>
        <v>3.7857142857142856</v>
      </c>
    </row>
    <row r="1353" spans="2:14" x14ac:dyDescent="0.25">
      <c r="B1353" s="17" t="s">
        <v>1396</v>
      </c>
      <c r="C1353" s="3" t="s">
        <v>2040</v>
      </c>
      <c r="D1353" s="4">
        <v>1</v>
      </c>
      <c r="E1353" s="2" t="s">
        <v>476</v>
      </c>
      <c r="F1353" s="4">
        <v>25</v>
      </c>
      <c r="G1353" s="4">
        <v>25</v>
      </c>
      <c r="H1353" s="4">
        <v>62</v>
      </c>
      <c r="I1353" s="4">
        <v>2.4</v>
      </c>
      <c r="J1353" s="4">
        <v>2.1</v>
      </c>
      <c r="K1353" s="4">
        <v>9.6</v>
      </c>
      <c r="L1353" s="8">
        <v>1.6</v>
      </c>
      <c r="M1353" s="59">
        <f>AlimentosSMAE[[#This Row],[Fibra]]/AlimentosSMAE[[#This Row],[Peso neto]]</f>
        <v>6.4000000000000001E-2</v>
      </c>
      <c r="N1353" s="62">
        <f>AlimentosSMAE[[#This Row],[Kcal]]/AlimentosSMAE[[#This Row],[Peso neto]]</f>
        <v>2.48</v>
      </c>
    </row>
    <row r="1354" spans="2:14" x14ac:dyDescent="0.25">
      <c r="B1354" s="17" t="s">
        <v>1409</v>
      </c>
      <c r="C1354" s="3" t="s">
        <v>2040</v>
      </c>
      <c r="D1354" s="4">
        <v>1</v>
      </c>
      <c r="E1354" s="2" t="s">
        <v>476</v>
      </c>
      <c r="F1354" s="4">
        <v>25</v>
      </c>
      <c r="G1354" s="4">
        <v>25</v>
      </c>
      <c r="H1354" s="4">
        <v>62</v>
      </c>
      <c r="I1354" s="4">
        <v>2.4</v>
      </c>
      <c r="J1354" s="4">
        <v>2.1</v>
      </c>
      <c r="K1354" s="4">
        <v>9.6</v>
      </c>
      <c r="L1354" s="8">
        <v>1.6</v>
      </c>
      <c r="M1354" s="59">
        <f>AlimentosSMAE[[#This Row],[Fibra]]/AlimentosSMAE[[#This Row],[Peso neto]]</f>
        <v>6.4000000000000001E-2</v>
      </c>
      <c r="N1354" s="62">
        <f>AlimentosSMAE[[#This Row],[Kcal]]/AlimentosSMAE[[#This Row],[Peso neto]]</f>
        <v>2.48</v>
      </c>
    </row>
    <row r="1355" spans="2:14" x14ac:dyDescent="0.25">
      <c r="B1355" s="17" t="s">
        <v>227</v>
      </c>
      <c r="C1355" s="3" t="s">
        <v>2040</v>
      </c>
      <c r="D1355" s="4">
        <v>30</v>
      </c>
      <c r="E1355" s="2" t="s">
        <v>10</v>
      </c>
      <c r="F1355" s="4">
        <v>30</v>
      </c>
      <c r="G1355" s="4">
        <v>30</v>
      </c>
      <c r="H1355" s="4">
        <v>120</v>
      </c>
      <c r="I1355" s="4">
        <v>1.6</v>
      </c>
      <c r="J1355" s="4">
        <v>4.8</v>
      </c>
      <c r="K1355" s="4">
        <v>17.7</v>
      </c>
      <c r="L1355" s="8">
        <v>1.9</v>
      </c>
      <c r="M1355" s="59">
        <f>AlimentosSMAE[[#This Row],[Fibra]]/AlimentosSMAE[[#This Row],[Peso neto]]</f>
        <v>6.3333333333333325E-2</v>
      </c>
      <c r="N1355" s="62">
        <f>AlimentosSMAE[[#This Row],[Kcal]]/AlimentosSMAE[[#This Row],[Peso neto]]</f>
        <v>4</v>
      </c>
    </row>
    <row r="1356" spans="2:14" x14ac:dyDescent="0.25">
      <c r="B1356" s="17" t="s">
        <v>873</v>
      </c>
      <c r="C1356" s="3" t="s">
        <v>2040</v>
      </c>
      <c r="D1356" s="4">
        <v>3</v>
      </c>
      <c r="E1356" s="2" t="s">
        <v>52</v>
      </c>
      <c r="F1356" s="4">
        <v>21</v>
      </c>
      <c r="G1356" s="4">
        <v>21</v>
      </c>
      <c r="H1356" s="4">
        <v>92</v>
      </c>
      <c r="I1356" s="4">
        <v>2.1</v>
      </c>
      <c r="J1356" s="4">
        <v>2.9</v>
      </c>
      <c r="K1356" s="4">
        <v>15.2</v>
      </c>
      <c r="L1356" s="8">
        <v>1.3</v>
      </c>
      <c r="M1356" s="59">
        <f>AlimentosSMAE[[#This Row],[Fibra]]/AlimentosSMAE[[#This Row],[Peso neto]]</f>
        <v>6.1904761904761907E-2</v>
      </c>
      <c r="N1356" s="62">
        <f>AlimentosSMAE[[#This Row],[Kcal]]/AlimentosSMAE[[#This Row],[Peso neto]]</f>
        <v>4.3809523809523814</v>
      </c>
    </row>
    <row r="1357" spans="2:14" x14ac:dyDescent="0.25">
      <c r="B1357" s="17" t="s">
        <v>869</v>
      </c>
      <c r="C1357" s="3" t="s">
        <v>2040</v>
      </c>
      <c r="D1357" s="4">
        <v>3</v>
      </c>
      <c r="E1357" s="2" t="s">
        <v>52</v>
      </c>
      <c r="F1357" s="4">
        <v>18</v>
      </c>
      <c r="G1357" s="4">
        <v>18</v>
      </c>
      <c r="H1357" s="4">
        <v>70</v>
      </c>
      <c r="I1357" s="4">
        <v>1.5</v>
      </c>
      <c r="J1357" s="4">
        <v>1.1000000000000001</v>
      </c>
      <c r="K1357" s="4">
        <v>14.4</v>
      </c>
      <c r="L1357" s="8">
        <v>1.1000000000000001</v>
      </c>
      <c r="M1357" s="59">
        <f>AlimentosSMAE[[#This Row],[Fibra]]/AlimentosSMAE[[#This Row],[Peso neto]]</f>
        <v>6.1111111111111116E-2</v>
      </c>
      <c r="N1357" s="62">
        <f>AlimentosSMAE[[#This Row],[Kcal]]/AlimentosSMAE[[#This Row],[Peso neto]]</f>
        <v>3.8888888888888888</v>
      </c>
    </row>
    <row r="1358" spans="2:14" x14ac:dyDescent="0.25">
      <c r="B1358" s="17" t="s">
        <v>1431</v>
      </c>
      <c r="C1358" s="3" t="s">
        <v>2040</v>
      </c>
      <c r="D1358" s="4">
        <v>3</v>
      </c>
      <c r="E1358" s="2" t="s">
        <v>45</v>
      </c>
      <c r="F1358" s="4">
        <v>15</v>
      </c>
      <c r="G1358" s="4">
        <v>15</v>
      </c>
      <c r="H1358" s="4">
        <v>60</v>
      </c>
      <c r="I1358" s="4">
        <v>1.8</v>
      </c>
      <c r="J1358" s="4">
        <v>0.6</v>
      </c>
      <c r="K1358" s="4">
        <v>11.4</v>
      </c>
      <c r="L1358" s="8">
        <v>0.9</v>
      </c>
      <c r="M1358" s="59">
        <f>AlimentosSMAE[[#This Row],[Fibra]]/AlimentosSMAE[[#This Row],[Peso neto]]</f>
        <v>6.0000000000000005E-2</v>
      </c>
      <c r="N1358" s="62">
        <f>AlimentosSMAE[[#This Row],[Kcal]]/AlimentosSMAE[[#This Row],[Peso neto]]</f>
        <v>4</v>
      </c>
    </row>
    <row r="1359" spans="2:14" x14ac:dyDescent="0.25">
      <c r="B1359" s="17" t="s">
        <v>167</v>
      </c>
      <c r="C1359" s="3" t="s">
        <v>2040</v>
      </c>
      <c r="D1359" s="4">
        <v>20</v>
      </c>
      <c r="E1359" s="2" t="s">
        <v>10</v>
      </c>
      <c r="F1359" s="4">
        <v>20</v>
      </c>
      <c r="G1359" s="4">
        <v>20</v>
      </c>
      <c r="H1359" s="4">
        <v>71</v>
      </c>
      <c r="I1359" s="4">
        <v>2.9</v>
      </c>
      <c r="J1359" s="4">
        <v>0.2</v>
      </c>
      <c r="K1359" s="4">
        <v>15</v>
      </c>
      <c r="L1359" s="8">
        <v>1.2</v>
      </c>
      <c r="M1359" s="59">
        <f>AlimentosSMAE[[#This Row],[Fibra]]/AlimentosSMAE[[#This Row],[Peso neto]]</f>
        <v>0.06</v>
      </c>
      <c r="N1359" s="62">
        <f>AlimentosSMAE[[#This Row],[Kcal]]/AlimentosSMAE[[#This Row],[Peso neto]]</f>
        <v>3.55</v>
      </c>
    </row>
    <row r="1360" spans="2:14" x14ac:dyDescent="0.25">
      <c r="B1360" s="17" t="s">
        <v>1392</v>
      </c>
      <c r="C1360" s="3" t="s">
        <v>2040</v>
      </c>
      <c r="D1360" s="4">
        <v>0.5</v>
      </c>
      <c r="E1360" s="2" t="s">
        <v>45</v>
      </c>
      <c r="F1360" s="4">
        <v>25</v>
      </c>
      <c r="G1360" s="4">
        <v>25</v>
      </c>
      <c r="H1360" s="4">
        <v>67</v>
      </c>
      <c r="I1360" s="4">
        <v>2.5</v>
      </c>
      <c r="J1360" s="4">
        <v>1</v>
      </c>
      <c r="K1360" s="4">
        <v>12.5</v>
      </c>
      <c r="L1360" s="8">
        <v>1.5</v>
      </c>
      <c r="M1360" s="59">
        <f>AlimentosSMAE[[#This Row],[Fibra]]/AlimentosSMAE[[#This Row],[Peso neto]]</f>
        <v>0.06</v>
      </c>
      <c r="N1360" s="62">
        <f>AlimentosSMAE[[#This Row],[Kcal]]/AlimentosSMAE[[#This Row],[Peso neto]]</f>
        <v>2.68</v>
      </c>
    </row>
    <row r="1361" spans="2:14" x14ac:dyDescent="0.25">
      <c r="B1361" s="17" t="s">
        <v>1437</v>
      </c>
      <c r="C1361" s="3" t="s">
        <v>2040</v>
      </c>
      <c r="D1361" s="4">
        <v>0.5</v>
      </c>
      <c r="E1361" s="2" t="s">
        <v>45</v>
      </c>
      <c r="F1361" s="4">
        <v>25</v>
      </c>
      <c r="G1361" s="4">
        <v>25</v>
      </c>
      <c r="H1361" s="4">
        <v>67</v>
      </c>
      <c r="I1361" s="4">
        <v>2.5</v>
      </c>
      <c r="J1361" s="4">
        <v>1</v>
      </c>
      <c r="K1361" s="4">
        <v>12.5</v>
      </c>
      <c r="L1361" s="8">
        <v>1.5</v>
      </c>
      <c r="M1361" s="59">
        <f>AlimentosSMAE[[#This Row],[Fibra]]/AlimentosSMAE[[#This Row],[Peso neto]]</f>
        <v>0.06</v>
      </c>
      <c r="N1361" s="62">
        <f>AlimentosSMAE[[#This Row],[Kcal]]/AlimentosSMAE[[#This Row],[Peso neto]]</f>
        <v>2.68</v>
      </c>
    </row>
    <row r="1362" spans="2:14" x14ac:dyDescent="0.25">
      <c r="B1362" s="17" t="s">
        <v>197</v>
      </c>
      <c r="C1362" s="3" t="s">
        <v>2040</v>
      </c>
      <c r="D1362" s="4">
        <v>0.5</v>
      </c>
      <c r="E1362" s="2" t="s">
        <v>170</v>
      </c>
      <c r="F1362" s="4">
        <v>22</v>
      </c>
      <c r="G1362" s="4">
        <v>22</v>
      </c>
      <c r="H1362" s="4">
        <v>77</v>
      </c>
      <c r="I1362" s="4">
        <v>1.7</v>
      </c>
      <c r="J1362" s="4">
        <v>0.9</v>
      </c>
      <c r="K1362" s="4">
        <v>16.399999999999999</v>
      </c>
      <c r="L1362" s="8">
        <v>1.3</v>
      </c>
      <c r="M1362" s="59">
        <f>AlimentosSMAE[[#This Row],[Fibra]]/AlimentosSMAE[[#This Row],[Peso neto]]</f>
        <v>5.909090909090909E-2</v>
      </c>
      <c r="N1362" s="62">
        <f>AlimentosSMAE[[#This Row],[Kcal]]/AlimentosSMAE[[#This Row],[Peso neto]]</f>
        <v>3.5</v>
      </c>
    </row>
    <row r="1363" spans="2:14" x14ac:dyDescent="0.25">
      <c r="B1363" s="17" t="s">
        <v>875</v>
      </c>
      <c r="C1363" s="3" t="s">
        <v>2040</v>
      </c>
      <c r="D1363" s="4">
        <v>1</v>
      </c>
      <c r="E1363" s="2" t="s">
        <v>45</v>
      </c>
      <c r="F1363" s="4">
        <v>17</v>
      </c>
      <c r="G1363" s="4">
        <v>17</v>
      </c>
      <c r="H1363" s="4">
        <v>80</v>
      </c>
      <c r="I1363" s="4">
        <v>1</v>
      </c>
      <c r="J1363" s="4">
        <v>4</v>
      </c>
      <c r="K1363" s="4">
        <v>11</v>
      </c>
      <c r="L1363" s="8">
        <v>1</v>
      </c>
      <c r="M1363" s="59">
        <f>AlimentosSMAE[[#This Row],[Fibra]]/AlimentosSMAE[[#This Row],[Peso neto]]</f>
        <v>5.8823529411764705E-2</v>
      </c>
      <c r="N1363" s="62">
        <f>AlimentosSMAE[[#This Row],[Kcal]]/AlimentosSMAE[[#This Row],[Peso neto]]</f>
        <v>4.7058823529411766</v>
      </c>
    </row>
    <row r="1364" spans="2:14" x14ac:dyDescent="0.25">
      <c r="B1364" s="17" t="s">
        <v>823</v>
      </c>
      <c r="C1364" s="3" t="s">
        <v>2040</v>
      </c>
      <c r="D1364" s="4">
        <v>4</v>
      </c>
      <c r="E1364" s="2" t="s">
        <v>52</v>
      </c>
      <c r="F1364" s="4">
        <v>24</v>
      </c>
      <c r="G1364" s="4">
        <v>24</v>
      </c>
      <c r="H1364" s="4">
        <v>114</v>
      </c>
      <c r="I1364" s="4">
        <v>2.1</v>
      </c>
      <c r="J1364" s="4">
        <v>4.3</v>
      </c>
      <c r="K1364" s="4">
        <v>16.600000000000001</v>
      </c>
      <c r="L1364" s="8">
        <v>1.4</v>
      </c>
      <c r="M1364" s="59">
        <f>AlimentosSMAE[[#This Row],[Fibra]]/AlimentosSMAE[[#This Row],[Peso neto]]</f>
        <v>5.8333333333333327E-2</v>
      </c>
      <c r="N1364" s="62">
        <f>AlimentosSMAE[[#This Row],[Kcal]]/AlimentosSMAE[[#This Row],[Peso neto]]</f>
        <v>4.75</v>
      </c>
    </row>
    <row r="1365" spans="2:14" x14ac:dyDescent="0.25">
      <c r="B1365" s="17" t="s">
        <v>1407</v>
      </c>
      <c r="C1365" s="3" t="s">
        <v>2040</v>
      </c>
      <c r="D1365" s="4">
        <v>0.75</v>
      </c>
      <c r="E1365" s="2" t="s">
        <v>476</v>
      </c>
      <c r="F1365" s="4">
        <v>24</v>
      </c>
      <c r="G1365" s="4">
        <v>24</v>
      </c>
      <c r="H1365" s="4">
        <v>62</v>
      </c>
      <c r="I1365" s="4">
        <v>2</v>
      </c>
      <c r="J1365" s="4">
        <v>0.8</v>
      </c>
      <c r="K1365" s="4">
        <v>11.6</v>
      </c>
      <c r="L1365" s="8">
        <v>1.4</v>
      </c>
      <c r="M1365" s="59">
        <f>AlimentosSMAE[[#This Row],[Fibra]]/AlimentosSMAE[[#This Row],[Peso neto]]</f>
        <v>5.8333333333333327E-2</v>
      </c>
      <c r="N1365" s="62">
        <f>AlimentosSMAE[[#This Row],[Kcal]]/AlimentosSMAE[[#This Row],[Peso neto]]</f>
        <v>2.5833333333333335</v>
      </c>
    </row>
    <row r="1366" spans="2:14" x14ac:dyDescent="0.25">
      <c r="B1366" s="17" t="s">
        <v>922</v>
      </c>
      <c r="C1366" s="3" t="s">
        <v>2040</v>
      </c>
      <c r="D1366" s="4">
        <v>2</v>
      </c>
      <c r="E1366" s="2" t="s">
        <v>52</v>
      </c>
      <c r="F1366" s="4">
        <v>19</v>
      </c>
      <c r="G1366" s="4">
        <v>19</v>
      </c>
      <c r="H1366" s="4">
        <v>66</v>
      </c>
      <c r="I1366" s="4">
        <v>1.5</v>
      </c>
      <c r="J1366" s="4">
        <v>0.1</v>
      </c>
      <c r="K1366" s="4">
        <v>15</v>
      </c>
      <c r="L1366" s="8">
        <v>1.1000000000000001</v>
      </c>
      <c r="M1366" s="59">
        <f>AlimentosSMAE[[#This Row],[Fibra]]/AlimentosSMAE[[#This Row],[Peso neto]]</f>
        <v>5.789473684210527E-2</v>
      </c>
      <c r="N1366" s="62">
        <f>AlimentosSMAE[[#This Row],[Kcal]]/AlimentosSMAE[[#This Row],[Peso neto]]</f>
        <v>3.4736842105263159</v>
      </c>
    </row>
    <row r="1367" spans="2:14" x14ac:dyDescent="0.25">
      <c r="B1367" s="17" t="s">
        <v>195</v>
      </c>
      <c r="C1367" s="3" t="s">
        <v>2040</v>
      </c>
      <c r="D1367" s="4">
        <v>0.33333333300000001</v>
      </c>
      <c r="E1367" s="2" t="s">
        <v>170</v>
      </c>
      <c r="F1367" s="4">
        <v>14</v>
      </c>
      <c r="G1367" s="4">
        <v>14</v>
      </c>
      <c r="H1367" s="4">
        <v>51</v>
      </c>
      <c r="I1367" s="4">
        <v>1</v>
      </c>
      <c r="J1367" s="4">
        <v>1</v>
      </c>
      <c r="K1367" s="4">
        <v>9.4</v>
      </c>
      <c r="L1367" s="8">
        <v>0.8</v>
      </c>
      <c r="M1367" s="59">
        <f>AlimentosSMAE[[#This Row],[Fibra]]/AlimentosSMAE[[#This Row],[Peso neto]]</f>
        <v>5.7142857142857148E-2</v>
      </c>
      <c r="N1367" s="62">
        <f>AlimentosSMAE[[#This Row],[Kcal]]/AlimentosSMAE[[#This Row],[Peso neto]]</f>
        <v>3.6428571428571428</v>
      </c>
    </row>
    <row r="1368" spans="2:14" x14ac:dyDescent="0.25">
      <c r="B1368" s="17" t="s">
        <v>822</v>
      </c>
      <c r="C1368" s="3" t="s">
        <v>2040</v>
      </c>
      <c r="D1368" s="4">
        <v>4</v>
      </c>
      <c r="E1368" s="2" t="s">
        <v>45</v>
      </c>
      <c r="F1368" s="4">
        <v>28</v>
      </c>
      <c r="G1368" s="4">
        <v>28</v>
      </c>
      <c r="H1368" s="4">
        <v>113</v>
      </c>
      <c r="I1368" s="4">
        <v>2.4</v>
      </c>
      <c r="J1368" s="4">
        <v>3.9</v>
      </c>
      <c r="K1368" s="4">
        <v>19.100000000000001</v>
      </c>
      <c r="L1368" s="8">
        <v>1.6</v>
      </c>
      <c r="M1368" s="59">
        <f>AlimentosSMAE[[#This Row],[Fibra]]/AlimentosSMAE[[#This Row],[Peso neto]]</f>
        <v>5.7142857142857148E-2</v>
      </c>
      <c r="N1368" s="62">
        <f>AlimentosSMAE[[#This Row],[Kcal]]/AlimentosSMAE[[#This Row],[Peso neto]]</f>
        <v>4.0357142857142856</v>
      </c>
    </row>
    <row r="1369" spans="2:14" x14ac:dyDescent="0.25">
      <c r="B1369" s="17" t="s">
        <v>237</v>
      </c>
      <c r="C1369" s="3" t="s">
        <v>2040</v>
      </c>
      <c r="D1369" s="4">
        <v>0.75</v>
      </c>
      <c r="E1369" s="2" t="s">
        <v>45</v>
      </c>
      <c r="F1369" s="4">
        <v>21</v>
      </c>
      <c r="G1369" s="4">
        <v>21</v>
      </c>
      <c r="H1369" s="4">
        <v>87</v>
      </c>
      <c r="I1369" s="4">
        <v>1.7</v>
      </c>
      <c r="J1369" s="4">
        <v>4.4000000000000004</v>
      </c>
      <c r="K1369" s="4">
        <v>13.5</v>
      </c>
      <c r="L1369" s="8">
        <v>1.2</v>
      </c>
      <c r="M1369" s="59">
        <f>AlimentosSMAE[[#This Row],[Fibra]]/AlimentosSMAE[[#This Row],[Peso neto]]</f>
        <v>5.7142857142857141E-2</v>
      </c>
      <c r="N1369" s="62">
        <f>AlimentosSMAE[[#This Row],[Kcal]]/AlimentosSMAE[[#This Row],[Peso neto]]</f>
        <v>4.1428571428571432</v>
      </c>
    </row>
    <row r="1370" spans="2:14" x14ac:dyDescent="0.25">
      <c r="B1370" s="17" t="s">
        <v>1307</v>
      </c>
      <c r="C1370" s="3" t="s">
        <v>2040</v>
      </c>
      <c r="D1370" s="4">
        <v>1</v>
      </c>
      <c r="E1370" s="2" t="s">
        <v>45</v>
      </c>
      <c r="F1370" s="4">
        <v>21</v>
      </c>
      <c r="G1370" s="4">
        <v>21</v>
      </c>
      <c r="H1370" s="4">
        <v>90</v>
      </c>
      <c r="I1370" s="4">
        <v>1.5</v>
      </c>
      <c r="J1370" s="4">
        <v>3.2</v>
      </c>
      <c r="K1370" s="4">
        <v>13</v>
      </c>
      <c r="L1370" s="8">
        <v>1.2</v>
      </c>
      <c r="M1370" s="59">
        <f>AlimentosSMAE[[#This Row],[Fibra]]/AlimentosSMAE[[#This Row],[Peso neto]]</f>
        <v>5.7142857142857141E-2</v>
      </c>
      <c r="N1370" s="62">
        <f>AlimentosSMAE[[#This Row],[Kcal]]/AlimentosSMAE[[#This Row],[Peso neto]]</f>
        <v>4.2857142857142856</v>
      </c>
    </row>
    <row r="1371" spans="2:14" x14ac:dyDescent="0.25">
      <c r="B1371" s="17" t="s">
        <v>1964</v>
      </c>
      <c r="C1371" s="3" t="s">
        <v>2040</v>
      </c>
      <c r="D1371" s="4">
        <v>25</v>
      </c>
      <c r="E1371" s="2" t="s">
        <v>10</v>
      </c>
      <c r="F1371" s="4">
        <v>25</v>
      </c>
      <c r="G1371" s="4">
        <v>25</v>
      </c>
      <c r="H1371" s="4">
        <v>109</v>
      </c>
      <c r="I1371" s="4">
        <v>1.4</v>
      </c>
      <c r="J1371" s="4">
        <v>5.6</v>
      </c>
      <c r="K1371" s="4">
        <v>13.5</v>
      </c>
      <c r="L1371" s="8">
        <v>1.4</v>
      </c>
      <c r="M1371" s="59">
        <f>AlimentosSMAE[[#This Row],[Fibra]]/AlimentosSMAE[[#This Row],[Peso neto]]</f>
        <v>5.5999999999999994E-2</v>
      </c>
      <c r="N1371" s="62">
        <f>AlimentosSMAE[[#This Row],[Kcal]]/AlimentosSMAE[[#This Row],[Peso neto]]</f>
        <v>4.3600000000000003</v>
      </c>
    </row>
    <row r="1372" spans="2:14" x14ac:dyDescent="0.25">
      <c r="B1372" s="17" t="s">
        <v>872</v>
      </c>
      <c r="C1372" s="3" t="s">
        <v>2040</v>
      </c>
      <c r="D1372" s="4">
        <v>3</v>
      </c>
      <c r="E1372" s="2" t="s">
        <v>52</v>
      </c>
      <c r="F1372" s="4">
        <v>18</v>
      </c>
      <c r="G1372" s="4">
        <v>18</v>
      </c>
      <c r="H1372" s="4">
        <v>69</v>
      </c>
      <c r="I1372" s="4">
        <v>1.3</v>
      </c>
      <c r="J1372" s="4">
        <v>0.8</v>
      </c>
      <c r="K1372" s="4">
        <v>14.4</v>
      </c>
      <c r="L1372" s="8">
        <v>1</v>
      </c>
      <c r="M1372" s="59">
        <f>AlimentosSMAE[[#This Row],[Fibra]]/AlimentosSMAE[[#This Row],[Peso neto]]</f>
        <v>5.5555555555555552E-2</v>
      </c>
      <c r="N1372" s="62">
        <f>AlimentosSMAE[[#This Row],[Kcal]]/AlimentosSMAE[[#This Row],[Peso neto]]</f>
        <v>3.8333333333333335</v>
      </c>
    </row>
    <row r="1373" spans="2:14" x14ac:dyDescent="0.25">
      <c r="B1373" s="17" t="s">
        <v>973</v>
      </c>
      <c r="C1373" s="3" t="s">
        <v>2040</v>
      </c>
      <c r="D1373" s="4">
        <v>0.33333333300000001</v>
      </c>
      <c r="E1373" s="2" t="s">
        <v>50</v>
      </c>
      <c r="F1373" s="4">
        <v>18</v>
      </c>
      <c r="G1373" s="4">
        <v>18</v>
      </c>
      <c r="H1373" s="4">
        <v>70</v>
      </c>
      <c r="I1373" s="4">
        <v>1.3</v>
      </c>
      <c r="J1373" s="4">
        <v>1</v>
      </c>
      <c r="K1373" s="4">
        <v>14</v>
      </c>
      <c r="L1373" s="8">
        <v>1</v>
      </c>
      <c r="M1373" s="59">
        <f>AlimentosSMAE[[#This Row],[Fibra]]/AlimentosSMAE[[#This Row],[Peso neto]]</f>
        <v>5.5555555555555552E-2</v>
      </c>
      <c r="N1373" s="62">
        <f>AlimentosSMAE[[#This Row],[Kcal]]/AlimentosSMAE[[#This Row],[Peso neto]]</f>
        <v>3.8888888888888888</v>
      </c>
    </row>
    <row r="1374" spans="2:14" x14ac:dyDescent="0.25">
      <c r="B1374" s="17" t="s">
        <v>976</v>
      </c>
      <c r="C1374" s="3" t="s">
        <v>2040</v>
      </c>
      <c r="D1374" s="4">
        <v>0.33333333300000001</v>
      </c>
      <c r="E1374" s="2" t="s">
        <v>50</v>
      </c>
      <c r="F1374" s="4">
        <v>18</v>
      </c>
      <c r="G1374" s="4">
        <v>18</v>
      </c>
      <c r="H1374" s="4">
        <v>70</v>
      </c>
      <c r="I1374" s="4">
        <v>1.3</v>
      </c>
      <c r="J1374" s="4">
        <v>1</v>
      </c>
      <c r="K1374" s="4">
        <v>14</v>
      </c>
      <c r="L1374" s="8">
        <v>1</v>
      </c>
      <c r="M1374" s="59">
        <f>AlimentosSMAE[[#This Row],[Fibra]]/AlimentosSMAE[[#This Row],[Peso neto]]</f>
        <v>5.5555555555555552E-2</v>
      </c>
      <c r="N1374" s="62">
        <f>AlimentosSMAE[[#This Row],[Kcal]]/AlimentosSMAE[[#This Row],[Peso neto]]</f>
        <v>3.8888888888888888</v>
      </c>
    </row>
    <row r="1375" spans="2:14" x14ac:dyDescent="0.25">
      <c r="B1375" s="17" t="s">
        <v>819</v>
      </c>
      <c r="C1375" s="3" t="s">
        <v>2040</v>
      </c>
      <c r="D1375" s="4">
        <v>4</v>
      </c>
      <c r="E1375" s="2" t="s">
        <v>45</v>
      </c>
      <c r="F1375" s="4">
        <v>20</v>
      </c>
      <c r="G1375" s="4">
        <v>20</v>
      </c>
      <c r="H1375" s="4">
        <v>95</v>
      </c>
      <c r="I1375" s="4">
        <v>1.7</v>
      </c>
      <c r="J1375" s="4">
        <v>3.6</v>
      </c>
      <c r="K1375" s="4">
        <v>13.9</v>
      </c>
      <c r="L1375" s="8">
        <v>1.1000000000000001</v>
      </c>
      <c r="M1375" s="59">
        <f>AlimentosSMAE[[#This Row],[Fibra]]/AlimentosSMAE[[#This Row],[Peso neto]]</f>
        <v>5.5000000000000007E-2</v>
      </c>
      <c r="N1375" s="62">
        <f>AlimentosSMAE[[#This Row],[Kcal]]/AlimentosSMAE[[#This Row],[Peso neto]]</f>
        <v>4.75</v>
      </c>
    </row>
    <row r="1376" spans="2:14" x14ac:dyDescent="0.25">
      <c r="B1376" s="17" t="s">
        <v>658</v>
      </c>
      <c r="C1376" s="3" t="s">
        <v>2040</v>
      </c>
      <c r="D1376" s="4">
        <v>0.5</v>
      </c>
      <c r="E1376" s="2" t="s">
        <v>50</v>
      </c>
      <c r="F1376" s="4">
        <v>15</v>
      </c>
      <c r="G1376" s="4">
        <v>15</v>
      </c>
      <c r="H1376" s="4">
        <v>61</v>
      </c>
      <c r="I1376" s="4">
        <v>1.8</v>
      </c>
      <c r="J1376" s="4">
        <v>1</v>
      </c>
      <c r="K1376" s="4">
        <v>11.1</v>
      </c>
      <c r="L1376" s="8">
        <v>0.8</v>
      </c>
      <c r="M1376" s="59">
        <f>AlimentosSMAE[[#This Row],[Fibra]]/AlimentosSMAE[[#This Row],[Peso neto]]</f>
        <v>5.3333333333333337E-2</v>
      </c>
      <c r="N1376" s="62">
        <f>AlimentosSMAE[[#This Row],[Kcal]]/AlimentosSMAE[[#This Row],[Peso neto]]</f>
        <v>4.0666666666666664</v>
      </c>
    </row>
    <row r="1377" spans="2:14" x14ac:dyDescent="0.25">
      <c r="B1377" s="17" t="s">
        <v>917</v>
      </c>
      <c r="C1377" s="3" t="s">
        <v>2040</v>
      </c>
      <c r="D1377" s="4">
        <v>4</v>
      </c>
      <c r="E1377" s="2" t="s">
        <v>52</v>
      </c>
      <c r="F1377" s="4">
        <v>32</v>
      </c>
      <c r="G1377" s="4">
        <v>32</v>
      </c>
      <c r="H1377" s="4">
        <v>105</v>
      </c>
      <c r="I1377" s="4">
        <v>15.4</v>
      </c>
      <c r="J1377" s="4">
        <v>0.5</v>
      </c>
      <c r="K1377" s="4">
        <v>11.5</v>
      </c>
      <c r="L1377" s="8">
        <v>1.7</v>
      </c>
      <c r="M1377" s="59">
        <f>AlimentosSMAE[[#This Row],[Fibra]]/AlimentosSMAE[[#This Row],[Peso neto]]</f>
        <v>5.3124999999999999E-2</v>
      </c>
      <c r="N1377" s="62">
        <f>AlimentosSMAE[[#This Row],[Kcal]]/AlimentosSMAE[[#This Row],[Peso neto]]</f>
        <v>3.28125</v>
      </c>
    </row>
    <row r="1378" spans="2:14" x14ac:dyDescent="0.25">
      <c r="B1378" s="17" t="s">
        <v>695</v>
      </c>
      <c r="C1378" s="3" t="s">
        <v>2040</v>
      </c>
      <c r="D1378" s="4">
        <v>0.33333333300000001</v>
      </c>
      <c r="E1378" s="2" t="s">
        <v>224</v>
      </c>
      <c r="F1378" s="4">
        <v>19</v>
      </c>
      <c r="G1378" s="4">
        <v>19</v>
      </c>
      <c r="H1378" s="4">
        <v>90</v>
      </c>
      <c r="I1378" s="4">
        <v>15.4</v>
      </c>
      <c r="J1378" s="4">
        <v>4.5</v>
      </c>
      <c r="K1378" s="4">
        <v>10.8</v>
      </c>
      <c r="L1378" s="8">
        <v>1</v>
      </c>
      <c r="M1378" s="59">
        <f>AlimentosSMAE[[#This Row],[Fibra]]/AlimentosSMAE[[#This Row],[Peso neto]]</f>
        <v>5.2631578947368418E-2</v>
      </c>
      <c r="N1378" s="62">
        <f>AlimentosSMAE[[#This Row],[Kcal]]/AlimentosSMAE[[#This Row],[Peso neto]]</f>
        <v>4.7368421052631575</v>
      </c>
    </row>
    <row r="1379" spans="2:14" x14ac:dyDescent="0.25">
      <c r="B1379" s="17" t="s">
        <v>697</v>
      </c>
      <c r="C1379" s="3" t="s">
        <v>2040</v>
      </c>
      <c r="D1379" s="4">
        <v>0.33333333300000001</v>
      </c>
      <c r="E1379" s="2" t="s">
        <v>224</v>
      </c>
      <c r="F1379" s="4">
        <v>19</v>
      </c>
      <c r="G1379" s="4">
        <v>19</v>
      </c>
      <c r="H1379" s="4">
        <v>93</v>
      </c>
      <c r="I1379" s="4">
        <v>1.4</v>
      </c>
      <c r="J1379" s="4">
        <v>4.9000000000000004</v>
      </c>
      <c r="K1379" s="4">
        <v>10.8</v>
      </c>
      <c r="L1379" s="8">
        <v>1</v>
      </c>
      <c r="M1379" s="59">
        <f>AlimentosSMAE[[#This Row],[Fibra]]/AlimentosSMAE[[#This Row],[Peso neto]]</f>
        <v>5.2631578947368418E-2</v>
      </c>
      <c r="N1379" s="62">
        <f>AlimentosSMAE[[#This Row],[Kcal]]/AlimentosSMAE[[#This Row],[Peso neto]]</f>
        <v>4.8947368421052628</v>
      </c>
    </row>
    <row r="1380" spans="2:14" x14ac:dyDescent="0.25">
      <c r="B1380" s="17" t="s">
        <v>1476</v>
      </c>
      <c r="C1380" s="3" t="s">
        <v>2040</v>
      </c>
      <c r="D1380" s="4">
        <v>10</v>
      </c>
      <c r="E1380" s="2" t="s">
        <v>45</v>
      </c>
      <c r="F1380" s="4">
        <v>19</v>
      </c>
      <c r="G1380" s="4">
        <v>19</v>
      </c>
      <c r="H1380" s="4">
        <v>100</v>
      </c>
      <c r="I1380" s="4">
        <v>1.1000000000000001</v>
      </c>
      <c r="J1380" s="4">
        <v>5.6</v>
      </c>
      <c r="K1380" s="4">
        <v>11.9</v>
      </c>
      <c r="L1380" s="8">
        <v>1</v>
      </c>
      <c r="M1380" s="59">
        <f>AlimentosSMAE[[#This Row],[Fibra]]/AlimentosSMAE[[#This Row],[Peso neto]]</f>
        <v>5.2631578947368418E-2</v>
      </c>
      <c r="N1380" s="62">
        <f>AlimentosSMAE[[#This Row],[Kcal]]/AlimentosSMAE[[#This Row],[Peso neto]]</f>
        <v>5.2631578947368425</v>
      </c>
    </row>
    <row r="1381" spans="2:14" x14ac:dyDescent="0.25">
      <c r="B1381" s="17" t="s">
        <v>228</v>
      </c>
      <c r="C1381" s="3" t="s">
        <v>2040</v>
      </c>
      <c r="D1381" s="4">
        <v>0.75</v>
      </c>
      <c r="E1381" s="2" t="s">
        <v>45</v>
      </c>
      <c r="F1381" s="4">
        <v>21</v>
      </c>
      <c r="G1381" s="4">
        <v>21</v>
      </c>
      <c r="H1381" s="4">
        <v>101</v>
      </c>
      <c r="I1381" s="4">
        <v>2.2000000000000002</v>
      </c>
      <c r="J1381" s="4">
        <v>4.2</v>
      </c>
      <c r="K1381" s="4">
        <v>13.7</v>
      </c>
      <c r="L1381" s="8">
        <v>1.1000000000000001</v>
      </c>
      <c r="M1381" s="59">
        <f>AlimentosSMAE[[#This Row],[Fibra]]/AlimentosSMAE[[#This Row],[Peso neto]]</f>
        <v>5.2380952380952382E-2</v>
      </c>
      <c r="N1381" s="62">
        <f>AlimentosSMAE[[#This Row],[Kcal]]/AlimentosSMAE[[#This Row],[Peso neto]]</f>
        <v>4.8095238095238093</v>
      </c>
    </row>
    <row r="1382" spans="2:14" x14ac:dyDescent="0.25">
      <c r="B1382" s="17" t="s">
        <v>870</v>
      </c>
      <c r="C1382" s="3" t="s">
        <v>2040</v>
      </c>
      <c r="D1382" s="4">
        <v>3</v>
      </c>
      <c r="E1382" s="2" t="s">
        <v>52</v>
      </c>
      <c r="F1382" s="4">
        <v>21</v>
      </c>
      <c r="G1382" s="4">
        <v>21</v>
      </c>
      <c r="H1382" s="4">
        <v>98</v>
      </c>
      <c r="I1382" s="4">
        <v>2.5</v>
      </c>
      <c r="J1382" s="4">
        <v>3.5</v>
      </c>
      <c r="K1382" s="4">
        <v>14.1</v>
      </c>
      <c r="L1382" s="8">
        <v>1.1000000000000001</v>
      </c>
      <c r="M1382" s="59">
        <f>AlimentosSMAE[[#This Row],[Fibra]]/AlimentosSMAE[[#This Row],[Peso neto]]</f>
        <v>5.2380952380952382E-2</v>
      </c>
      <c r="N1382" s="62">
        <f>AlimentosSMAE[[#This Row],[Kcal]]/AlimentosSMAE[[#This Row],[Peso neto]]</f>
        <v>4.666666666666667</v>
      </c>
    </row>
    <row r="1383" spans="2:14" x14ac:dyDescent="0.25">
      <c r="B1383" s="17" t="s">
        <v>874</v>
      </c>
      <c r="C1383" s="3" t="s">
        <v>2040</v>
      </c>
      <c r="D1383" s="4">
        <v>3</v>
      </c>
      <c r="E1383" s="2" t="s">
        <v>52</v>
      </c>
      <c r="F1383" s="4">
        <v>21</v>
      </c>
      <c r="G1383" s="4">
        <v>21</v>
      </c>
      <c r="H1383" s="4">
        <v>97</v>
      </c>
      <c r="I1383" s="4">
        <v>2.2999999999999998</v>
      </c>
      <c r="J1383" s="4">
        <v>4</v>
      </c>
      <c r="K1383" s="4">
        <v>14.1</v>
      </c>
      <c r="L1383" s="8">
        <v>1.1000000000000001</v>
      </c>
      <c r="M1383" s="59">
        <f>AlimentosSMAE[[#This Row],[Fibra]]/AlimentosSMAE[[#This Row],[Peso neto]]</f>
        <v>5.2380952380952382E-2</v>
      </c>
      <c r="N1383" s="62">
        <f>AlimentosSMAE[[#This Row],[Kcal]]/AlimentosSMAE[[#This Row],[Peso neto]]</f>
        <v>4.6190476190476186</v>
      </c>
    </row>
    <row r="1384" spans="2:14" x14ac:dyDescent="0.25">
      <c r="B1384" s="17" t="s">
        <v>1297</v>
      </c>
      <c r="C1384" s="3" t="s">
        <v>2040</v>
      </c>
      <c r="D1384" s="4">
        <v>3</v>
      </c>
      <c r="E1384" s="2" t="s">
        <v>45</v>
      </c>
      <c r="F1384" s="4">
        <v>21</v>
      </c>
      <c r="G1384" s="4">
        <v>21</v>
      </c>
      <c r="H1384" s="4">
        <v>106</v>
      </c>
      <c r="I1384" s="4">
        <v>1.7</v>
      </c>
      <c r="J1384" s="4">
        <v>5.5</v>
      </c>
      <c r="K1384" s="4">
        <v>13.3</v>
      </c>
      <c r="L1384" s="8">
        <v>1.1000000000000001</v>
      </c>
      <c r="M1384" s="59">
        <f>AlimentosSMAE[[#This Row],[Fibra]]/AlimentosSMAE[[#This Row],[Peso neto]]</f>
        <v>5.2380952380952382E-2</v>
      </c>
      <c r="N1384" s="62">
        <f>AlimentosSMAE[[#This Row],[Kcal]]/AlimentosSMAE[[#This Row],[Peso neto]]</f>
        <v>5.0476190476190474</v>
      </c>
    </row>
    <row r="1385" spans="2:14" x14ac:dyDescent="0.25">
      <c r="B1385" s="17" t="s">
        <v>1388</v>
      </c>
      <c r="C1385" s="3" t="s">
        <v>2040</v>
      </c>
      <c r="D1385" s="4">
        <v>0.75</v>
      </c>
      <c r="E1385" s="2" t="s">
        <v>50</v>
      </c>
      <c r="F1385" s="4">
        <v>21</v>
      </c>
      <c r="G1385" s="4">
        <v>21</v>
      </c>
      <c r="H1385" s="4">
        <v>91</v>
      </c>
      <c r="I1385" s="4">
        <v>0.8</v>
      </c>
      <c r="J1385" s="4">
        <v>2.7</v>
      </c>
      <c r="K1385" s="4">
        <v>16.600000000000001</v>
      </c>
      <c r="L1385" s="8">
        <v>1.1000000000000001</v>
      </c>
      <c r="M1385" s="59">
        <f>AlimentosSMAE[[#This Row],[Fibra]]/AlimentosSMAE[[#This Row],[Peso neto]]</f>
        <v>5.2380952380952382E-2</v>
      </c>
      <c r="N1385" s="62">
        <f>AlimentosSMAE[[#This Row],[Kcal]]/AlimentosSMAE[[#This Row],[Peso neto]]</f>
        <v>4.333333333333333</v>
      </c>
    </row>
    <row r="1386" spans="2:14" x14ac:dyDescent="0.25">
      <c r="B1386" s="17" t="s">
        <v>1490</v>
      </c>
      <c r="C1386" s="3" t="s">
        <v>2040</v>
      </c>
      <c r="D1386" s="4">
        <v>0.75</v>
      </c>
      <c r="E1386" s="2" t="s">
        <v>170</v>
      </c>
      <c r="F1386" s="4">
        <v>21</v>
      </c>
      <c r="G1386" s="4">
        <v>21</v>
      </c>
      <c r="H1386" s="4">
        <v>72</v>
      </c>
      <c r="I1386" s="4">
        <v>1.8</v>
      </c>
      <c r="J1386" s="4">
        <v>0.2</v>
      </c>
      <c r="K1386" s="4">
        <v>16.600000000000001</v>
      </c>
      <c r="L1386" s="8">
        <v>1.1000000000000001</v>
      </c>
      <c r="M1386" s="59">
        <f>AlimentosSMAE[[#This Row],[Fibra]]/AlimentosSMAE[[#This Row],[Peso neto]]</f>
        <v>5.2380952380952382E-2</v>
      </c>
      <c r="N1386" s="62">
        <f>AlimentosSMAE[[#This Row],[Kcal]]/AlimentosSMAE[[#This Row],[Peso neto]]</f>
        <v>3.4285714285714284</v>
      </c>
    </row>
    <row r="1387" spans="2:14" x14ac:dyDescent="0.25">
      <c r="B1387" s="17" t="s">
        <v>696</v>
      </c>
      <c r="C1387" s="3" t="s">
        <v>2040</v>
      </c>
      <c r="D1387" s="4">
        <v>0.33333333300000001</v>
      </c>
      <c r="E1387" s="2" t="s">
        <v>224</v>
      </c>
      <c r="F1387" s="4">
        <v>20</v>
      </c>
      <c r="G1387" s="4">
        <v>20</v>
      </c>
      <c r="H1387" s="4">
        <v>95</v>
      </c>
      <c r="I1387" s="4">
        <v>1.6</v>
      </c>
      <c r="J1387" s="4">
        <v>5</v>
      </c>
      <c r="K1387" s="4">
        <v>11</v>
      </c>
      <c r="L1387" s="8">
        <v>1</v>
      </c>
      <c r="M1387" s="59">
        <f>AlimentosSMAE[[#This Row],[Fibra]]/AlimentosSMAE[[#This Row],[Peso neto]]</f>
        <v>0.05</v>
      </c>
      <c r="N1387" s="62">
        <f>AlimentosSMAE[[#This Row],[Kcal]]/AlimentosSMAE[[#This Row],[Peso neto]]</f>
        <v>4.75</v>
      </c>
    </row>
    <row r="1388" spans="2:14" x14ac:dyDescent="0.25">
      <c r="B1388" s="17" t="s">
        <v>1384</v>
      </c>
      <c r="C1388" s="3" t="s">
        <v>2040</v>
      </c>
      <c r="D1388" s="4">
        <v>0.5</v>
      </c>
      <c r="E1388" s="2" t="s">
        <v>50</v>
      </c>
      <c r="F1388" s="4">
        <v>18</v>
      </c>
      <c r="G1388" s="4">
        <v>18</v>
      </c>
      <c r="H1388" s="4">
        <v>76</v>
      </c>
      <c r="I1388" s="4">
        <v>0.7</v>
      </c>
      <c r="J1388" s="4">
        <v>2.2999999999999998</v>
      </c>
      <c r="K1388" s="4">
        <v>13.9</v>
      </c>
      <c r="L1388" s="8">
        <v>0.9</v>
      </c>
      <c r="M1388" s="59">
        <f>AlimentosSMAE[[#This Row],[Fibra]]/AlimentosSMAE[[#This Row],[Peso neto]]</f>
        <v>0.05</v>
      </c>
      <c r="N1388" s="62">
        <f>AlimentosSMAE[[#This Row],[Kcal]]/AlimentosSMAE[[#This Row],[Peso neto]]</f>
        <v>4.2222222222222223</v>
      </c>
    </row>
    <row r="1389" spans="2:14" x14ac:dyDescent="0.25">
      <c r="B1389" s="17" t="s">
        <v>1468</v>
      </c>
      <c r="C1389" s="3" t="s">
        <v>2040</v>
      </c>
      <c r="D1389" s="4">
        <v>20</v>
      </c>
      <c r="E1389" s="2" t="s">
        <v>10</v>
      </c>
      <c r="F1389" s="4">
        <v>20</v>
      </c>
      <c r="G1389" s="4">
        <v>20</v>
      </c>
      <c r="H1389" s="4">
        <v>107</v>
      </c>
      <c r="I1389" s="4">
        <v>1</v>
      </c>
      <c r="J1389" s="4">
        <v>6.6</v>
      </c>
      <c r="K1389" s="4">
        <v>11</v>
      </c>
      <c r="L1389" s="8">
        <v>1</v>
      </c>
      <c r="M1389" s="59">
        <f>AlimentosSMAE[[#This Row],[Fibra]]/AlimentosSMAE[[#This Row],[Peso neto]]</f>
        <v>0.05</v>
      </c>
      <c r="N1389" s="62">
        <f>AlimentosSMAE[[#This Row],[Kcal]]/AlimentosSMAE[[#This Row],[Peso neto]]</f>
        <v>5.35</v>
      </c>
    </row>
    <row r="1390" spans="2:14" x14ac:dyDescent="0.25">
      <c r="B1390" s="17" t="s">
        <v>236</v>
      </c>
      <c r="C1390" s="3" t="s">
        <v>2040</v>
      </c>
      <c r="D1390" s="4">
        <v>1</v>
      </c>
      <c r="E1390" s="2" t="s">
        <v>45</v>
      </c>
      <c r="F1390" s="4">
        <v>28</v>
      </c>
      <c r="G1390" s="4">
        <v>28</v>
      </c>
      <c r="H1390" s="4">
        <v>119</v>
      </c>
      <c r="I1390" s="4">
        <v>2.1</v>
      </c>
      <c r="J1390" s="4">
        <v>4.7</v>
      </c>
      <c r="K1390" s="4">
        <v>19.600000000000001</v>
      </c>
      <c r="L1390" s="8">
        <v>1.4</v>
      </c>
      <c r="M1390" s="59">
        <f>AlimentosSMAE[[#This Row],[Fibra]]/AlimentosSMAE[[#This Row],[Peso neto]]</f>
        <v>4.9999999999999996E-2</v>
      </c>
      <c r="N1390" s="62">
        <f>AlimentosSMAE[[#This Row],[Kcal]]/AlimentosSMAE[[#This Row],[Peso neto]]</f>
        <v>4.25</v>
      </c>
    </row>
    <row r="1391" spans="2:14" x14ac:dyDescent="0.25">
      <c r="B1391" s="17" t="s">
        <v>239</v>
      </c>
      <c r="C1391" s="3" t="s">
        <v>2040</v>
      </c>
      <c r="D1391" s="4">
        <v>0.5</v>
      </c>
      <c r="E1391" s="2" t="s">
        <v>45</v>
      </c>
      <c r="F1391" s="4">
        <v>14</v>
      </c>
      <c r="G1391" s="4">
        <v>14</v>
      </c>
      <c r="H1391" s="4">
        <v>55</v>
      </c>
      <c r="I1391" s="4">
        <v>0.8</v>
      </c>
      <c r="J1391" s="4">
        <v>1</v>
      </c>
      <c r="K1391" s="4">
        <v>11.3</v>
      </c>
      <c r="L1391" s="8">
        <v>0.7</v>
      </c>
      <c r="M1391" s="59">
        <f>AlimentosSMAE[[#This Row],[Fibra]]/AlimentosSMAE[[#This Row],[Peso neto]]</f>
        <v>4.9999999999999996E-2</v>
      </c>
      <c r="N1391" s="62">
        <f>AlimentosSMAE[[#This Row],[Kcal]]/AlimentosSMAE[[#This Row],[Peso neto]]</f>
        <v>3.9285714285714284</v>
      </c>
    </row>
    <row r="1392" spans="2:14" x14ac:dyDescent="0.25">
      <c r="B1392" s="17" t="s">
        <v>968</v>
      </c>
      <c r="C1392" s="3" t="s">
        <v>2040</v>
      </c>
      <c r="D1392" s="4">
        <v>0.33333333300000001</v>
      </c>
      <c r="E1392" s="2" t="s">
        <v>50</v>
      </c>
      <c r="F1392" s="4">
        <v>14</v>
      </c>
      <c r="G1392" s="4">
        <v>14</v>
      </c>
      <c r="H1392" s="4">
        <v>59</v>
      </c>
      <c r="I1392" s="4">
        <v>1.1000000000000001</v>
      </c>
      <c r="J1392" s="4">
        <v>1.2</v>
      </c>
      <c r="K1392" s="4">
        <v>11.3</v>
      </c>
      <c r="L1392" s="8">
        <v>0.7</v>
      </c>
      <c r="M1392" s="59">
        <f>AlimentosSMAE[[#This Row],[Fibra]]/AlimentosSMAE[[#This Row],[Peso neto]]</f>
        <v>4.9999999999999996E-2</v>
      </c>
      <c r="N1392" s="62">
        <f>AlimentosSMAE[[#This Row],[Kcal]]/AlimentosSMAE[[#This Row],[Peso neto]]</f>
        <v>4.2142857142857144</v>
      </c>
    </row>
    <row r="1393" spans="2:14" x14ac:dyDescent="0.25">
      <c r="B1393" s="17" t="s">
        <v>1425</v>
      </c>
      <c r="C1393" s="3" t="s">
        <v>2040</v>
      </c>
      <c r="D1393" s="4">
        <v>1</v>
      </c>
      <c r="E1393" s="2" t="s">
        <v>476</v>
      </c>
      <c r="F1393" s="4">
        <v>28</v>
      </c>
      <c r="G1393" s="4">
        <v>28</v>
      </c>
      <c r="H1393" s="4">
        <v>94</v>
      </c>
      <c r="I1393" s="4">
        <v>2.5</v>
      </c>
      <c r="J1393" s="4">
        <v>3.6</v>
      </c>
      <c r="K1393" s="4">
        <v>13.2</v>
      </c>
      <c r="L1393" s="8">
        <v>1.4</v>
      </c>
      <c r="M1393" s="59">
        <f>AlimentosSMAE[[#This Row],[Fibra]]/AlimentosSMAE[[#This Row],[Peso neto]]</f>
        <v>4.9999999999999996E-2</v>
      </c>
      <c r="N1393" s="62">
        <f>AlimentosSMAE[[#This Row],[Kcal]]/AlimentosSMAE[[#This Row],[Peso neto]]</f>
        <v>3.3571428571428572</v>
      </c>
    </row>
    <row r="1394" spans="2:14" x14ac:dyDescent="0.25">
      <c r="B1394" s="17" t="s">
        <v>659</v>
      </c>
      <c r="C1394" s="3" t="s">
        <v>2040</v>
      </c>
      <c r="D1394" s="4">
        <v>0.75</v>
      </c>
      <c r="E1394" s="2" t="s">
        <v>50</v>
      </c>
      <c r="F1394" s="4">
        <v>23</v>
      </c>
      <c r="G1394" s="4">
        <v>23</v>
      </c>
      <c r="H1394" s="4">
        <v>105</v>
      </c>
      <c r="I1394" s="4">
        <v>2.4</v>
      </c>
      <c r="J1394" s="4">
        <v>4.0999999999999996</v>
      </c>
      <c r="K1394" s="4">
        <v>14.3</v>
      </c>
      <c r="L1394" s="8">
        <v>1.1000000000000001</v>
      </c>
      <c r="M1394" s="59">
        <f>AlimentosSMAE[[#This Row],[Fibra]]/AlimentosSMAE[[#This Row],[Peso neto]]</f>
        <v>4.7826086956521741E-2</v>
      </c>
      <c r="N1394" s="62">
        <f>AlimentosSMAE[[#This Row],[Kcal]]/AlimentosSMAE[[#This Row],[Peso neto]]</f>
        <v>4.5652173913043477</v>
      </c>
    </row>
    <row r="1395" spans="2:14" x14ac:dyDescent="0.25">
      <c r="B1395" s="17" t="s">
        <v>541</v>
      </c>
      <c r="C1395" s="3" t="s">
        <v>2040</v>
      </c>
      <c r="D1395" s="4">
        <v>0.25</v>
      </c>
      <c r="E1395" s="2" t="s">
        <v>224</v>
      </c>
      <c r="F1395" s="4">
        <v>15</v>
      </c>
      <c r="G1395" s="4">
        <v>15</v>
      </c>
      <c r="H1395" s="4">
        <v>83</v>
      </c>
      <c r="I1395" s="4">
        <v>0.8</v>
      </c>
      <c r="J1395" s="4">
        <v>5.5</v>
      </c>
      <c r="K1395" s="4">
        <v>7.7</v>
      </c>
      <c r="L1395" s="8">
        <v>0.7</v>
      </c>
      <c r="M1395" s="59">
        <f>AlimentosSMAE[[#This Row],[Fibra]]/AlimentosSMAE[[#This Row],[Peso neto]]</f>
        <v>4.6666666666666662E-2</v>
      </c>
      <c r="N1395" s="62">
        <f>AlimentosSMAE[[#This Row],[Kcal]]/AlimentosSMAE[[#This Row],[Peso neto]]</f>
        <v>5.5333333333333332</v>
      </c>
    </row>
    <row r="1396" spans="2:14" x14ac:dyDescent="0.25">
      <c r="B1396" s="17" t="s">
        <v>1577</v>
      </c>
      <c r="C1396" s="3" t="s">
        <v>2040</v>
      </c>
      <c r="D1396" s="4">
        <v>2</v>
      </c>
      <c r="E1396" s="2" t="s">
        <v>45</v>
      </c>
      <c r="F1396" s="4">
        <v>26</v>
      </c>
      <c r="G1396" s="4">
        <v>26</v>
      </c>
      <c r="H1396" s="4">
        <v>58</v>
      </c>
      <c r="I1396" s="4">
        <v>1.5</v>
      </c>
      <c r="J1396" s="4">
        <v>0.4</v>
      </c>
      <c r="K1396" s="4">
        <v>12.3</v>
      </c>
      <c r="L1396" s="8">
        <v>1.2</v>
      </c>
      <c r="M1396" s="59">
        <f>AlimentosSMAE[[#This Row],[Fibra]]/AlimentosSMAE[[#This Row],[Peso neto]]</f>
        <v>4.6153846153846149E-2</v>
      </c>
      <c r="N1396" s="62">
        <f>AlimentosSMAE[[#This Row],[Kcal]]/AlimentosSMAE[[#This Row],[Peso neto]]</f>
        <v>2.2307692307692308</v>
      </c>
    </row>
    <row r="1397" spans="2:14" x14ac:dyDescent="0.25">
      <c r="B1397" s="17" t="s">
        <v>1291</v>
      </c>
      <c r="C1397" s="3" t="s">
        <v>2040</v>
      </c>
      <c r="D1397" s="4">
        <v>0.33333333300000001</v>
      </c>
      <c r="E1397" s="2" t="s">
        <v>45</v>
      </c>
      <c r="F1397" s="4">
        <v>37</v>
      </c>
      <c r="G1397" s="4">
        <v>37</v>
      </c>
      <c r="H1397" s="4">
        <v>11</v>
      </c>
      <c r="I1397" s="4">
        <v>2.6</v>
      </c>
      <c r="J1397" s="4">
        <v>2.8</v>
      </c>
      <c r="K1397" s="4">
        <v>18</v>
      </c>
      <c r="L1397" s="8">
        <v>1.7</v>
      </c>
      <c r="M1397" s="59">
        <f>AlimentosSMAE[[#This Row],[Fibra]]/AlimentosSMAE[[#This Row],[Peso neto]]</f>
        <v>4.5945945945945942E-2</v>
      </c>
      <c r="N1397" s="62">
        <f>AlimentosSMAE[[#This Row],[Kcal]]/AlimentosSMAE[[#This Row],[Peso neto]]</f>
        <v>0.29729729729729731</v>
      </c>
    </row>
    <row r="1398" spans="2:14" x14ac:dyDescent="0.25">
      <c r="B1398" s="17" t="s">
        <v>1443</v>
      </c>
      <c r="C1398" s="3" t="s">
        <v>2040</v>
      </c>
      <c r="D1398" s="4">
        <v>0.33333333300000001</v>
      </c>
      <c r="E1398" s="2" t="s">
        <v>45</v>
      </c>
      <c r="F1398" s="4">
        <v>37</v>
      </c>
      <c r="G1398" s="4">
        <v>37</v>
      </c>
      <c r="H1398" s="4">
        <v>101</v>
      </c>
      <c r="I1398" s="4">
        <v>2.6</v>
      </c>
      <c r="J1398" s="4">
        <v>2.8</v>
      </c>
      <c r="K1398" s="4">
        <v>18</v>
      </c>
      <c r="L1398" s="8">
        <v>1.7</v>
      </c>
      <c r="M1398" s="59">
        <f>AlimentosSMAE[[#This Row],[Fibra]]/AlimentosSMAE[[#This Row],[Peso neto]]</f>
        <v>4.5945945945945942E-2</v>
      </c>
      <c r="N1398" s="62">
        <f>AlimentosSMAE[[#This Row],[Kcal]]/AlimentosSMAE[[#This Row],[Peso neto]]</f>
        <v>2.7297297297297298</v>
      </c>
    </row>
    <row r="1399" spans="2:14" x14ac:dyDescent="0.25">
      <c r="B1399" s="17" t="s">
        <v>724</v>
      </c>
      <c r="C1399" s="3" t="s">
        <v>2040</v>
      </c>
      <c r="D1399" s="4">
        <v>0.33333333300000001</v>
      </c>
      <c r="E1399" s="2" t="s">
        <v>50</v>
      </c>
      <c r="F1399" s="4">
        <v>46</v>
      </c>
      <c r="G1399" s="4">
        <v>46</v>
      </c>
      <c r="H1399" s="4">
        <v>57</v>
      </c>
      <c r="I1399" s="4">
        <v>2.5</v>
      </c>
      <c r="J1399" s="4">
        <v>0.2</v>
      </c>
      <c r="K1399" s="4">
        <v>12.3</v>
      </c>
      <c r="L1399" s="8">
        <v>2.1</v>
      </c>
      <c r="M1399" s="59">
        <f>AlimentosSMAE[[#This Row],[Fibra]]/AlimentosSMAE[[#This Row],[Peso neto]]</f>
        <v>4.5652173913043478E-2</v>
      </c>
      <c r="N1399" s="62">
        <f>AlimentosSMAE[[#This Row],[Kcal]]/AlimentosSMAE[[#This Row],[Peso neto]]</f>
        <v>1.2391304347826086</v>
      </c>
    </row>
    <row r="1400" spans="2:14" x14ac:dyDescent="0.25">
      <c r="B1400" s="17" t="s">
        <v>728</v>
      </c>
      <c r="C1400" s="3" t="s">
        <v>2040</v>
      </c>
      <c r="D1400" s="4">
        <v>0.33333333300000001</v>
      </c>
      <c r="E1400" s="2" t="s">
        <v>50</v>
      </c>
      <c r="F1400" s="4">
        <v>46</v>
      </c>
      <c r="G1400" s="4">
        <v>46</v>
      </c>
      <c r="H1400" s="4">
        <v>57</v>
      </c>
      <c r="I1400" s="4">
        <v>2.5</v>
      </c>
      <c r="J1400" s="4">
        <v>0.3</v>
      </c>
      <c r="K1400" s="4">
        <v>12.3</v>
      </c>
      <c r="L1400" s="8">
        <v>2.1</v>
      </c>
      <c r="M1400" s="59">
        <f>AlimentosSMAE[[#This Row],[Fibra]]/AlimentosSMAE[[#This Row],[Peso neto]]</f>
        <v>4.5652173913043478E-2</v>
      </c>
      <c r="N1400" s="62">
        <f>AlimentosSMAE[[#This Row],[Kcal]]/AlimentosSMAE[[#This Row],[Peso neto]]</f>
        <v>1.2391304347826086</v>
      </c>
    </row>
    <row r="1401" spans="2:14" x14ac:dyDescent="0.25">
      <c r="B1401" s="17" t="s">
        <v>799</v>
      </c>
      <c r="C1401" s="3" t="s">
        <v>2040</v>
      </c>
      <c r="D1401" s="4">
        <v>0.33333333300000001</v>
      </c>
      <c r="E1401" s="2" t="s">
        <v>50</v>
      </c>
      <c r="F1401" s="4">
        <v>46</v>
      </c>
      <c r="G1401" s="4">
        <v>46</v>
      </c>
      <c r="H1401" s="4">
        <v>57</v>
      </c>
      <c r="I1401" s="4">
        <v>2.5</v>
      </c>
      <c r="J1401" s="4">
        <v>0.2</v>
      </c>
      <c r="K1401" s="4">
        <v>12.3</v>
      </c>
      <c r="L1401" s="8">
        <v>2.1</v>
      </c>
      <c r="M1401" s="59">
        <f>AlimentosSMAE[[#This Row],[Fibra]]/AlimentosSMAE[[#This Row],[Peso neto]]</f>
        <v>4.5652173913043478E-2</v>
      </c>
      <c r="N1401" s="62">
        <f>AlimentosSMAE[[#This Row],[Kcal]]/AlimentosSMAE[[#This Row],[Peso neto]]</f>
        <v>1.2391304347826086</v>
      </c>
    </row>
    <row r="1402" spans="2:14" x14ac:dyDescent="0.25">
      <c r="B1402" s="17" t="s">
        <v>1517</v>
      </c>
      <c r="C1402" s="3" t="s">
        <v>2040</v>
      </c>
      <c r="D1402" s="4">
        <v>0.33333333300000001</v>
      </c>
      <c r="E1402" s="2" t="s">
        <v>50</v>
      </c>
      <c r="F1402" s="4">
        <v>46</v>
      </c>
      <c r="G1402" s="4">
        <v>46</v>
      </c>
      <c r="H1402" s="4">
        <v>57</v>
      </c>
      <c r="I1402" s="4">
        <v>2.5</v>
      </c>
      <c r="J1402" s="4">
        <v>0.3</v>
      </c>
      <c r="K1402" s="4">
        <v>12.3</v>
      </c>
      <c r="L1402" s="8">
        <v>2.1</v>
      </c>
      <c r="M1402" s="59">
        <f>AlimentosSMAE[[#This Row],[Fibra]]/AlimentosSMAE[[#This Row],[Peso neto]]</f>
        <v>4.5652173913043478E-2</v>
      </c>
      <c r="N1402" s="62">
        <f>AlimentosSMAE[[#This Row],[Kcal]]/AlimentosSMAE[[#This Row],[Peso neto]]</f>
        <v>1.2391304347826086</v>
      </c>
    </row>
    <row r="1403" spans="2:14" x14ac:dyDescent="0.25">
      <c r="B1403" s="17" t="s">
        <v>1907</v>
      </c>
      <c r="C1403" s="3" t="s">
        <v>2040</v>
      </c>
      <c r="D1403" s="4">
        <v>1</v>
      </c>
      <c r="E1403" s="2" t="s">
        <v>224</v>
      </c>
      <c r="F1403" s="4">
        <v>22</v>
      </c>
      <c r="G1403" s="4">
        <v>22</v>
      </c>
      <c r="H1403" s="4">
        <v>99</v>
      </c>
      <c r="I1403" s="4">
        <v>2</v>
      </c>
      <c r="J1403" s="4">
        <v>3</v>
      </c>
      <c r="K1403" s="4">
        <v>16</v>
      </c>
      <c r="L1403" s="8">
        <v>1</v>
      </c>
      <c r="M1403" s="59">
        <f>AlimentosSMAE[[#This Row],[Fibra]]/AlimentosSMAE[[#This Row],[Peso neto]]</f>
        <v>4.5454545454545456E-2</v>
      </c>
      <c r="N1403" s="62">
        <f>AlimentosSMAE[[#This Row],[Kcal]]/AlimentosSMAE[[#This Row],[Peso neto]]</f>
        <v>4.5</v>
      </c>
    </row>
    <row r="1404" spans="2:14" x14ac:dyDescent="0.25">
      <c r="B1404" s="17" t="s">
        <v>910</v>
      </c>
      <c r="C1404" s="3" t="s">
        <v>2040</v>
      </c>
      <c r="D1404" s="4">
        <v>2</v>
      </c>
      <c r="E1404" s="2" t="s">
        <v>52</v>
      </c>
      <c r="F1404" s="4">
        <v>20</v>
      </c>
      <c r="G1404" s="4">
        <v>20</v>
      </c>
      <c r="H1404" s="4">
        <v>72</v>
      </c>
      <c r="I1404" s="4">
        <v>1.4</v>
      </c>
      <c r="J1404" s="4">
        <v>0.6</v>
      </c>
      <c r="K1404" s="4">
        <v>15.1</v>
      </c>
      <c r="L1404" s="8">
        <v>0.9</v>
      </c>
      <c r="M1404" s="59">
        <f>AlimentosSMAE[[#This Row],[Fibra]]/AlimentosSMAE[[#This Row],[Peso neto]]</f>
        <v>4.4999999999999998E-2</v>
      </c>
      <c r="N1404" s="62">
        <f>AlimentosSMAE[[#This Row],[Kcal]]/AlimentosSMAE[[#This Row],[Peso neto]]</f>
        <v>3.6</v>
      </c>
    </row>
    <row r="1405" spans="2:14" x14ac:dyDescent="0.25">
      <c r="B1405" s="17" t="s">
        <v>729</v>
      </c>
      <c r="C1405" s="3" t="s">
        <v>2040</v>
      </c>
      <c r="D1405" s="4">
        <v>0.33333333300000001</v>
      </c>
      <c r="E1405" s="2" t="s">
        <v>50</v>
      </c>
      <c r="F1405" s="4">
        <v>47</v>
      </c>
      <c r="G1405" s="4">
        <v>47</v>
      </c>
      <c r="H1405" s="4">
        <v>58</v>
      </c>
      <c r="I1405" s="4">
        <v>2.5</v>
      </c>
      <c r="J1405" s="4">
        <v>0.3</v>
      </c>
      <c r="K1405" s="4">
        <v>12.4</v>
      </c>
      <c r="L1405" s="8">
        <v>2.1</v>
      </c>
      <c r="M1405" s="59">
        <f>AlimentosSMAE[[#This Row],[Fibra]]/AlimentosSMAE[[#This Row],[Peso neto]]</f>
        <v>4.4680851063829789E-2</v>
      </c>
      <c r="N1405" s="62">
        <f>AlimentosSMAE[[#This Row],[Kcal]]/AlimentosSMAE[[#This Row],[Peso neto]]</f>
        <v>1.2340425531914894</v>
      </c>
    </row>
    <row r="1406" spans="2:14" x14ac:dyDescent="0.25">
      <c r="B1406" s="17" t="s">
        <v>732</v>
      </c>
      <c r="C1406" s="3" t="s">
        <v>2040</v>
      </c>
      <c r="D1406" s="4">
        <v>0.33333333300000001</v>
      </c>
      <c r="E1406" s="2" t="s">
        <v>50</v>
      </c>
      <c r="F1406" s="4">
        <v>47</v>
      </c>
      <c r="G1406" s="4">
        <v>47</v>
      </c>
      <c r="H1406" s="4">
        <v>58</v>
      </c>
      <c r="I1406" s="4">
        <v>2.5</v>
      </c>
      <c r="J1406" s="4">
        <v>0.3</v>
      </c>
      <c r="K1406" s="4">
        <v>12.4</v>
      </c>
      <c r="L1406" s="8">
        <v>2.1</v>
      </c>
      <c r="M1406" s="59">
        <f>AlimentosSMAE[[#This Row],[Fibra]]/AlimentosSMAE[[#This Row],[Peso neto]]</f>
        <v>4.4680851063829789E-2</v>
      </c>
      <c r="N1406" s="62">
        <f>AlimentosSMAE[[#This Row],[Kcal]]/AlimentosSMAE[[#This Row],[Peso neto]]</f>
        <v>1.2340425531914894</v>
      </c>
    </row>
    <row r="1407" spans="2:14" x14ac:dyDescent="0.25">
      <c r="B1407" s="17" t="s">
        <v>1415</v>
      </c>
      <c r="C1407" s="3" t="s">
        <v>2040</v>
      </c>
      <c r="D1407" s="4">
        <v>1</v>
      </c>
      <c r="E1407" s="2" t="s">
        <v>476</v>
      </c>
      <c r="F1407" s="4">
        <v>25</v>
      </c>
      <c r="G1407" s="4">
        <v>25</v>
      </c>
      <c r="H1407" s="4">
        <v>67</v>
      </c>
      <c r="I1407" s="4">
        <v>2.4</v>
      </c>
      <c r="J1407" s="4">
        <v>1</v>
      </c>
      <c r="K1407" s="4">
        <v>12.6</v>
      </c>
      <c r="L1407" s="8">
        <v>1.1000000000000001</v>
      </c>
      <c r="M1407" s="59">
        <f>AlimentosSMAE[[#This Row],[Fibra]]/AlimentosSMAE[[#This Row],[Peso neto]]</f>
        <v>4.4000000000000004E-2</v>
      </c>
      <c r="N1407" s="62">
        <f>AlimentosSMAE[[#This Row],[Kcal]]/AlimentosSMAE[[#This Row],[Peso neto]]</f>
        <v>2.68</v>
      </c>
    </row>
    <row r="1408" spans="2:14" x14ac:dyDescent="0.25">
      <c r="B1408" s="17" t="s">
        <v>1418</v>
      </c>
      <c r="C1408" s="3" t="s">
        <v>2040</v>
      </c>
      <c r="D1408" s="4">
        <v>1</v>
      </c>
      <c r="E1408" s="2" t="s">
        <v>45</v>
      </c>
      <c r="F1408" s="4">
        <v>25</v>
      </c>
      <c r="G1408" s="4">
        <v>25</v>
      </c>
      <c r="H1408" s="4">
        <v>57</v>
      </c>
      <c r="I1408" s="4">
        <v>2.1</v>
      </c>
      <c r="J1408" s="4">
        <v>1.4</v>
      </c>
      <c r="K1408" s="4">
        <v>9.6999999999999993</v>
      </c>
      <c r="L1408" s="8">
        <v>1.1000000000000001</v>
      </c>
      <c r="M1408" s="59">
        <f>AlimentosSMAE[[#This Row],[Fibra]]/AlimentosSMAE[[#This Row],[Peso neto]]</f>
        <v>4.4000000000000004E-2</v>
      </c>
      <c r="N1408" s="62">
        <f>AlimentosSMAE[[#This Row],[Kcal]]/AlimentosSMAE[[#This Row],[Peso neto]]</f>
        <v>2.2799999999999998</v>
      </c>
    </row>
    <row r="1409" spans="2:14" x14ac:dyDescent="0.25">
      <c r="B1409" s="17" t="s">
        <v>1429</v>
      </c>
      <c r="C1409" s="3" t="s">
        <v>2040</v>
      </c>
      <c r="D1409" s="4">
        <v>1</v>
      </c>
      <c r="E1409" s="2" t="s">
        <v>476</v>
      </c>
      <c r="F1409" s="4">
        <v>25</v>
      </c>
      <c r="G1409" s="4">
        <v>25</v>
      </c>
      <c r="H1409" s="4">
        <v>67</v>
      </c>
      <c r="I1409" s="4">
        <v>2.4</v>
      </c>
      <c r="J1409" s="4">
        <v>1</v>
      </c>
      <c r="K1409" s="4">
        <v>12.6</v>
      </c>
      <c r="L1409" s="8">
        <v>1.1000000000000001</v>
      </c>
      <c r="M1409" s="59">
        <f>AlimentosSMAE[[#This Row],[Fibra]]/AlimentosSMAE[[#This Row],[Peso neto]]</f>
        <v>4.4000000000000004E-2</v>
      </c>
      <c r="N1409" s="62">
        <f>AlimentosSMAE[[#This Row],[Kcal]]/AlimentosSMAE[[#This Row],[Peso neto]]</f>
        <v>2.68</v>
      </c>
    </row>
    <row r="1410" spans="2:14" x14ac:dyDescent="0.25">
      <c r="B1410" s="17" t="s">
        <v>804</v>
      </c>
      <c r="C1410" s="3" t="s">
        <v>2040</v>
      </c>
      <c r="D1410" s="4">
        <v>1</v>
      </c>
      <c r="E1410" s="2" t="s">
        <v>45</v>
      </c>
      <c r="F1410" s="4">
        <v>16</v>
      </c>
      <c r="G1410" s="4">
        <v>16</v>
      </c>
      <c r="H1410" s="4">
        <v>56</v>
      </c>
      <c r="I1410" s="4">
        <v>0.6</v>
      </c>
      <c r="J1410" s="4">
        <v>1.2</v>
      </c>
      <c r="K1410" s="4">
        <v>11.3</v>
      </c>
      <c r="L1410" s="8">
        <v>0.7</v>
      </c>
      <c r="M1410" s="59">
        <f>AlimentosSMAE[[#This Row],[Fibra]]/AlimentosSMAE[[#This Row],[Peso neto]]</f>
        <v>4.3749999999999997E-2</v>
      </c>
      <c r="N1410" s="62">
        <f>AlimentosSMAE[[#This Row],[Kcal]]/AlimentosSMAE[[#This Row],[Peso neto]]</f>
        <v>3.5</v>
      </c>
    </row>
    <row r="1411" spans="2:14" x14ac:dyDescent="0.25">
      <c r="B1411" s="17" t="s">
        <v>817</v>
      </c>
      <c r="C1411" s="3" t="s">
        <v>2040</v>
      </c>
      <c r="D1411" s="4">
        <v>2</v>
      </c>
      <c r="E1411" s="2" t="s">
        <v>45</v>
      </c>
      <c r="F1411" s="4">
        <v>16</v>
      </c>
      <c r="G1411" s="4">
        <v>16</v>
      </c>
      <c r="H1411" s="4">
        <v>64</v>
      </c>
      <c r="I1411" s="4">
        <v>1.1000000000000001</v>
      </c>
      <c r="J1411" s="4">
        <v>1.7</v>
      </c>
      <c r="K1411" s="4">
        <v>10.7</v>
      </c>
      <c r="L1411" s="8">
        <v>0.7</v>
      </c>
      <c r="M1411" s="59">
        <f>AlimentosSMAE[[#This Row],[Fibra]]/AlimentosSMAE[[#This Row],[Peso neto]]</f>
        <v>4.3749999999999997E-2</v>
      </c>
      <c r="N1411" s="62">
        <f>AlimentosSMAE[[#This Row],[Kcal]]/AlimentosSMAE[[#This Row],[Peso neto]]</f>
        <v>4</v>
      </c>
    </row>
    <row r="1412" spans="2:14" x14ac:dyDescent="0.25">
      <c r="B1412" s="17" t="s">
        <v>818</v>
      </c>
      <c r="C1412" s="3" t="s">
        <v>2040</v>
      </c>
      <c r="D1412" s="4">
        <v>2</v>
      </c>
      <c r="E1412" s="2" t="s">
        <v>45</v>
      </c>
      <c r="F1412" s="4">
        <v>16</v>
      </c>
      <c r="G1412" s="4">
        <v>16</v>
      </c>
      <c r="H1412" s="4">
        <v>64</v>
      </c>
      <c r="I1412" s="4">
        <v>1.5</v>
      </c>
      <c r="J1412" s="4">
        <v>1.7</v>
      </c>
      <c r="K1412" s="4">
        <v>10.7</v>
      </c>
      <c r="L1412" s="8">
        <v>0.7</v>
      </c>
      <c r="M1412" s="59">
        <f>AlimentosSMAE[[#This Row],[Fibra]]/AlimentosSMAE[[#This Row],[Peso neto]]</f>
        <v>4.3749999999999997E-2</v>
      </c>
      <c r="N1412" s="62">
        <f>AlimentosSMAE[[#This Row],[Kcal]]/AlimentosSMAE[[#This Row],[Peso neto]]</f>
        <v>4</v>
      </c>
    </row>
    <row r="1413" spans="2:14" x14ac:dyDescent="0.25">
      <c r="B1413" s="17" t="s">
        <v>1957</v>
      </c>
      <c r="C1413" s="3" t="s">
        <v>2040</v>
      </c>
      <c r="D1413" s="4">
        <v>1</v>
      </c>
      <c r="E1413" s="2" t="s">
        <v>45</v>
      </c>
      <c r="F1413" s="4">
        <v>32</v>
      </c>
      <c r="G1413" s="4">
        <v>32</v>
      </c>
      <c r="H1413" s="4">
        <v>73</v>
      </c>
      <c r="I1413" s="4">
        <v>3.2</v>
      </c>
      <c r="J1413" s="4">
        <v>0.5</v>
      </c>
      <c r="K1413" s="4">
        <v>14.9</v>
      </c>
      <c r="L1413" s="8">
        <v>1.4</v>
      </c>
      <c r="M1413" s="59">
        <f>AlimentosSMAE[[#This Row],[Fibra]]/AlimentosSMAE[[#This Row],[Peso neto]]</f>
        <v>4.3749999999999997E-2</v>
      </c>
      <c r="N1413" s="62">
        <f>AlimentosSMAE[[#This Row],[Kcal]]/AlimentosSMAE[[#This Row],[Peso neto]]</f>
        <v>2.28125</v>
      </c>
    </row>
    <row r="1414" spans="2:14" x14ac:dyDescent="0.25">
      <c r="B1414" s="17" t="s">
        <v>1413</v>
      </c>
      <c r="C1414" s="3" t="s">
        <v>2040</v>
      </c>
      <c r="D1414" s="4">
        <v>1</v>
      </c>
      <c r="E1414" s="2" t="s">
        <v>476</v>
      </c>
      <c r="F1414" s="4">
        <v>30</v>
      </c>
      <c r="G1414" s="4">
        <v>30</v>
      </c>
      <c r="H1414" s="4">
        <v>71</v>
      </c>
      <c r="I1414" s="4">
        <v>3.1</v>
      </c>
      <c r="J1414" s="4">
        <v>1.3</v>
      </c>
      <c r="K1414" s="4">
        <v>11.9</v>
      </c>
      <c r="L1414" s="8">
        <v>1.3</v>
      </c>
      <c r="M1414" s="59">
        <f>AlimentosSMAE[[#This Row],[Fibra]]/AlimentosSMAE[[#This Row],[Peso neto]]</f>
        <v>4.3333333333333335E-2</v>
      </c>
      <c r="N1414" s="62">
        <f>AlimentosSMAE[[#This Row],[Kcal]]/AlimentosSMAE[[#This Row],[Peso neto]]</f>
        <v>2.3666666666666667</v>
      </c>
    </row>
    <row r="1415" spans="2:14" x14ac:dyDescent="0.25">
      <c r="B1415" s="17" t="s">
        <v>1958</v>
      </c>
      <c r="C1415" s="3" t="s">
        <v>2040</v>
      </c>
      <c r="D1415" s="4">
        <v>1</v>
      </c>
      <c r="E1415" s="2" t="s">
        <v>45</v>
      </c>
      <c r="F1415" s="4">
        <v>30</v>
      </c>
      <c r="G1415" s="4">
        <v>30</v>
      </c>
      <c r="H1415" s="4">
        <v>67</v>
      </c>
      <c r="I1415" s="4">
        <v>1.8</v>
      </c>
      <c r="J1415" s="4">
        <v>0.5</v>
      </c>
      <c r="K1415" s="4">
        <v>14.2</v>
      </c>
      <c r="L1415" s="8">
        <v>1.3</v>
      </c>
      <c r="M1415" s="59">
        <f>AlimentosSMAE[[#This Row],[Fibra]]/AlimentosSMAE[[#This Row],[Peso neto]]</f>
        <v>4.3333333333333335E-2</v>
      </c>
      <c r="N1415" s="62">
        <f>AlimentosSMAE[[#This Row],[Kcal]]/AlimentosSMAE[[#This Row],[Peso neto]]</f>
        <v>2.2333333333333334</v>
      </c>
    </row>
    <row r="1416" spans="2:14" x14ac:dyDescent="0.25">
      <c r="B1416" s="17" t="s">
        <v>457</v>
      </c>
      <c r="C1416" s="3" t="s">
        <v>2040</v>
      </c>
      <c r="D1416" s="4">
        <v>0.5</v>
      </c>
      <c r="E1416" s="2" t="s">
        <v>50</v>
      </c>
      <c r="F1416" s="4">
        <v>14</v>
      </c>
      <c r="G1416" s="4">
        <v>14</v>
      </c>
      <c r="H1416" s="4">
        <v>51</v>
      </c>
      <c r="I1416" s="4">
        <v>1.2</v>
      </c>
      <c r="J1416" s="4">
        <v>0.1</v>
      </c>
      <c r="K1416" s="4">
        <v>12</v>
      </c>
      <c r="L1416" s="8">
        <v>0.6</v>
      </c>
      <c r="M1416" s="59">
        <f>AlimentosSMAE[[#This Row],[Fibra]]/AlimentosSMAE[[#This Row],[Peso neto]]</f>
        <v>4.2857142857142858E-2</v>
      </c>
      <c r="N1416" s="62">
        <f>AlimentosSMAE[[#This Row],[Kcal]]/AlimentosSMAE[[#This Row],[Peso neto]]</f>
        <v>3.6428571428571428</v>
      </c>
    </row>
    <row r="1417" spans="2:14" x14ac:dyDescent="0.25">
      <c r="B1417" s="17" t="s">
        <v>458</v>
      </c>
      <c r="C1417" s="3" t="s">
        <v>2040</v>
      </c>
      <c r="D1417" s="4">
        <v>0.33333333300000001</v>
      </c>
      <c r="E1417" s="2" t="s">
        <v>50</v>
      </c>
      <c r="F1417" s="4">
        <v>14</v>
      </c>
      <c r="G1417" s="4">
        <v>14</v>
      </c>
      <c r="H1417" s="4">
        <v>61</v>
      </c>
      <c r="I1417" s="4">
        <v>0.9</v>
      </c>
      <c r="J1417" s="4">
        <v>1.6</v>
      </c>
      <c r="K1417" s="4">
        <v>10.6</v>
      </c>
      <c r="L1417" s="8">
        <v>0.6</v>
      </c>
      <c r="M1417" s="59">
        <f>AlimentosSMAE[[#This Row],[Fibra]]/AlimentosSMAE[[#This Row],[Peso neto]]</f>
        <v>4.2857142857142858E-2</v>
      </c>
      <c r="N1417" s="62">
        <f>AlimentosSMAE[[#This Row],[Kcal]]/AlimentosSMAE[[#This Row],[Peso neto]]</f>
        <v>4.3571428571428568</v>
      </c>
    </row>
    <row r="1418" spans="2:14" x14ac:dyDescent="0.25">
      <c r="B1418" s="17" t="s">
        <v>1952</v>
      </c>
      <c r="C1418" s="3" t="s">
        <v>2040</v>
      </c>
      <c r="D1418" s="4">
        <v>1</v>
      </c>
      <c r="E1418" s="2" t="s">
        <v>45</v>
      </c>
      <c r="F1418" s="4">
        <v>28</v>
      </c>
      <c r="G1418" s="4">
        <v>28</v>
      </c>
      <c r="H1418" s="4">
        <v>82</v>
      </c>
      <c r="I1418" s="4">
        <v>2.5</v>
      </c>
      <c r="J1418" s="4">
        <v>2.9</v>
      </c>
      <c r="K1418" s="4">
        <v>11.4</v>
      </c>
      <c r="L1418" s="8">
        <v>1.2</v>
      </c>
      <c r="M1418" s="59">
        <f>AlimentosSMAE[[#This Row],[Fibra]]/AlimentosSMAE[[#This Row],[Peso neto]]</f>
        <v>4.2857142857142858E-2</v>
      </c>
      <c r="N1418" s="62">
        <f>AlimentosSMAE[[#This Row],[Kcal]]/AlimentosSMAE[[#This Row],[Peso neto]]</f>
        <v>2.9285714285714284</v>
      </c>
    </row>
    <row r="1419" spans="2:14" x14ac:dyDescent="0.25">
      <c r="B1419" s="17" t="s">
        <v>1144</v>
      </c>
      <c r="C1419" s="3" t="s">
        <v>2040</v>
      </c>
      <c r="D1419" s="4">
        <v>70</v>
      </c>
      <c r="E1419" s="2" t="s">
        <v>10</v>
      </c>
      <c r="F1419" s="4">
        <v>70</v>
      </c>
      <c r="G1419" s="4">
        <v>60</v>
      </c>
      <c r="H1419" s="4">
        <v>67</v>
      </c>
      <c r="I1419" s="4">
        <v>0.9</v>
      </c>
      <c r="J1419" s="4">
        <v>0.1</v>
      </c>
      <c r="K1419" s="4">
        <v>15.9</v>
      </c>
      <c r="L1419" s="8">
        <v>2.5</v>
      </c>
      <c r="M1419" s="59">
        <f>AlimentosSMAE[[#This Row],[Fibra]]/AlimentosSMAE[[#This Row],[Peso neto]]</f>
        <v>4.1666666666666664E-2</v>
      </c>
      <c r="N1419" s="62">
        <f>AlimentosSMAE[[#This Row],[Kcal]]/AlimentosSMAE[[#This Row],[Peso neto]]</f>
        <v>1.1166666666666667</v>
      </c>
    </row>
    <row r="1420" spans="2:14" x14ac:dyDescent="0.25">
      <c r="B1420" s="17" t="s">
        <v>1408</v>
      </c>
      <c r="C1420" s="3" t="s">
        <v>2040</v>
      </c>
      <c r="D1420" s="4">
        <v>0.75</v>
      </c>
      <c r="E1420" s="2" t="s">
        <v>476</v>
      </c>
      <c r="F1420" s="4">
        <v>27</v>
      </c>
      <c r="G1420" s="4">
        <v>27</v>
      </c>
      <c r="H1420" s="4">
        <v>67</v>
      </c>
      <c r="I1420" s="4">
        <v>2.4</v>
      </c>
      <c r="J1420" s="4">
        <v>0.9</v>
      </c>
      <c r="K1420" s="4">
        <v>12.9</v>
      </c>
      <c r="L1420" s="8">
        <v>1.1000000000000001</v>
      </c>
      <c r="M1420" s="59">
        <f>AlimentosSMAE[[#This Row],[Fibra]]/AlimentosSMAE[[#This Row],[Peso neto]]</f>
        <v>4.0740740740740744E-2</v>
      </c>
      <c r="N1420" s="62">
        <f>AlimentosSMAE[[#This Row],[Kcal]]/AlimentosSMAE[[#This Row],[Peso neto]]</f>
        <v>2.4814814814814814</v>
      </c>
    </row>
    <row r="1421" spans="2:14" x14ac:dyDescent="0.25">
      <c r="B1421" s="17" t="s">
        <v>448</v>
      </c>
      <c r="C1421" s="3" t="s">
        <v>2040</v>
      </c>
      <c r="D1421" s="4">
        <v>0.5</v>
      </c>
      <c r="E1421" s="2" t="s">
        <v>50</v>
      </c>
      <c r="F1421" s="4">
        <v>15</v>
      </c>
      <c r="G1421" s="4">
        <v>15</v>
      </c>
      <c r="H1421" s="4">
        <v>60</v>
      </c>
      <c r="I1421" s="4">
        <v>0.5</v>
      </c>
      <c r="J1421" s="4">
        <v>0.8</v>
      </c>
      <c r="K1421" s="4">
        <v>13</v>
      </c>
      <c r="L1421" s="8">
        <v>0.6</v>
      </c>
      <c r="M1421" s="59">
        <f>AlimentosSMAE[[#This Row],[Fibra]]/AlimentosSMAE[[#This Row],[Peso neto]]</f>
        <v>0.04</v>
      </c>
      <c r="N1421" s="62">
        <f>AlimentosSMAE[[#This Row],[Kcal]]/AlimentosSMAE[[#This Row],[Peso neto]]</f>
        <v>4</v>
      </c>
    </row>
    <row r="1422" spans="2:14" x14ac:dyDescent="0.25">
      <c r="B1422" s="17" t="s">
        <v>837</v>
      </c>
      <c r="C1422" s="3" t="s">
        <v>2040</v>
      </c>
      <c r="D1422" s="4">
        <v>2</v>
      </c>
      <c r="E1422" s="2" t="s">
        <v>45</v>
      </c>
      <c r="F1422" s="4">
        <v>20</v>
      </c>
      <c r="G1422" s="4">
        <v>20</v>
      </c>
      <c r="H1422" s="4">
        <v>90</v>
      </c>
      <c r="I1422" s="4">
        <v>1.2</v>
      </c>
      <c r="J1422" s="4">
        <v>33</v>
      </c>
      <c r="K1422" s="4">
        <v>14.6</v>
      </c>
      <c r="L1422" s="8">
        <v>0.8</v>
      </c>
      <c r="M1422" s="59">
        <f>AlimentosSMAE[[#This Row],[Fibra]]/AlimentosSMAE[[#This Row],[Peso neto]]</f>
        <v>0.04</v>
      </c>
      <c r="N1422" s="62">
        <f>AlimentosSMAE[[#This Row],[Kcal]]/AlimentosSMAE[[#This Row],[Peso neto]]</f>
        <v>4.5</v>
      </c>
    </row>
    <row r="1423" spans="2:14" x14ac:dyDescent="0.25">
      <c r="B1423" s="17" t="s">
        <v>1815</v>
      </c>
      <c r="C1423" s="3" t="s">
        <v>2040</v>
      </c>
      <c r="D1423" s="4">
        <v>20</v>
      </c>
      <c r="E1423" s="2" t="s">
        <v>10</v>
      </c>
      <c r="F1423" s="4">
        <v>20</v>
      </c>
      <c r="G1423" s="4">
        <v>20</v>
      </c>
      <c r="H1423" s="4">
        <v>97</v>
      </c>
      <c r="I1423" s="4">
        <v>1.2</v>
      </c>
      <c r="J1423" s="4">
        <v>4.5999999999999996</v>
      </c>
      <c r="K1423" s="4">
        <v>12.8</v>
      </c>
      <c r="L1423" s="8">
        <v>0.8</v>
      </c>
      <c r="M1423" s="59">
        <f>AlimentosSMAE[[#This Row],[Fibra]]/AlimentosSMAE[[#This Row],[Peso neto]]</f>
        <v>0.04</v>
      </c>
      <c r="N1423" s="62">
        <f>AlimentosSMAE[[#This Row],[Kcal]]/AlimentosSMAE[[#This Row],[Peso neto]]</f>
        <v>4.8499999999999996</v>
      </c>
    </row>
    <row r="1424" spans="2:14" x14ac:dyDescent="0.25">
      <c r="B1424" s="17" t="s">
        <v>1816</v>
      </c>
      <c r="C1424" s="3" t="s">
        <v>2040</v>
      </c>
      <c r="D1424" s="4">
        <v>20</v>
      </c>
      <c r="E1424" s="2" t="s">
        <v>10</v>
      </c>
      <c r="F1424" s="4">
        <v>20</v>
      </c>
      <c r="G1424" s="4">
        <v>20</v>
      </c>
      <c r="H1424" s="4">
        <v>93</v>
      </c>
      <c r="I1424" s="4">
        <v>1.2</v>
      </c>
      <c r="J1424" s="4">
        <v>4.4000000000000004</v>
      </c>
      <c r="K1424" s="4">
        <v>12.2</v>
      </c>
      <c r="L1424" s="8">
        <v>0.8</v>
      </c>
      <c r="M1424" s="59">
        <f>AlimentosSMAE[[#This Row],[Fibra]]/AlimentosSMAE[[#This Row],[Peso neto]]</f>
        <v>0.04</v>
      </c>
      <c r="N1424" s="62">
        <f>AlimentosSMAE[[#This Row],[Kcal]]/AlimentosSMAE[[#This Row],[Peso neto]]</f>
        <v>4.6500000000000004</v>
      </c>
    </row>
    <row r="1425" spans="2:14" x14ac:dyDescent="0.25">
      <c r="B1425" s="17" t="s">
        <v>1886</v>
      </c>
      <c r="C1425" s="3" t="s">
        <v>2040</v>
      </c>
      <c r="D1425" s="4">
        <v>20</v>
      </c>
      <c r="E1425" s="2" t="s">
        <v>10</v>
      </c>
      <c r="F1425" s="4">
        <v>20</v>
      </c>
      <c r="G1425" s="4">
        <v>20</v>
      </c>
      <c r="H1425" s="4">
        <v>72</v>
      </c>
      <c r="I1425" s="4">
        <v>2.5</v>
      </c>
      <c r="J1425" s="4">
        <v>0.2</v>
      </c>
      <c r="K1425" s="4">
        <v>14.6</v>
      </c>
      <c r="L1425" s="8">
        <v>0.8</v>
      </c>
      <c r="M1425" s="59">
        <f>AlimentosSMAE[[#This Row],[Fibra]]/AlimentosSMAE[[#This Row],[Peso neto]]</f>
        <v>0.04</v>
      </c>
      <c r="N1425" s="62">
        <f>AlimentosSMAE[[#This Row],[Kcal]]/AlimentosSMAE[[#This Row],[Peso neto]]</f>
        <v>3.6</v>
      </c>
    </row>
    <row r="1426" spans="2:14" x14ac:dyDescent="0.25">
      <c r="B1426" s="17" t="s">
        <v>2013</v>
      </c>
      <c r="C1426" s="3" t="s">
        <v>2040</v>
      </c>
      <c r="D1426" s="4">
        <v>1</v>
      </c>
      <c r="E1426" s="2" t="s">
        <v>45</v>
      </c>
      <c r="F1426" s="4">
        <v>35</v>
      </c>
      <c r="G1426" s="4">
        <v>35</v>
      </c>
      <c r="H1426" s="4">
        <v>84</v>
      </c>
      <c r="I1426" s="4">
        <v>2.2999999999999998</v>
      </c>
      <c r="J1426" s="4">
        <v>2.9</v>
      </c>
      <c r="K1426" s="4">
        <v>13.2</v>
      </c>
      <c r="L1426" s="8">
        <v>1.4</v>
      </c>
      <c r="M1426" s="59">
        <f>AlimentosSMAE[[#This Row],[Fibra]]/AlimentosSMAE[[#This Row],[Peso neto]]</f>
        <v>0.04</v>
      </c>
      <c r="N1426" s="62">
        <f>AlimentosSMAE[[#This Row],[Kcal]]/AlimentosSMAE[[#This Row],[Peso neto]]</f>
        <v>2.4</v>
      </c>
    </row>
    <row r="1427" spans="2:14" x14ac:dyDescent="0.25">
      <c r="B1427" s="17" t="s">
        <v>487</v>
      </c>
      <c r="C1427" s="3" t="s">
        <v>2040</v>
      </c>
      <c r="D1427" s="4">
        <v>0.5</v>
      </c>
      <c r="E1427" s="2" t="s">
        <v>277</v>
      </c>
      <c r="F1427" s="4">
        <v>23</v>
      </c>
      <c r="G1427" s="4">
        <v>23</v>
      </c>
      <c r="H1427" s="4">
        <v>106</v>
      </c>
      <c r="I1427" s="4">
        <v>2.1</v>
      </c>
      <c r="J1427" s="4">
        <v>5.6</v>
      </c>
      <c r="K1427" s="4">
        <v>12.5</v>
      </c>
      <c r="L1427" s="8">
        <v>0.9</v>
      </c>
      <c r="M1427" s="59">
        <f>AlimentosSMAE[[#This Row],[Fibra]]/AlimentosSMAE[[#This Row],[Peso neto]]</f>
        <v>3.9130434782608699E-2</v>
      </c>
      <c r="N1427" s="62">
        <f>AlimentosSMAE[[#This Row],[Kcal]]/AlimentosSMAE[[#This Row],[Peso neto]]</f>
        <v>4.6086956521739131</v>
      </c>
    </row>
    <row r="1428" spans="2:14" x14ac:dyDescent="0.25">
      <c r="B1428" s="17" t="s">
        <v>429</v>
      </c>
      <c r="C1428" s="3" t="s">
        <v>2040</v>
      </c>
      <c r="D1428" s="4">
        <v>0.33333333300000001</v>
      </c>
      <c r="E1428" s="2" t="s">
        <v>50</v>
      </c>
      <c r="F1428" s="4">
        <v>52</v>
      </c>
      <c r="G1428" s="4">
        <v>52</v>
      </c>
      <c r="H1428" s="4">
        <v>64</v>
      </c>
      <c r="I1428" s="4">
        <v>1.2</v>
      </c>
      <c r="J1428" s="4">
        <v>0.2</v>
      </c>
      <c r="K1428" s="4">
        <v>14.8</v>
      </c>
      <c r="L1428" s="8">
        <v>2</v>
      </c>
      <c r="M1428" s="59">
        <f>AlimentosSMAE[[#This Row],[Fibra]]/AlimentosSMAE[[#This Row],[Peso neto]]</f>
        <v>3.8461538461538464E-2</v>
      </c>
      <c r="N1428" s="62">
        <f>AlimentosSMAE[[#This Row],[Kcal]]/AlimentosSMAE[[#This Row],[Peso neto]]</f>
        <v>1.2307692307692308</v>
      </c>
    </row>
    <row r="1429" spans="2:14" x14ac:dyDescent="0.25">
      <c r="B1429" s="17" t="s">
        <v>238</v>
      </c>
      <c r="C1429" s="3" t="s">
        <v>2040</v>
      </c>
      <c r="D1429" s="4">
        <v>0.75</v>
      </c>
      <c r="E1429" s="2" t="s">
        <v>45</v>
      </c>
      <c r="F1429" s="4">
        <v>21</v>
      </c>
      <c r="G1429" s="4">
        <v>21</v>
      </c>
      <c r="H1429" s="4">
        <v>98</v>
      </c>
      <c r="I1429" s="4">
        <v>1.2</v>
      </c>
      <c r="J1429" s="4">
        <v>5.3</v>
      </c>
      <c r="K1429" s="4">
        <v>13.4</v>
      </c>
      <c r="L1429" s="8">
        <v>0.8</v>
      </c>
      <c r="M1429" s="59">
        <f>AlimentosSMAE[[#This Row],[Fibra]]/AlimentosSMAE[[#This Row],[Peso neto]]</f>
        <v>3.8095238095238099E-2</v>
      </c>
      <c r="N1429" s="62">
        <f>AlimentosSMAE[[#This Row],[Kcal]]/AlimentosSMAE[[#This Row],[Peso neto]]</f>
        <v>4.666666666666667</v>
      </c>
    </row>
    <row r="1430" spans="2:14" x14ac:dyDescent="0.25">
      <c r="B1430" s="17" t="s">
        <v>830</v>
      </c>
      <c r="C1430" s="3" t="s">
        <v>2040</v>
      </c>
      <c r="D1430" s="4">
        <v>2</v>
      </c>
      <c r="E1430" s="2" t="s">
        <v>45</v>
      </c>
      <c r="F1430" s="4">
        <v>21</v>
      </c>
      <c r="G1430" s="4">
        <v>21</v>
      </c>
      <c r="H1430" s="4">
        <v>91</v>
      </c>
      <c r="I1430" s="4">
        <v>0.8</v>
      </c>
      <c r="J1430" s="4">
        <v>2.1</v>
      </c>
      <c r="K1430" s="4">
        <v>16.5</v>
      </c>
      <c r="L1430" s="8">
        <v>0.8</v>
      </c>
      <c r="M1430" s="59">
        <f>AlimentosSMAE[[#This Row],[Fibra]]/AlimentosSMAE[[#This Row],[Peso neto]]</f>
        <v>3.8095238095238099E-2</v>
      </c>
      <c r="N1430" s="62">
        <f>AlimentosSMAE[[#This Row],[Kcal]]/AlimentosSMAE[[#This Row],[Peso neto]]</f>
        <v>4.333333333333333</v>
      </c>
    </row>
    <row r="1431" spans="2:14" x14ac:dyDescent="0.25">
      <c r="B1431" s="17" t="s">
        <v>831</v>
      </c>
      <c r="C1431" s="3" t="s">
        <v>2040</v>
      </c>
      <c r="D1431" s="4">
        <v>2</v>
      </c>
      <c r="E1431" s="2" t="s">
        <v>45</v>
      </c>
      <c r="F1431" s="4">
        <v>21</v>
      </c>
      <c r="G1431" s="4">
        <v>21</v>
      </c>
      <c r="H1431" s="4">
        <v>91</v>
      </c>
      <c r="I1431" s="4">
        <v>0.8</v>
      </c>
      <c r="J1431" s="4">
        <v>2.1</v>
      </c>
      <c r="K1431" s="4">
        <v>16.5</v>
      </c>
      <c r="L1431" s="8">
        <v>0.8</v>
      </c>
      <c r="M1431" s="59">
        <f>AlimentosSMAE[[#This Row],[Fibra]]/AlimentosSMAE[[#This Row],[Peso neto]]</f>
        <v>3.8095238095238099E-2</v>
      </c>
      <c r="N1431" s="62">
        <f>AlimentosSMAE[[#This Row],[Kcal]]/AlimentosSMAE[[#This Row],[Peso neto]]</f>
        <v>4.333333333333333</v>
      </c>
    </row>
    <row r="1432" spans="2:14" x14ac:dyDescent="0.25">
      <c r="B1432" s="17" t="s">
        <v>832</v>
      </c>
      <c r="C1432" s="3" t="s">
        <v>2040</v>
      </c>
      <c r="D1432" s="4">
        <v>2</v>
      </c>
      <c r="E1432" s="2" t="s">
        <v>45</v>
      </c>
      <c r="F1432" s="4">
        <v>21</v>
      </c>
      <c r="G1432" s="4">
        <v>21</v>
      </c>
      <c r="H1432" s="4">
        <v>91</v>
      </c>
      <c r="I1432" s="4">
        <v>0.8</v>
      </c>
      <c r="J1432" s="4">
        <v>25.1</v>
      </c>
      <c r="K1432" s="4">
        <v>16.5</v>
      </c>
      <c r="L1432" s="8">
        <v>0.8</v>
      </c>
      <c r="M1432" s="59">
        <f>AlimentosSMAE[[#This Row],[Fibra]]/AlimentosSMAE[[#This Row],[Peso neto]]</f>
        <v>3.8095238095238099E-2</v>
      </c>
      <c r="N1432" s="62">
        <f>AlimentosSMAE[[#This Row],[Kcal]]/AlimentosSMAE[[#This Row],[Peso neto]]</f>
        <v>4.333333333333333</v>
      </c>
    </row>
    <row r="1433" spans="2:14" x14ac:dyDescent="0.25">
      <c r="B1433" s="17" t="s">
        <v>833</v>
      </c>
      <c r="C1433" s="3" t="s">
        <v>2040</v>
      </c>
      <c r="D1433" s="4">
        <v>6</v>
      </c>
      <c r="E1433" s="2" t="s">
        <v>45</v>
      </c>
      <c r="F1433" s="4">
        <v>21</v>
      </c>
      <c r="G1433" s="4">
        <v>21</v>
      </c>
      <c r="H1433" s="4">
        <v>105</v>
      </c>
      <c r="I1433" s="4">
        <v>0.8</v>
      </c>
      <c r="J1433" s="4">
        <v>4.5</v>
      </c>
      <c r="K1433" s="4">
        <v>15.8</v>
      </c>
      <c r="L1433" s="8">
        <v>0.8</v>
      </c>
      <c r="M1433" s="59">
        <f>AlimentosSMAE[[#This Row],[Fibra]]/AlimentosSMAE[[#This Row],[Peso neto]]</f>
        <v>3.8095238095238099E-2</v>
      </c>
      <c r="N1433" s="62">
        <f>AlimentosSMAE[[#This Row],[Kcal]]/AlimentosSMAE[[#This Row],[Peso neto]]</f>
        <v>5</v>
      </c>
    </row>
    <row r="1434" spans="2:14" x14ac:dyDescent="0.25">
      <c r="B1434" s="17" t="s">
        <v>1472</v>
      </c>
      <c r="C1434" s="3" t="s">
        <v>2040</v>
      </c>
      <c r="D1434" s="4">
        <v>7</v>
      </c>
      <c r="E1434" s="2" t="s">
        <v>45</v>
      </c>
      <c r="F1434" s="4">
        <v>21</v>
      </c>
      <c r="G1434" s="4">
        <v>21</v>
      </c>
      <c r="H1434" s="4">
        <v>105</v>
      </c>
      <c r="I1434" s="4">
        <v>1.2</v>
      </c>
      <c r="J1434" s="4">
        <v>5.4</v>
      </c>
      <c r="K1434" s="4">
        <v>13.6</v>
      </c>
      <c r="L1434" s="8">
        <v>0.8</v>
      </c>
      <c r="M1434" s="59">
        <f>AlimentosSMAE[[#This Row],[Fibra]]/AlimentosSMAE[[#This Row],[Peso neto]]</f>
        <v>3.8095238095238099E-2</v>
      </c>
      <c r="N1434" s="62">
        <f>AlimentosSMAE[[#This Row],[Kcal]]/AlimentosSMAE[[#This Row],[Peso neto]]</f>
        <v>5</v>
      </c>
    </row>
    <row r="1435" spans="2:14" x14ac:dyDescent="0.25">
      <c r="B1435" s="17" t="s">
        <v>213</v>
      </c>
      <c r="C1435" s="3" t="s">
        <v>2040</v>
      </c>
      <c r="D1435" s="4">
        <v>0.33333333300000001</v>
      </c>
      <c r="E1435" s="2" t="s">
        <v>45</v>
      </c>
      <c r="F1435" s="4">
        <v>24</v>
      </c>
      <c r="G1435" s="4">
        <v>24</v>
      </c>
      <c r="H1435" s="4">
        <v>60</v>
      </c>
      <c r="I1435" s="4">
        <v>2.5</v>
      </c>
      <c r="J1435" s="4">
        <v>0.3</v>
      </c>
      <c r="K1435" s="4">
        <v>12.6</v>
      </c>
      <c r="L1435" s="8">
        <v>0.9</v>
      </c>
      <c r="M1435" s="59">
        <f>AlimentosSMAE[[#This Row],[Fibra]]/AlimentosSMAE[[#This Row],[Peso neto]]</f>
        <v>3.7499999999999999E-2</v>
      </c>
      <c r="N1435" s="62">
        <f>AlimentosSMAE[[#This Row],[Kcal]]/AlimentosSMAE[[#This Row],[Peso neto]]</f>
        <v>2.5</v>
      </c>
    </row>
    <row r="1436" spans="2:14" x14ac:dyDescent="0.25">
      <c r="B1436" s="17" t="s">
        <v>216</v>
      </c>
      <c r="C1436" s="3" t="s">
        <v>2040</v>
      </c>
      <c r="D1436" s="4">
        <v>0.33333333300000001</v>
      </c>
      <c r="E1436" s="2" t="s">
        <v>45</v>
      </c>
      <c r="F1436" s="4">
        <v>24</v>
      </c>
      <c r="G1436" s="4">
        <v>24</v>
      </c>
      <c r="H1436" s="4">
        <v>60</v>
      </c>
      <c r="I1436" s="4">
        <v>2.5</v>
      </c>
      <c r="J1436" s="4">
        <v>0.3</v>
      </c>
      <c r="K1436" s="4">
        <v>12.6</v>
      </c>
      <c r="L1436" s="8">
        <v>0.9</v>
      </c>
      <c r="M1436" s="59">
        <f>AlimentosSMAE[[#This Row],[Fibra]]/AlimentosSMAE[[#This Row],[Peso neto]]</f>
        <v>3.7499999999999999E-2</v>
      </c>
      <c r="N1436" s="62">
        <f>AlimentosSMAE[[#This Row],[Kcal]]/AlimentosSMAE[[#This Row],[Peso neto]]</f>
        <v>2.5</v>
      </c>
    </row>
    <row r="1437" spans="2:14" x14ac:dyDescent="0.25">
      <c r="B1437" s="17" t="s">
        <v>449</v>
      </c>
      <c r="C1437" s="3" t="s">
        <v>2040</v>
      </c>
      <c r="D1437" s="4">
        <v>0.5</v>
      </c>
      <c r="E1437" s="2" t="s">
        <v>50</v>
      </c>
      <c r="F1437" s="4">
        <v>16</v>
      </c>
      <c r="G1437" s="4">
        <v>16</v>
      </c>
      <c r="H1437" s="4">
        <v>59</v>
      </c>
      <c r="I1437" s="4">
        <v>0.5</v>
      </c>
      <c r="J1437" s="4">
        <v>0.5</v>
      </c>
      <c r="K1437" s="4">
        <v>13.6</v>
      </c>
      <c r="L1437" s="8">
        <v>0.6</v>
      </c>
      <c r="M1437" s="59">
        <f>AlimentosSMAE[[#This Row],[Fibra]]/AlimentosSMAE[[#This Row],[Peso neto]]</f>
        <v>3.7499999999999999E-2</v>
      </c>
      <c r="N1437" s="62">
        <f>AlimentosSMAE[[#This Row],[Kcal]]/AlimentosSMAE[[#This Row],[Peso neto]]</f>
        <v>3.6875</v>
      </c>
    </row>
    <row r="1438" spans="2:14" x14ac:dyDescent="0.25">
      <c r="B1438" s="17" t="s">
        <v>794</v>
      </c>
      <c r="C1438" s="3" t="s">
        <v>2040</v>
      </c>
      <c r="D1438" s="4">
        <v>0.33333333300000001</v>
      </c>
      <c r="E1438" s="2" t="s">
        <v>476</v>
      </c>
      <c r="F1438" s="4">
        <v>32</v>
      </c>
      <c r="G1438" s="4">
        <v>32</v>
      </c>
      <c r="H1438" s="4">
        <v>104</v>
      </c>
      <c r="I1438" s="4">
        <v>0.9</v>
      </c>
      <c r="J1438" s="4">
        <v>2.9</v>
      </c>
      <c r="K1438" s="4">
        <v>19.899999999999999</v>
      </c>
      <c r="L1438" s="8">
        <v>1.2</v>
      </c>
      <c r="M1438" s="59">
        <f>AlimentosSMAE[[#This Row],[Fibra]]/AlimentosSMAE[[#This Row],[Peso neto]]</f>
        <v>3.7499999999999999E-2</v>
      </c>
      <c r="N1438" s="62">
        <f>AlimentosSMAE[[#This Row],[Kcal]]/AlimentosSMAE[[#This Row],[Peso neto]]</f>
        <v>3.25</v>
      </c>
    </row>
    <row r="1439" spans="2:14" x14ac:dyDescent="0.25">
      <c r="B1439" s="17" t="s">
        <v>235</v>
      </c>
      <c r="C1439" s="3" t="s">
        <v>2040</v>
      </c>
      <c r="D1439" s="4">
        <v>0.33333333300000001</v>
      </c>
      <c r="E1439" s="2" t="s">
        <v>45</v>
      </c>
      <c r="F1439" s="4">
        <v>19</v>
      </c>
      <c r="G1439" s="4">
        <v>19</v>
      </c>
      <c r="H1439" s="4">
        <v>87</v>
      </c>
      <c r="I1439" s="4">
        <v>1.4</v>
      </c>
      <c r="J1439" s="4">
        <v>5</v>
      </c>
      <c r="K1439" s="4">
        <v>11</v>
      </c>
      <c r="L1439" s="8">
        <v>0.7</v>
      </c>
      <c r="M1439" s="59">
        <f>AlimentosSMAE[[#This Row],[Fibra]]/AlimentosSMAE[[#This Row],[Peso neto]]</f>
        <v>3.6842105263157891E-2</v>
      </c>
      <c r="N1439" s="62">
        <f>AlimentosSMAE[[#This Row],[Kcal]]/AlimentosSMAE[[#This Row],[Peso neto]]</f>
        <v>4.5789473684210522</v>
      </c>
    </row>
    <row r="1440" spans="2:14" x14ac:dyDescent="0.25">
      <c r="B1440" s="17" t="s">
        <v>233</v>
      </c>
      <c r="C1440" s="3" t="s">
        <v>2040</v>
      </c>
      <c r="D1440" s="4">
        <v>0.5</v>
      </c>
      <c r="E1440" s="2" t="s">
        <v>45</v>
      </c>
      <c r="F1440" s="4">
        <v>14</v>
      </c>
      <c r="G1440" s="4">
        <v>14</v>
      </c>
      <c r="H1440" s="4">
        <v>56</v>
      </c>
      <c r="I1440" s="4">
        <v>0.8</v>
      </c>
      <c r="J1440" s="4">
        <v>1.1000000000000001</v>
      </c>
      <c r="K1440" s="4">
        <v>11.1</v>
      </c>
      <c r="L1440" s="8">
        <v>0.5</v>
      </c>
      <c r="M1440" s="59">
        <f>AlimentosSMAE[[#This Row],[Fibra]]/AlimentosSMAE[[#This Row],[Peso neto]]</f>
        <v>3.5714285714285712E-2</v>
      </c>
      <c r="N1440" s="62">
        <f>AlimentosSMAE[[#This Row],[Kcal]]/AlimentosSMAE[[#This Row],[Peso neto]]</f>
        <v>4</v>
      </c>
    </row>
    <row r="1441" spans="2:14" x14ac:dyDescent="0.25">
      <c r="B1441" s="17" t="s">
        <v>1411</v>
      </c>
      <c r="C1441" s="3" t="s">
        <v>2040</v>
      </c>
      <c r="D1441" s="4">
        <v>1</v>
      </c>
      <c r="E1441" s="2" t="s">
        <v>45</v>
      </c>
      <c r="F1441" s="4">
        <v>28</v>
      </c>
      <c r="G1441" s="4">
        <v>28</v>
      </c>
      <c r="H1441" s="4">
        <v>93</v>
      </c>
      <c r="I1441" s="4">
        <v>2</v>
      </c>
      <c r="J1441" s="4">
        <v>3.9</v>
      </c>
      <c r="K1441" s="4">
        <v>12.3</v>
      </c>
      <c r="L1441" s="8">
        <v>1</v>
      </c>
      <c r="M1441" s="59">
        <f>AlimentosSMAE[[#This Row],[Fibra]]/AlimentosSMAE[[#This Row],[Peso neto]]</f>
        <v>3.5714285714285712E-2</v>
      </c>
      <c r="N1441" s="62">
        <f>AlimentosSMAE[[#This Row],[Kcal]]/AlimentosSMAE[[#This Row],[Peso neto]]</f>
        <v>3.3214285714285716</v>
      </c>
    </row>
    <row r="1442" spans="2:14" x14ac:dyDescent="0.25">
      <c r="B1442" s="17" t="s">
        <v>1412</v>
      </c>
      <c r="C1442" s="3" t="s">
        <v>2040</v>
      </c>
      <c r="D1442" s="4">
        <v>1</v>
      </c>
      <c r="E1442" s="2" t="s">
        <v>45</v>
      </c>
      <c r="F1442" s="4">
        <v>28</v>
      </c>
      <c r="G1442" s="4">
        <v>28</v>
      </c>
      <c r="H1442" s="4">
        <v>98</v>
      </c>
      <c r="I1442" s="4">
        <v>2.5</v>
      </c>
      <c r="J1442" s="4">
        <v>4.9000000000000004</v>
      </c>
      <c r="K1442" s="4">
        <v>11.3</v>
      </c>
      <c r="L1442" s="8">
        <v>1</v>
      </c>
      <c r="M1442" s="59">
        <f>AlimentosSMAE[[#This Row],[Fibra]]/AlimentosSMAE[[#This Row],[Peso neto]]</f>
        <v>3.5714285714285712E-2</v>
      </c>
      <c r="N1442" s="62">
        <f>AlimentosSMAE[[#This Row],[Kcal]]/AlimentosSMAE[[#This Row],[Peso neto]]</f>
        <v>3.5</v>
      </c>
    </row>
    <row r="1443" spans="2:14" x14ac:dyDescent="0.25">
      <c r="B1443" s="17" t="s">
        <v>1430</v>
      </c>
      <c r="C1443" s="3" t="s">
        <v>2040</v>
      </c>
      <c r="D1443" s="4">
        <v>0.5</v>
      </c>
      <c r="E1443" s="2" t="s">
        <v>45</v>
      </c>
      <c r="F1443" s="4">
        <v>14</v>
      </c>
      <c r="G1443" s="4">
        <v>14</v>
      </c>
      <c r="H1443" s="4">
        <v>56</v>
      </c>
      <c r="I1443" s="4">
        <v>1.4</v>
      </c>
      <c r="J1443" s="4">
        <v>0.2</v>
      </c>
      <c r="K1443" s="4">
        <v>119</v>
      </c>
      <c r="L1443" s="8">
        <v>0.5</v>
      </c>
      <c r="M1443" s="59">
        <f>AlimentosSMAE[[#This Row],[Fibra]]/AlimentosSMAE[[#This Row],[Peso neto]]</f>
        <v>3.5714285714285712E-2</v>
      </c>
      <c r="N1443" s="62">
        <f>AlimentosSMAE[[#This Row],[Kcal]]/AlimentosSMAE[[#This Row],[Peso neto]]</f>
        <v>4</v>
      </c>
    </row>
    <row r="1444" spans="2:14" x14ac:dyDescent="0.25">
      <c r="B1444" s="17" t="s">
        <v>1522</v>
      </c>
      <c r="C1444" s="3" t="s">
        <v>2040</v>
      </c>
      <c r="D1444" s="4">
        <v>1</v>
      </c>
      <c r="E1444" s="2" t="s">
        <v>476</v>
      </c>
      <c r="F1444" s="4">
        <v>28</v>
      </c>
      <c r="G1444" s="4">
        <v>28</v>
      </c>
      <c r="H1444" s="4">
        <v>91</v>
      </c>
      <c r="I1444" s="4">
        <v>0.8</v>
      </c>
      <c r="J1444" s="4">
        <v>2.5</v>
      </c>
      <c r="K1444" s="4">
        <v>17.3</v>
      </c>
      <c r="L1444" s="8">
        <v>1</v>
      </c>
      <c r="M1444" s="59">
        <f>AlimentosSMAE[[#This Row],[Fibra]]/AlimentosSMAE[[#This Row],[Peso neto]]</f>
        <v>3.5714285714285712E-2</v>
      </c>
      <c r="N1444" s="62">
        <f>AlimentosSMAE[[#This Row],[Kcal]]/AlimentosSMAE[[#This Row],[Peso neto]]</f>
        <v>3.25</v>
      </c>
    </row>
    <row r="1445" spans="2:14" x14ac:dyDescent="0.25">
      <c r="B1445" s="17" t="s">
        <v>162</v>
      </c>
      <c r="C1445" s="3" t="s">
        <v>2040</v>
      </c>
      <c r="D1445" s="4">
        <v>20</v>
      </c>
      <c r="E1445" s="2" t="s">
        <v>10</v>
      </c>
      <c r="F1445" s="4">
        <v>20</v>
      </c>
      <c r="G1445" s="4">
        <v>20</v>
      </c>
      <c r="H1445" s="4">
        <v>72</v>
      </c>
      <c r="I1445" s="4">
        <v>0.5</v>
      </c>
      <c r="J1445" s="4">
        <v>0.5</v>
      </c>
      <c r="K1445" s="4">
        <v>15.2</v>
      </c>
      <c r="L1445" s="8">
        <v>0.7</v>
      </c>
      <c r="M1445" s="59">
        <f>AlimentosSMAE[[#This Row],[Fibra]]/AlimentosSMAE[[#This Row],[Peso neto]]</f>
        <v>3.4999999999999996E-2</v>
      </c>
      <c r="N1445" s="62">
        <f>AlimentosSMAE[[#This Row],[Kcal]]/AlimentosSMAE[[#This Row],[Peso neto]]</f>
        <v>3.6</v>
      </c>
    </row>
    <row r="1446" spans="2:14" x14ac:dyDescent="0.25">
      <c r="B1446" s="17" t="s">
        <v>756</v>
      </c>
      <c r="C1446" s="3" t="s">
        <v>2040</v>
      </c>
      <c r="D1446" s="4">
        <v>20</v>
      </c>
      <c r="E1446" s="2" t="s">
        <v>10</v>
      </c>
      <c r="F1446" s="4">
        <v>20</v>
      </c>
      <c r="G1446" s="4">
        <v>20</v>
      </c>
      <c r="H1446" s="4">
        <v>72</v>
      </c>
      <c r="I1446" s="4">
        <v>2.7</v>
      </c>
      <c r="J1446" s="4">
        <v>0.5</v>
      </c>
      <c r="K1446" s="4">
        <v>14.5</v>
      </c>
      <c r="L1446" s="8">
        <v>0.7</v>
      </c>
      <c r="M1446" s="59">
        <f>AlimentosSMAE[[#This Row],[Fibra]]/AlimentosSMAE[[#This Row],[Peso neto]]</f>
        <v>3.4999999999999996E-2</v>
      </c>
      <c r="N1446" s="62">
        <f>AlimentosSMAE[[#This Row],[Kcal]]/AlimentosSMAE[[#This Row],[Peso neto]]</f>
        <v>3.6</v>
      </c>
    </row>
    <row r="1447" spans="2:14" x14ac:dyDescent="0.25">
      <c r="B1447" s="17" t="s">
        <v>794</v>
      </c>
      <c r="C1447" s="3" t="s">
        <v>2040</v>
      </c>
      <c r="D1447" s="4">
        <v>0.5</v>
      </c>
      <c r="E1447" s="2" t="s">
        <v>476</v>
      </c>
      <c r="F1447" s="4">
        <v>20</v>
      </c>
      <c r="G1447" s="4">
        <v>20</v>
      </c>
      <c r="H1447" s="4">
        <v>65</v>
      </c>
      <c r="I1447" s="4">
        <v>0.6</v>
      </c>
      <c r="J1447" s="4">
        <v>1.8</v>
      </c>
      <c r="K1447" s="4">
        <v>12.3</v>
      </c>
      <c r="L1447" s="8">
        <v>0.7</v>
      </c>
      <c r="M1447" s="59">
        <f>AlimentosSMAE[[#This Row],[Fibra]]/AlimentosSMAE[[#This Row],[Peso neto]]</f>
        <v>3.4999999999999996E-2</v>
      </c>
      <c r="N1447" s="62">
        <f>AlimentosSMAE[[#This Row],[Kcal]]/AlimentosSMAE[[#This Row],[Peso neto]]</f>
        <v>3.25</v>
      </c>
    </row>
    <row r="1448" spans="2:14" x14ac:dyDescent="0.25">
      <c r="B1448" s="17" t="s">
        <v>1199</v>
      </c>
      <c r="C1448" s="3" t="s">
        <v>2040</v>
      </c>
      <c r="D1448" s="4">
        <v>40</v>
      </c>
      <c r="E1448" s="2" t="s">
        <v>10</v>
      </c>
      <c r="F1448" s="4">
        <v>40</v>
      </c>
      <c r="G1448" s="4">
        <v>40</v>
      </c>
      <c r="H1448" s="4">
        <v>69</v>
      </c>
      <c r="I1448" s="4">
        <v>1.8</v>
      </c>
      <c r="J1448" s="4">
        <v>0.5</v>
      </c>
      <c r="K1448" s="4">
        <v>14.6</v>
      </c>
      <c r="L1448" s="8">
        <v>1.4</v>
      </c>
      <c r="M1448" s="59">
        <f>AlimentosSMAE[[#This Row],[Fibra]]/AlimentosSMAE[[#This Row],[Peso neto]]</f>
        <v>3.4999999999999996E-2</v>
      </c>
      <c r="N1448" s="62">
        <f>AlimentosSMAE[[#This Row],[Kcal]]/AlimentosSMAE[[#This Row],[Peso neto]]</f>
        <v>1.7250000000000001</v>
      </c>
    </row>
    <row r="1449" spans="2:14" x14ac:dyDescent="0.25">
      <c r="B1449" s="17" t="s">
        <v>1471</v>
      </c>
      <c r="C1449" s="3" t="s">
        <v>2040</v>
      </c>
      <c r="D1449" s="4">
        <v>4</v>
      </c>
      <c r="E1449" s="2" t="s">
        <v>45</v>
      </c>
      <c r="F1449" s="4">
        <v>20</v>
      </c>
      <c r="G1449" s="4">
        <v>20</v>
      </c>
      <c r="H1449" s="4">
        <v>112</v>
      </c>
      <c r="I1449" s="4">
        <v>1.2</v>
      </c>
      <c r="J1449" s="4">
        <v>7.7</v>
      </c>
      <c r="K1449" s="4">
        <v>10.199999999999999</v>
      </c>
      <c r="L1449" s="8">
        <v>0.7</v>
      </c>
      <c r="M1449" s="59">
        <f>AlimentosSMAE[[#This Row],[Fibra]]/AlimentosSMAE[[#This Row],[Peso neto]]</f>
        <v>3.4999999999999996E-2</v>
      </c>
      <c r="N1449" s="62">
        <f>AlimentosSMAE[[#This Row],[Kcal]]/AlimentosSMAE[[#This Row],[Peso neto]]</f>
        <v>5.6</v>
      </c>
    </row>
    <row r="1450" spans="2:14" x14ac:dyDescent="0.25">
      <c r="B1450" s="17" t="s">
        <v>1477</v>
      </c>
      <c r="C1450" s="3" t="s">
        <v>2040</v>
      </c>
      <c r="D1450" s="4">
        <v>0.75</v>
      </c>
      <c r="E1450" s="2" t="s">
        <v>503</v>
      </c>
      <c r="F1450" s="4">
        <v>20</v>
      </c>
      <c r="G1450" s="4">
        <v>20</v>
      </c>
      <c r="H1450" s="4">
        <v>94</v>
      </c>
      <c r="I1450" s="4">
        <v>1.1000000000000001</v>
      </c>
      <c r="J1450" s="4">
        <v>4.8</v>
      </c>
      <c r="K1450" s="4">
        <v>12.2</v>
      </c>
      <c r="L1450" s="8">
        <v>0.7</v>
      </c>
      <c r="M1450" s="59">
        <f>AlimentosSMAE[[#This Row],[Fibra]]/AlimentosSMAE[[#This Row],[Peso neto]]</f>
        <v>3.4999999999999996E-2</v>
      </c>
      <c r="N1450" s="62">
        <f>AlimentosSMAE[[#This Row],[Kcal]]/AlimentosSMAE[[#This Row],[Peso neto]]</f>
        <v>4.7</v>
      </c>
    </row>
    <row r="1451" spans="2:14" x14ac:dyDescent="0.25">
      <c r="B1451" s="17" t="s">
        <v>1402</v>
      </c>
      <c r="C1451" s="3" t="s">
        <v>2040</v>
      </c>
      <c r="D1451" s="4">
        <v>0.33333333300000001</v>
      </c>
      <c r="E1451" s="2" t="s">
        <v>45</v>
      </c>
      <c r="F1451" s="4">
        <v>23</v>
      </c>
      <c r="G1451" s="4">
        <v>23</v>
      </c>
      <c r="H1451" s="4">
        <v>60</v>
      </c>
      <c r="I1451" s="4">
        <v>2.5</v>
      </c>
      <c r="J1451" s="4">
        <v>0.3</v>
      </c>
      <c r="K1451" s="4">
        <v>12.5</v>
      </c>
      <c r="L1451" s="8">
        <v>0.8</v>
      </c>
      <c r="M1451" s="59">
        <f>AlimentosSMAE[[#This Row],[Fibra]]/AlimentosSMAE[[#This Row],[Peso neto]]</f>
        <v>3.4782608695652174E-2</v>
      </c>
      <c r="N1451" s="62">
        <f>AlimentosSMAE[[#This Row],[Kcal]]/AlimentosSMAE[[#This Row],[Peso neto]]</f>
        <v>2.6086956521739131</v>
      </c>
    </row>
    <row r="1452" spans="2:14" x14ac:dyDescent="0.25">
      <c r="B1452" s="17" t="s">
        <v>1196</v>
      </c>
      <c r="C1452" s="3" t="s">
        <v>2040</v>
      </c>
      <c r="D1452" s="4">
        <v>35</v>
      </c>
      <c r="E1452" s="2" t="s">
        <v>10</v>
      </c>
      <c r="F1452" s="4">
        <v>35</v>
      </c>
      <c r="G1452" s="4">
        <v>35</v>
      </c>
      <c r="H1452" s="4">
        <v>66</v>
      </c>
      <c r="I1452" s="4">
        <v>1.5</v>
      </c>
      <c r="J1452" s="4">
        <v>0.8</v>
      </c>
      <c r="K1452" s="4">
        <v>13.5</v>
      </c>
      <c r="L1452" s="8">
        <v>1.2</v>
      </c>
      <c r="M1452" s="59">
        <f>AlimentosSMAE[[#This Row],[Fibra]]/AlimentosSMAE[[#This Row],[Peso neto]]</f>
        <v>3.4285714285714287E-2</v>
      </c>
      <c r="N1452" s="62">
        <f>AlimentosSMAE[[#This Row],[Kcal]]/AlimentosSMAE[[#This Row],[Peso neto]]</f>
        <v>1.8857142857142857</v>
      </c>
    </row>
    <row r="1453" spans="2:14" x14ac:dyDescent="0.25">
      <c r="B1453" s="17" t="s">
        <v>675</v>
      </c>
      <c r="C1453" s="3" t="s">
        <v>2040</v>
      </c>
      <c r="D1453" s="4">
        <v>0.5</v>
      </c>
      <c r="E1453" s="2" t="s">
        <v>676</v>
      </c>
      <c r="F1453" s="4">
        <v>30</v>
      </c>
      <c r="G1453" s="4">
        <v>30</v>
      </c>
      <c r="H1453" s="4">
        <v>105</v>
      </c>
      <c r="I1453" s="4">
        <v>1</v>
      </c>
      <c r="J1453" s="4">
        <v>3.5</v>
      </c>
      <c r="K1453" s="4">
        <v>18</v>
      </c>
      <c r="L1453" s="8">
        <v>1</v>
      </c>
      <c r="M1453" s="59">
        <f>AlimentosSMAE[[#This Row],[Fibra]]/AlimentosSMAE[[#This Row],[Peso neto]]</f>
        <v>3.3333333333333333E-2</v>
      </c>
      <c r="N1453" s="62">
        <f>AlimentosSMAE[[#This Row],[Kcal]]/AlimentosSMAE[[#This Row],[Peso neto]]</f>
        <v>3.5</v>
      </c>
    </row>
    <row r="1454" spans="2:14" x14ac:dyDescent="0.25">
      <c r="B1454" s="17" t="s">
        <v>815</v>
      </c>
      <c r="C1454" s="3" t="s">
        <v>2040</v>
      </c>
      <c r="D1454" s="4">
        <v>1</v>
      </c>
      <c r="E1454" s="2" t="s">
        <v>45</v>
      </c>
      <c r="F1454" s="4">
        <v>15</v>
      </c>
      <c r="G1454" s="4">
        <v>15</v>
      </c>
      <c r="H1454" s="4">
        <v>50</v>
      </c>
      <c r="I1454" s="4">
        <v>0.5</v>
      </c>
      <c r="J1454" s="4">
        <v>0</v>
      </c>
      <c r="K1454" s="4">
        <v>12</v>
      </c>
      <c r="L1454" s="8">
        <v>0.5</v>
      </c>
      <c r="M1454" s="59">
        <f>AlimentosSMAE[[#This Row],[Fibra]]/AlimentosSMAE[[#This Row],[Peso neto]]</f>
        <v>3.3333333333333333E-2</v>
      </c>
      <c r="N1454" s="62">
        <f>AlimentosSMAE[[#This Row],[Kcal]]/AlimentosSMAE[[#This Row],[Peso neto]]</f>
        <v>3.3333333333333335</v>
      </c>
    </row>
    <row r="1455" spans="2:14" x14ac:dyDescent="0.25">
      <c r="B1455" s="17" t="s">
        <v>835</v>
      </c>
      <c r="C1455" s="3" t="s">
        <v>2040</v>
      </c>
      <c r="D1455" s="4">
        <v>3</v>
      </c>
      <c r="E1455" s="2" t="s">
        <v>45</v>
      </c>
      <c r="F1455" s="4">
        <v>21</v>
      </c>
      <c r="G1455" s="4">
        <v>21</v>
      </c>
      <c r="H1455" s="4">
        <v>105</v>
      </c>
      <c r="I1455" s="4">
        <v>1.3</v>
      </c>
      <c r="J1455" s="4">
        <v>5.3</v>
      </c>
      <c r="K1455" s="4">
        <v>13.8</v>
      </c>
      <c r="L1455" s="8">
        <v>0.7</v>
      </c>
      <c r="M1455" s="59">
        <f>AlimentosSMAE[[#This Row],[Fibra]]/AlimentosSMAE[[#This Row],[Peso neto]]</f>
        <v>3.3333333333333333E-2</v>
      </c>
      <c r="N1455" s="62">
        <f>AlimentosSMAE[[#This Row],[Kcal]]/AlimentosSMAE[[#This Row],[Peso neto]]</f>
        <v>5</v>
      </c>
    </row>
    <row r="1456" spans="2:14" x14ac:dyDescent="0.25">
      <c r="B1456" s="17" t="s">
        <v>839</v>
      </c>
      <c r="C1456" s="3" t="s">
        <v>2040</v>
      </c>
      <c r="D1456" s="4">
        <v>1.5</v>
      </c>
      <c r="E1456" s="2" t="s">
        <v>45</v>
      </c>
      <c r="F1456" s="4">
        <v>21</v>
      </c>
      <c r="G1456" s="4">
        <v>21</v>
      </c>
      <c r="H1456" s="4">
        <v>103</v>
      </c>
      <c r="I1456" s="4">
        <v>1.2</v>
      </c>
      <c r="J1456" s="4">
        <v>5</v>
      </c>
      <c r="K1456" s="4">
        <v>14.2</v>
      </c>
      <c r="L1456" s="8">
        <v>0.7</v>
      </c>
      <c r="M1456" s="59">
        <f>AlimentosSMAE[[#This Row],[Fibra]]/AlimentosSMAE[[#This Row],[Peso neto]]</f>
        <v>3.3333333333333333E-2</v>
      </c>
      <c r="N1456" s="62">
        <f>AlimentosSMAE[[#This Row],[Kcal]]/AlimentosSMAE[[#This Row],[Peso neto]]</f>
        <v>4.9047619047619051</v>
      </c>
    </row>
    <row r="1457" spans="2:14" x14ac:dyDescent="0.25">
      <c r="B1457" s="17" t="s">
        <v>898</v>
      </c>
      <c r="C1457" s="3" t="s">
        <v>2040</v>
      </c>
      <c r="D1457" s="4">
        <v>4</v>
      </c>
      <c r="E1457" s="2" t="s">
        <v>843</v>
      </c>
      <c r="F1457" s="4">
        <v>18</v>
      </c>
      <c r="G1457" s="4">
        <v>18</v>
      </c>
      <c r="H1457" s="4">
        <v>75</v>
      </c>
      <c r="I1457" s="4">
        <v>1.8</v>
      </c>
      <c r="J1457" s="4">
        <v>1.7</v>
      </c>
      <c r="K1457" s="4">
        <v>13.1</v>
      </c>
      <c r="L1457" s="8">
        <v>0.6</v>
      </c>
      <c r="M1457" s="59">
        <f>AlimentosSMAE[[#This Row],[Fibra]]/AlimentosSMAE[[#This Row],[Peso neto]]</f>
        <v>3.3333333333333333E-2</v>
      </c>
      <c r="N1457" s="62">
        <f>AlimentosSMAE[[#This Row],[Kcal]]/AlimentosSMAE[[#This Row],[Peso neto]]</f>
        <v>4.166666666666667</v>
      </c>
    </row>
    <row r="1458" spans="2:14" x14ac:dyDescent="0.25">
      <c r="B1458" s="17" t="s">
        <v>1195</v>
      </c>
      <c r="C1458" s="3" t="s">
        <v>2040</v>
      </c>
      <c r="D1458" s="4">
        <v>45</v>
      </c>
      <c r="E1458" s="2" t="s">
        <v>10</v>
      </c>
      <c r="F1458" s="4">
        <v>45</v>
      </c>
      <c r="G1458" s="4">
        <v>45</v>
      </c>
      <c r="H1458" s="4">
        <v>69</v>
      </c>
      <c r="I1458" s="4">
        <v>1.6</v>
      </c>
      <c r="J1458" s="4">
        <v>0.9</v>
      </c>
      <c r="K1458" s="4">
        <v>14.3</v>
      </c>
      <c r="L1458" s="8">
        <v>1.5</v>
      </c>
      <c r="M1458" s="59">
        <f>AlimentosSMAE[[#This Row],[Fibra]]/AlimentosSMAE[[#This Row],[Peso neto]]</f>
        <v>3.3333333333333333E-2</v>
      </c>
      <c r="N1458" s="62">
        <f>AlimentosSMAE[[#This Row],[Kcal]]/AlimentosSMAE[[#This Row],[Peso neto]]</f>
        <v>1.5333333333333334</v>
      </c>
    </row>
    <row r="1459" spans="2:14" x14ac:dyDescent="0.25">
      <c r="B1459" s="17" t="s">
        <v>1197</v>
      </c>
      <c r="C1459" s="3" t="s">
        <v>2040</v>
      </c>
      <c r="D1459" s="4">
        <v>45</v>
      </c>
      <c r="E1459" s="2" t="s">
        <v>10</v>
      </c>
      <c r="F1459" s="4">
        <v>45</v>
      </c>
      <c r="G1459" s="4">
        <v>45</v>
      </c>
      <c r="H1459" s="4">
        <v>69</v>
      </c>
      <c r="I1459" s="4">
        <v>1.6</v>
      </c>
      <c r="J1459" s="4">
        <v>0.9</v>
      </c>
      <c r="K1459" s="4">
        <v>14.3</v>
      </c>
      <c r="L1459" s="8">
        <v>1.5</v>
      </c>
      <c r="M1459" s="59">
        <f>AlimentosSMAE[[#This Row],[Fibra]]/AlimentosSMAE[[#This Row],[Peso neto]]</f>
        <v>3.3333333333333333E-2</v>
      </c>
      <c r="N1459" s="62">
        <f>AlimentosSMAE[[#This Row],[Kcal]]/AlimentosSMAE[[#This Row],[Peso neto]]</f>
        <v>1.5333333333333334</v>
      </c>
    </row>
    <row r="1460" spans="2:14" x14ac:dyDescent="0.25">
      <c r="B1460" s="17" t="s">
        <v>1198</v>
      </c>
      <c r="C1460" s="3" t="s">
        <v>2040</v>
      </c>
      <c r="D1460" s="4">
        <v>45</v>
      </c>
      <c r="E1460" s="2" t="s">
        <v>10</v>
      </c>
      <c r="F1460" s="4">
        <v>45</v>
      </c>
      <c r="G1460" s="4">
        <v>45</v>
      </c>
      <c r="H1460" s="4">
        <v>69</v>
      </c>
      <c r="I1460" s="4">
        <v>1.6</v>
      </c>
      <c r="J1460" s="4">
        <v>0.9</v>
      </c>
      <c r="K1460" s="4">
        <v>14.3</v>
      </c>
      <c r="L1460" s="8">
        <v>1.5</v>
      </c>
      <c r="M1460" s="59">
        <f>AlimentosSMAE[[#This Row],[Fibra]]/AlimentosSMAE[[#This Row],[Peso neto]]</f>
        <v>3.3333333333333333E-2</v>
      </c>
      <c r="N1460" s="62">
        <f>AlimentosSMAE[[#This Row],[Kcal]]/AlimentosSMAE[[#This Row],[Peso neto]]</f>
        <v>1.5333333333333334</v>
      </c>
    </row>
    <row r="1461" spans="2:14" x14ac:dyDescent="0.25">
      <c r="B1461" s="17" t="s">
        <v>1315</v>
      </c>
      <c r="C1461" s="3" t="s">
        <v>2040</v>
      </c>
      <c r="D1461" s="4">
        <v>45</v>
      </c>
      <c r="E1461" s="2" t="s">
        <v>10</v>
      </c>
      <c r="F1461" s="4">
        <v>45</v>
      </c>
      <c r="G1461" s="4">
        <v>45</v>
      </c>
      <c r="H1461" s="4">
        <v>69</v>
      </c>
      <c r="I1461" s="4">
        <v>1.6</v>
      </c>
      <c r="J1461" s="4">
        <v>0.9</v>
      </c>
      <c r="K1461" s="4">
        <v>14.3</v>
      </c>
      <c r="L1461" s="8">
        <v>1.5</v>
      </c>
      <c r="M1461" s="59">
        <f>AlimentosSMAE[[#This Row],[Fibra]]/AlimentosSMAE[[#This Row],[Peso neto]]</f>
        <v>3.3333333333333333E-2</v>
      </c>
      <c r="N1461" s="62">
        <f>AlimentosSMAE[[#This Row],[Kcal]]/AlimentosSMAE[[#This Row],[Peso neto]]</f>
        <v>1.5333333333333334</v>
      </c>
    </row>
    <row r="1462" spans="2:14" x14ac:dyDescent="0.25">
      <c r="B1462" s="17" t="s">
        <v>1470</v>
      </c>
      <c r="C1462" s="3" t="s">
        <v>2040</v>
      </c>
      <c r="D1462" s="4">
        <v>6</v>
      </c>
      <c r="E1462" s="2" t="s">
        <v>45</v>
      </c>
      <c r="F1462" s="4">
        <v>18</v>
      </c>
      <c r="G1462" s="4">
        <v>18</v>
      </c>
      <c r="H1462" s="4">
        <v>100</v>
      </c>
      <c r="I1462" s="4">
        <v>1.1000000000000001</v>
      </c>
      <c r="J1462" s="4">
        <v>6.9</v>
      </c>
      <c r="K1462" s="4">
        <v>9.1999999999999993</v>
      </c>
      <c r="L1462" s="8">
        <v>0.6</v>
      </c>
      <c r="M1462" s="59">
        <f>AlimentosSMAE[[#This Row],[Fibra]]/AlimentosSMAE[[#This Row],[Peso neto]]</f>
        <v>3.3333333333333333E-2</v>
      </c>
      <c r="N1462" s="62">
        <f>AlimentosSMAE[[#This Row],[Kcal]]/AlimentosSMAE[[#This Row],[Peso neto]]</f>
        <v>5.5555555555555554</v>
      </c>
    </row>
    <row r="1463" spans="2:14" x14ac:dyDescent="0.25">
      <c r="B1463" s="17" t="s">
        <v>1474</v>
      </c>
      <c r="C1463" s="3" t="s">
        <v>2040</v>
      </c>
      <c r="D1463" s="4">
        <v>6</v>
      </c>
      <c r="E1463" s="2" t="s">
        <v>45</v>
      </c>
      <c r="F1463" s="4">
        <v>18</v>
      </c>
      <c r="G1463" s="4">
        <v>18</v>
      </c>
      <c r="H1463" s="4">
        <v>99</v>
      </c>
      <c r="I1463" s="4">
        <v>1.3</v>
      </c>
      <c r="J1463" s="4">
        <v>6.7</v>
      </c>
      <c r="K1463" s="4">
        <v>9.1</v>
      </c>
      <c r="L1463" s="8">
        <v>0.6</v>
      </c>
      <c r="M1463" s="59">
        <f>AlimentosSMAE[[#This Row],[Fibra]]/AlimentosSMAE[[#This Row],[Peso neto]]</f>
        <v>3.3333333333333333E-2</v>
      </c>
      <c r="N1463" s="62">
        <f>AlimentosSMAE[[#This Row],[Kcal]]/AlimentosSMAE[[#This Row],[Peso neto]]</f>
        <v>5.5</v>
      </c>
    </row>
    <row r="1464" spans="2:14" x14ac:dyDescent="0.25">
      <c r="B1464" s="17" t="s">
        <v>1475</v>
      </c>
      <c r="C1464" s="3" t="s">
        <v>2040</v>
      </c>
      <c r="D1464" s="4">
        <v>6</v>
      </c>
      <c r="E1464" s="2" t="s">
        <v>45</v>
      </c>
      <c r="F1464" s="4">
        <v>30</v>
      </c>
      <c r="G1464" s="4">
        <v>30</v>
      </c>
      <c r="H1464" s="4">
        <v>100</v>
      </c>
      <c r="I1464" s="4">
        <v>1.1000000000000001</v>
      </c>
      <c r="J1464" s="4">
        <v>5.6</v>
      </c>
      <c r="K1464" s="4">
        <v>11.9</v>
      </c>
      <c r="L1464" s="8">
        <v>1</v>
      </c>
      <c r="M1464" s="59">
        <f>AlimentosSMAE[[#This Row],[Fibra]]/AlimentosSMAE[[#This Row],[Peso neto]]</f>
        <v>3.3333333333333333E-2</v>
      </c>
      <c r="N1464" s="62">
        <f>AlimentosSMAE[[#This Row],[Kcal]]/AlimentosSMAE[[#This Row],[Peso neto]]</f>
        <v>3.3333333333333335</v>
      </c>
    </row>
    <row r="1465" spans="2:14" x14ac:dyDescent="0.25">
      <c r="B1465" s="17" t="s">
        <v>1659</v>
      </c>
      <c r="C1465" s="3" t="s">
        <v>2040</v>
      </c>
      <c r="D1465" s="4">
        <v>6</v>
      </c>
      <c r="E1465" s="2" t="s">
        <v>45</v>
      </c>
      <c r="F1465" s="4">
        <v>18</v>
      </c>
      <c r="G1465" s="4">
        <v>18</v>
      </c>
      <c r="H1465" s="4">
        <v>69</v>
      </c>
      <c r="I1465" s="4">
        <v>1.7</v>
      </c>
      <c r="J1465" s="4">
        <v>0.6</v>
      </c>
      <c r="K1465" s="4">
        <v>14.5</v>
      </c>
      <c r="L1465" s="8">
        <v>0.6</v>
      </c>
      <c r="M1465" s="59">
        <f>AlimentosSMAE[[#This Row],[Fibra]]/AlimentosSMAE[[#This Row],[Peso neto]]</f>
        <v>3.3333333333333333E-2</v>
      </c>
      <c r="N1465" s="62">
        <f>AlimentosSMAE[[#This Row],[Kcal]]/AlimentosSMAE[[#This Row],[Peso neto]]</f>
        <v>3.8333333333333335</v>
      </c>
    </row>
    <row r="1466" spans="2:14" x14ac:dyDescent="0.25">
      <c r="B1466" s="17" t="s">
        <v>1968</v>
      </c>
      <c r="C1466" s="3" t="s">
        <v>2040</v>
      </c>
      <c r="D1466" s="4">
        <v>1.5</v>
      </c>
      <c r="E1466" s="2" t="s">
        <v>52</v>
      </c>
      <c r="F1466" s="4">
        <v>21</v>
      </c>
      <c r="G1466" s="4">
        <v>21</v>
      </c>
      <c r="H1466" s="4">
        <v>71</v>
      </c>
      <c r="I1466" s="4">
        <v>2.2000000000000002</v>
      </c>
      <c r="J1466" s="4">
        <v>0.5</v>
      </c>
      <c r="K1466" s="4">
        <v>15.4</v>
      </c>
      <c r="L1466" s="8">
        <v>0.7</v>
      </c>
      <c r="M1466" s="59">
        <f>AlimentosSMAE[[#This Row],[Fibra]]/AlimentosSMAE[[#This Row],[Peso neto]]</f>
        <v>3.3333333333333333E-2</v>
      </c>
      <c r="N1466" s="62">
        <f>AlimentosSMAE[[#This Row],[Kcal]]/AlimentosSMAE[[#This Row],[Peso neto]]</f>
        <v>3.3809523809523809</v>
      </c>
    </row>
    <row r="1467" spans="2:14" x14ac:dyDescent="0.25">
      <c r="B1467" s="17" t="s">
        <v>1969</v>
      </c>
      <c r="C1467" s="3" t="s">
        <v>2040</v>
      </c>
      <c r="D1467" s="4">
        <v>1.5</v>
      </c>
      <c r="E1467" s="2" t="s">
        <v>52</v>
      </c>
      <c r="F1467" s="4">
        <v>21</v>
      </c>
      <c r="G1467" s="4">
        <v>21</v>
      </c>
      <c r="H1467" s="4">
        <v>70</v>
      </c>
      <c r="I1467" s="4">
        <v>2.2000000000000002</v>
      </c>
      <c r="J1467" s="4">
        <v>0.5</v>
      </c>
      <c r="K1467" s="4">
        <v>15.1</v>
      </c>
      <c r="L1467" s="8">
        <v>0.7</v>
      </c>
      <c r="M1467" s="59">
        <f>AlimentosSMAE[[#This Row],[Fibra]]/AlimentosSMAE[[#This Row],[Peso neto]]</f>
        <v>3.3333333333333333E-2</v>
      </c>
      <c r="N1467" s="62">
        <f>AlimentosSMAE[[#This Row],[Kcal]]/AlimentosSMAE[[#This Row],[Peso neto]]</f>
        <v>3.3333333333333335</v>
      </c>
    </row>
    <row r="1468" spans="2:14" x14ac:dyDescent="0.25">
      <c r="B1468" s="17" t="s">
        <v>1290</v>
      </c>
      <c r="C1468" s="3" t="s">
        <v>2040</v>
      </c>
      <c r="D1468" s="4">
        <v>0.33333333300000001</v>
      </c>
      <c r="E1468" s="2" t="s">
        <v>45</v>
      </c>
      <c r="F1468" s="4">
        <v>37</v>
      </c>
      <c r="G1468" s="4">
        <v>37</v>
      </c>
      <c r="H1468" s="4">
        <v>114</v>
      </c>
      <c r="I1468" s="4">
        <v>2.2000000000000002</v>
      </c>
      <c r="J1468" s="4">
        <v>3.1</v>
      </c>
      <c r="K1468" s="4">
        <v>19</v>
      </c>
      <c r="L1468" s="8">
        <v>1.2</v>
      </c>
      <c r="M1468" s="59">
        <f>AlimentosSMAE[[#This Row],[Fibra]]/AlimentosSMAE[[#This Row],[Peso neto]]</f>
        <v>3.2432432432432434E-2</v>
      </c>
      <c r="N1468" s="62">
        <f>AlimentosSMAE[[#This Row],[Kcal]]/AlimentosSMAE[[#This Row],[Peso neto]]</f>
        <v>3.0810810810810811</v>
      </c>
    </row>
    <row r="1469" spans="2:14" x14ac:dyDescent="0.25">
      <c r="B1469" s="17" t="s">
        <v>1442</v>
      </c>
      <c r="C1469" s="3" t="s">
        <v>2040</v>
      </c>
      <c r="D1469" s="4">
        <v>0.33333333300000001</v>
      </c>
      <c r="E1469" s="2" t="s">
        <v>45</v>
      </c>
      <c r="F1469" s="4">
        <v>37</v>
      </c>
      <c r="G1469" s="4">
        <v>37</v>
      </c>
      <c r="H1469" s="4">
        <v>144</v>
      </c>
      <c r="I1469" s="4">
        <v>2.2000000000000002</v>
      </c>
      <c r="J1469" s="4">
        <v>3.1</v>
      </c>
      <c r="K1469" s="4">
        <v>19</v>
      </c>
      <c r="L1469" s="8">
        <v>1.2</v>
      </c>
      <c r="M1469" s="59">
        <f>AlimentosSMAE[[#This Row],[Fibra]]/AlimentosSMAE[[#This Row],[Peso neto]]</f>
        <v>3.2432432432432434E-2</v>
      </c>
      <c r="N1469" s="62">
        <f>AlimentosSMAE[[#This Row],[Kcal]]/AlimentosSMAE[[#This Row],[Peso neto]]</f>
        <v>3.8918918918918921</v>
      </c>
    </row>
    <row r="1470" spans="2:14" x14ac:dyDescent="0.25">
      <c r="B1470" s="17" t="s">
        <v>1424</v>
      </c>
      <c r="C1470" s="3" t="s">
        <v>2040</v>
      </c>
      <c r="D1470" s="4">
        <v>1</v>
      </c>
      <c r="E1470" s="2" t="s">
        <v>476</v>
      </c>
      <c r="F1470" s="4">
        <v>28</v>
      </c>
      <c r="G1470" s="4">
        <v>28</v>
      </c>
      <c r="H1470" s="4">
        <v>71</v>
      </c>
      <c r="I1470" s="4">
        <v>3</v>
      </c>
      <c r="J1470" s="4">
        <v>1.1000000000000001</v>
      </c>
      <c r="K1470" s="4">
        <v>12.7</v>
      </c>
      <c r="L1470" s="8">
        <v>0.9</v>
      </c>
      <c r="M1470" s="59">
        <f>AlimentosSMAE[[#This Row],[Fibra]]/AlimentosSMAE[[#This Row],[Peso neto]]</f>
        <v>3.2142857142857147E-2</v>
      </c>
      <c r="N1470" s="62">
        <f>AlimentosSMAE[[#This Row],[Kcal]]/AlimentosSMAE[[#This Row],[Peso neto]]</f>
        <v>2.5357142857142856</v>
      </c>
    </row>
    <row r="1471" spans="2:14" x14ac:dyDescent="0.25">
      <c r="B1471" s="17" t="s">
        <v>1460</v>
      </c>
      <c r="C1471" s="3" t="s">
        <v>2040</v>
      </c>
      <c r="D1471" s="4">
        <v>50</v>
      </c>
      <c r="E1471" s="2" t="s">
        <v>10</v>
      </c>
      <c r="F1471" s="4">
        <v>50</v>
      </c>
      <c r="G1471" s="4">
        <v>50</v>
      </c>
      <c r="H1471" s="4">
        <v>100</v>
      </c>
      <c r="I1471" s="4">
        <v>1.6</v>
      </c>
      <c r="J1471" s="4">
        <v>3.8</v>
      </c>
      <c r="K1471" s="4">
        <v>15.6</v>
      </c>
      <c r="L1471" s="8">
        <v>1.6</v>
      </c>
      <c r="M1471" s="59">
        <f>AlimentosSMAE[[#This Row],[Fibra]]/AlimentosSMAE[[#This Row],[Peso neto]]</f>
        <v>3.2000000000000001E-2</v>
      </c>
      <c r="N1471" s="62">
        <f>AlimentosSMAE[[#This Row],[Kcal]]/AlimentosSMAE[[#This Row],[Peso neto]]</f>
        <v>2</v>
      </c>
    </row>
    <row r="1472" spans="2:14" x14ac:dyDescent="0.25">
      <c r="B1472" s="17" t="s">
        <v>974</v>
      </c>
      <c r="C1472" s="3" t="s">
        <v>2040</v>
      </c>
      <c r="D1472" s="4">
        <v>0.75</v>
      </c>
      <c r="E1472" s="2" t="s">
        <v>50</v>
      </c>
      <c r="F1472" s="4">
        <v>19</v>
      </c>
      <c r="G1472" s="4">
        <v>19</v>
      </c>
      <c r="H1472" s="4">
        <v>67</v>
      </c>
      <c r="I1472" s="4">
        <v>1.4</v>
      </c>
      <c r="J1472" s="4">
        <v>0.1</v>
      </c>
      <c r="K1472" s="4">
        <v>15.8</v>
      </c>
      <c r="L1472" s="8">
        <v>0.6</v>
      </c>
      <c r="M1472" s="59">
        <f>AlimentosSMAE[[#This Row],[Fibra]]/AlimentosSMAE[[#This Row],[Peso neto]]</f>
        <v>3.1578947368421054E-2</v>
      </c>
      <c r="N1472" s="62">
        <f>AlimentosSMAE[[#This Row],[Kcal]]/AlimentosSMAE[[#This Row],[Peso neto]]</f>
        <v>3.5263157894736841</v>
      </c>
    </row>
    <row r="1473" spans="2:14" x14ac:dyDescent="0.25">
      <c r="B1473" s="17" t="s">
        <v>1970</v>
      </c>
      <c r="C1473" s="3" t="s">
        <v>2040</v>
      </c>
      <c r="D1473" s="4">
        <v>2</v>
      </c>
      <c r="E1473" s="2" t="s">
        <v>52</v>
      </c>
      <c r="F1473" s="4">
        <v>19</v>
      </c>
      <c r="G1473" s="4">
        <v>19</v>
      </c>
      <c r="H1473" s="4">
        <v>63</v>
      </c>
      <c r="I1473" s="4">
        <v>2</v>
      </c>
      <c r="J1473" s="4">
        <v>0.5</v>
      </c>
      <c r="K1473" s="4">
        <v>13.8</v>
      </c>
      <c r="L1473" s="8">
        <v>0.6</v>
      </c>
      <c r="M1473" s="59">
        <f>AlimentosSMAE[[#This Row],[Fibra]]/AlimentosSMAE[[#This Row],[Peso neto]]</f>
        <v>3.1578947368421054E-2</v>
      </c>
      <c r="N1473" s="62">
        <f>AlimentosSMAE[[#This Row],[Kcal]]/AlimentosSMAE[[#This Row],[Peso neto]]</f>
        <v>3.3157894736842106</v>
      </c>
    </row>
    <row r="1474" spans="2:14" x14ac:dyDescent="0.25">
      <c r="B1474" s="17" t="s">
        <v>965</v>
      </c>
      <c r="C1474" s="3" t="s">
        <v>2040</v>
      </c>
      <c r="D1474" s="4">
        <v>0.5</v>
      </c>
      <c r="E1474" s="2" t="s">
        <v>50</v>
      </c>
      <c r="F1474" s="4">
        <v>16</v>
      </c>
      <c r="G1474" s="4">
        <v>16</v>
      </c>
      <c r="H1474" s="4">
        <v>55</v>
      </c>
      <c r="I1474" s="4">
        <v>3.2</v>
      </c>
      <c r="J1474" s="4">
        <v>0.2</v>
      </c>
      <c r="K1474" s="4">
        <v>11.2</v>
      </c>
      <c r="L1474" s="8">
        <v>0.5</v>
      </c>
      <c r="M1474" s="59">
        <f>AlimentosSMAE[[#This Row],[Fibra]]/AlimentosSMAE[[#This Row],[Peso neto]]</f>
        <v>3.125E-2</v>
      </c>
      <c r="N1474" s="62">
        <f>AlimentosSMAE[[#This Row],[Kcal]]/AlimentosSMAE[[#This Row],[Peso neto]]</f>
        <v>3.4375</v>
      </c>
    </row>
    <row r="1475" spans="2:14" x14ac:dyDescent="0.25">
      <c r="B1475" s="17" t="s">
        <v>986</v>
      </c>
      <c r="C1475" s="3" t="s">
        <v>2040</v>
      </c>
      <c r="D1475" s="4">
        <v>0.5</v>
      </c>
      <c r="E1475" s="2" t="s">
        <v>50</v>
      </c>
      <c r="F1475" s="4">
        <v>16</v>
      </c>
      <c r="G1475" s="4">
        <v>16</v>
      </c>
      <c r="H1475" s="4">
        <v>57</v>
      </c>
      <c r="I1475" s="4">
        <v>1.9</v>
      </c>
      <c r="J1475" s="4">
        <v>0.2</v>
      </c>
      <c r="K1475" s="4">
        <v>12.5</v>
      </c>
      <c r="L1475" s="8">
        <v>0.5</v>
      </c>
      <c r="M1475" s="59">
        <f>AlimentosSMAE[[#This Row],[Fibra]]/AlimentosSMAE[[#This Row],[Peso neto]]</f>
        <v>3.125E-2</v>
      </c>
      <c r="N1475" s="62">
        <f>AlimentosSMAE[[#This Row],[Kcal]]/AlimentosSMAE[[#This Row],[Peso neto]]</f>
        <v>3.5625</v>
      </c>
    </row>
    <row r="1476" spans="2:14" x14ac:dyDescent="0.25">
      <c r="B1476" s="17" t="s">
        <v>451</v>
      </c>
      <c r="C1476" s="3" t="s">
        <v>2040</v>
      </c>
      <c r="D1476" s="4">
        <v>0.33333333300000001</v>
      </c>
      <c r="E1476" s="2" t="s">
        <v>50</v>
      </c>
      <c r="F1476" s="4">
        <v>13</v>
      </c>
      <c r="G1476" s="4">
        <v>13</v>
      </c>
      <c r="H1476" s="4">
        <v>58</v>
      </c>
      <c r="I1476" s="4">
        <v>0.4</v>
      </c>
      <c r="J1476" s="4">
        <v>1.6</v>
      </c>
      <c r="K1476" s="4">
        <v>10.7</v>
      </c>
      <c r="L1476" s="8">
        <v>0.4</v>
      </c>
      <c r="M1476" s="59">
        <f>AlimentosSMAE[[#This Row],[Fibra]]/AlimentosSMAE[[#This Row],[Peso neto]]</f>
        <v>3.0769230769230771E-2</v>
      </c>
      <c r="N1476" s="62">
        <f>AlimentosSMAE[[#This Row],[Kcal]]/AlimentosSMAE[[#This Row],[Peso neto]]</f>
        <v>4.4615384615384617</v>
      </c>
    </row>
    <row r="1477" spans="2:14" x14ac:dyDescent="0.25">
      <c r="B1477" s="17" t="s">
        <v>1463</v>
      </c>
      <c r="C1477" s="3" t="s">
        <v>2040</v>
      </c>
      <c r="D1477" s="4">
        <v>0.25</v>
      </c>
      <c r="E1477" s="2" t="s">
        <v>50</v>
      </c>
      <c r="F1477" s="4">
        <v>39</v>
      </c>
      <c r="G1477" s="4">
        <v>39</v>
      </c>
      <c r="H1477" s="4">
        <v>100</v>
      </c>
      <c r="I1477" s="4">
        <v>1.2</v>
      </c>
      <c r="J1477" s="4">
        <v>4.9000000000000004</v>
      </c>
      <c r="K1477" s="4">
        <v>13.7</v>
      </c>
      <c r="L1477" s="8">
        <v>1.2</v>
      </c>
      <c r="M1477" s="59">
        <f>AlimentosSMAE[[#This Row],[Fibra]]/AlimentosSMAE[[#This Row],[Peso neto]]</f>
        <v>3.0769230769230767E-2</v>
      </c>
      <c r="N1477" s="62">
        <f>AlimentosSMAE[[#This Row],[Kcal]]/AlimentosSMAE[[#This Row],[Peso neto]]</f>
        <v>2.5641025641025643</v>
      </c>
    </row>
    <row r="1478" spans="2:14" x14ac:dyDescent="0.25">
      <c r="B1478" s="17" t="s">
        <v>811</v>
      </c>
      <c r="C1478" s="3" t="s">
        <v>2040</v>
      </c>
      <c r="D1478" s="4">
        <v>2.5</v>
      </c>
      <c r="E1478" s="2" t="s">
        <v>45</v>
      </c>
      <c r="F1478" s="4">
        <v>23</v>
      </c>
      <c r="G1478" s="4">
        <v>23</v>
      </c>
      <c r="H1478" s="4">
        <v>106</v>
      </c>
      <c r="I1478" s="4">
        <v>1.3</v>
      </c>
      <c r="J1478" s="4">
        <v>4.5999999999999996</v>
      </c>
      <c r="K1478" s="4">
        <v>16.5</v>
      </c>
      <c r="L1478" s="8">
        <v>0.7</v>
      </c>
      <c r="M1478" s="59">
        <f>AlimentosSMAE[[#This Row],[Fibra]]/AlimentosSMAE[[#This Row],[Peso neto]]</f>
        <v>3.043478260869565E-2</v>
      </c>
      <c r="N1478" s="62">
        <f>AlimentosSMAE[[#This Row],[Kcal]]/AlimentosSMAE[[#This Row],[Peso neto]]</f>
        <v>4.6086956521739131</v>
      </c>
    </row>
    <row r="1479" spans="2:14" x14ac:dyDescent="0.25">
      <c r="B1479" s="17" t="s">
        <v>478</v>
      </c>
      <c r="C1479" s="3" t="s">
        <v>2040</v>
      </c>
      <c r="D1479" s="4">
        <v>20</v>
      </c>
      <c r="E1479" s="2" t="s">
        <v>10</v>
      </c>
      <c r="F1479" s="4">
        <v>20</v>
      </c>
      <c r="G1479" s="4">
        <v>20</v>
      </c>
      <c r="H1479" s="4">
        <v>106</v>
      </c>
      <c r="I1479" s="4">
        <v>1.6</v>
      </c>
      <c r="J1479" s="4">
        <v>6.4</v>
      </c>
      <c r="K1479" s="4">
        <v>10.4</v>
      </c>
      <c r="L1479" s="8">
        <v>0.6</v>
      </c>
      <c r="M1479" s="59">
        <f>AlimentosSMAE[[#This Row],[Fibra]]/AlimentosSMAE[[#This Row],[Peso neto]]</f>
        <v>0.03</v>
      </c>
      <c r="N1479" s="62">
        <f>AlimentosSMAE[[#This Row],[Kcal]]/AlimentosSMAE[[#This Row],[Peso neto]]</f>
        <v>5.3</v>
      </c>
    </row>
    <row r="1480" spans="2:14" x14ac:dyDescent="0.25">
      <c r="B1480" s="17" t="s">
        <v>752</v>
      </c>
      <c r="C1480" s="3" t="s">
        <v>2040</v>
      </c>
      <c r="D1480" s="4">
        <v>20</v>
      </c>
      <c r="E1480" s="2" t="s">
        <v>10</v>
      </c>
      <c r="F1480" s="4">
        <v>20</v>
      </c>
      <c r="G1480" s="4">
        <v>20</v>
      </c>
      <c r="H1480" s="4">
        <v>70</v>
      </c>
      <c r="I1480" s="4">
        <v>2.7</v>
      </c>
      <c r="J1480" s="4">
        <v>0.5</v>
      </c>
      <c r="K1480" s="4">
        <v>14.1</v>
      </c>
      <c r="L1480" s="8">
        <v>0.6</v>
      </c>
      <c r="M1480" s="59">
        <f>AlimentosSMAE[[#This Row],[Fibra]]/AlimentosSMAE[[#This Row],[Peso neto]]</f>
        <v>0.03</v>
      </c>
      <c r="N1480" s="62">
        <f>AlimentosSMAE[[#This Row],[Kcal]]/AlimentosSMAE[[#This Row],[Peso neto]]</f>
        <v>3.5</v>
      </c>
    </row>
    <row r="1481" spans="2:14" x14ac:dyDescent="0.25">
      <c r="B1481" s="17" t="s">
        <v>1366</v>
      </c>
      <c r="C1481" s="3" t="s">
        <v>2040</v>
      </c>
      <c r="D1481" s="4">
        <v>0.5</v>
      </c>
      <c r="E1481" s="2" t="s">
        <v>45</v>
      </c>
      <c r="F1481" s="4">
        <v>20</v>
      </c>
      <c r="G1481" s="4">
        <v>20</v>
      </c>
      <c r="H1481" s="4">
        <v>72</v>
      </c>
      <c r="I1481" s="4">
        <v>3.2</v>
      </c>
      <c r="J1481" s="4">
        <v>1.7</v>
      </c>
      <c r="K1481" s="4">
        <v>16.600000000000001</v>
      </c>
      <c r="L1481" s="8">
        <v>0.6</v>
      </c>
      <c r="M1481" s="59">
        <f>AlimentosSMAE[[#This Row],[Fibra]]/AlimentosSMAE[[#This Row],[Peso neto]]</f>
        <v>0.03</v>
      </c>
      <c r="N1481" s="62">
        <f>AlimentosSMAE[[#This Row],[Kcal]]/AlimentosSMAE[[#This Row],[Peso neto]]</f>
        <v>3.6</v>
      </c>
    </row>
    <row r="1482" spans="2:14" x14ac:dyDescent="0.25">
      <c r="B1482" s="17" t="s">
        <v>1451</v>
      </c>
      <c r="C1482" s="3" t="s">
        <v>2040</v>
      </c>
      <c r="D1482" s="4">
        <v>1</v>
      </c>
      <c r="E1482" s="2" t="s">
        <v>476</v>
      </c>
      <c r="F1482" s="4">
        <v>40</v>
      </c>
      <c r="G1482" s="4">
        <v>40</v>
      </c>
      <c r="H1482" s="4">
        <v>118</v>
      </c>
      <c r="I1482" s="4">
        <v>1.6</v>
      </c>
      <c r="J1482" s="4">
        <v>5.6</v>
      </c>
      <c r="K1482" s="4">
        <v>13.6</v>
      </c>
      <c r="L1482" s="8">
        <v>1.2</v>
      </c>
      <c r="M1482" s="59">
        <f>AlimentosSMAE[[#This Row],[Fibra]]/AlimentosSMAE[[#This Row],[Peso neto]]</f>
        <v>0.03</v>
      </c>
      <c r="N1482" s="62">
        <f>AlimentosSMAE[[#This Row],[Kcal]]/AlimentosSMAE[[#This Row],[Peso neto]]</f>
        <v>2.95</v>
      </c>
    </row>
    <row r="1483" spans="2:14" x14ac:dyDescent="0.25">
      <c r="B1483" s="17" t="s">
        <v>1489</v>
      </c>
      <c r="C1483" s="3" t="s">
        <v>2040</v>
      </c>
      <c r="D1483" s="4">
        <v>1.5</v>
      </c>
      <c r="E1483" s="2" t="s">
        <v>1486</v>
      </c>
      <c r="F1483" s="4">
        <v>20</v>
      </c>
      <c r="G1483" s="4">
        <v>20</v>
      </c>
      <c r="H1483" s="4">
        <v>101</v>
      </c>
      <c r="I1483" s="4">
        <v>4.0999999999999996</v>
      </c>
      <c r="J1483" s="4">
        <v>2.9</v>
      </c>
      <c r="K1483" s="4">
        <v>14.6</v>
      </c>
      <c r="L1483" s="8">
        <v>0.6</v>
      </c>
      <c r="M1483" s="59">
        <f>AlimentosSMAE[[#This Row],[Fibra]]/AlimentosSMAE[[#This Row],[Peso neto]]</f>
        <v>0.03</v>
      </c>
      <c r="N1483" s="62">
        <f>AlimentosSMAE[[#This Row],[Kcal]]/AlimentosSMAE[[#This Row],[Peso neto]]</f>
        <v>5.05</v>
      </c>
    </row>
    <row r="1484" spans="2:14" x14ac:dyDescent="0.25">
      <c r="B1484" s="17" t="s">
        <v>1972</v>
      </c>
      <c r="C1484" s="3" t="s">
        <v>2040</v>
      </c>
      <c r="D1484" s="4">
        <v>1.5</v>
      </c>
      <c r="E1484" s="2" t="s">
        <v>52</v>
      </c>
      <c r="F1484" s="4">
        <v>20</v>
      </c>
      <c r="G1484" s="4">
        <v>20</v>
      </c>
      <c r="H1484" s="4">
        <v>66</v>
      </c>
      <c r="I1484" s="4">
        <v>2.1</v>
      </c>
      <c r="J1484" s="4">
        <v>0.5</v>
      </c>
      <c r="K1484" s="4">
        <v>14.3</v>
      </c>
      <c r="L1484" s="8">
        <v>0.6</v>
      </c>
      <c r="M1484" s="59">
        <f>AlimentosSMAE[[#This Row],[Fibra]]/AlimentosSMAE[[#This Row],[Peso neto]]</f>
        <v>0.03</v>
      </c>
      <c r="N1484" s="62">
        <f>AlimentosSMAE[[#This Row],[Kcal]]/AlimentosSMAE[[#This Row],[Peso neto]]</f>
        <v>3.3</v>
      </c>
    </row>
    <row r="1485" spans="2:14" x14ac:dyDescent="0.25">
      <c r="B1485" s="17" t="s">
        <v>355</v>
      </c>
      <c r="C1485" s="3" t="s">
        <v>2040</v>
      </c>
      <c r="D1485" s="4">
        <v>0.33333333300000001</v>
      </c>
      <c r="E1485" s="2" t="s">
        <v>50</v>
      </c>
      <c r="F1485" s="4">
        <v>69</v>
      </c>
      <c r="G1485" s="4">
        <v>54</v>
      </c>
      <c r="H1485" s="4">
        <v>68</v>
      </c>
      <c r="I1485" s="4">
        <v>0.8</v>
      </c>
      <c r="J1485" s="4">
        <v>0.4</v>
      </c>
      <c r="K1485" s="4">
        <v>15.3</v>
      </c>
      <c r="L1485" s="8">
        <v>1.6</v>
      </c>
      <c r="M1485" s="59">
        <f>AlimentosSMAE[[#This Row],[Fibra]]/AlimentosSMAE[[#This Row],[Peso neto]]</f>
        <v>2.9629629629629631E-2</v>
      </c>
      <c r="N1485" s="62">
        <f>AlimentosSMAE[[#This Row],[Kcal]]/AlimentosSMAE[[#This Row],[Peso neto]]</f>
        <v>1.2592592592592593</v>
      </c>
    </row>
    <row r="1486" spans="2:14" x14ac:dyDescent="0.25">
      <c r="B1486" s="17" t="s">
        <v>812</v>
      </c>
      <c r="C1486" s="3" t="s">
        <v>2040</v>
      </c>
      <c r="D1486" s="4">
        <v>3</v>
      </c>
      <c r="E1486" s="2" t="s">
        <v>45</v>
      </c>
      <c r="F1486" s="4">
        <v>27</v>
      </c>
      <c r="G1486" s="4">
        <v>27</v>
      </c>
      <c r="H1486" s="4">
        <v>119</v>
      </c>
      <c r="I1486" s="4">
        <v>1.6</v>
      </c>
      <c r="J1486" s="4">
        <v>3.6</v>
      </c>
      <c r="K1486" s="4">
        <v>20.6</v>
      </c>
      <c r="L1486" s="8">
        <v>0.8</v>
      </c>
      <c r="M1486" s="59">
        <f>AlimentosSMAE[[#This Row],[Fibra]]/AlimentosSMAE[[#This Row],[Peso neto]]</f>
        <v>2.9629629629629631E-2</v>
      </c>
      <c r="N1486" s="62">
        <f>AlimentosSMAE[[#This Row],[Kcal]]/AlimentosSMAE[[#This Row],[Peso neto]]</f>
        <v>4.4074074074074074</v>
      </c>
    </row>
    <row r="1487" spans="2:14" x14ac:dyDescent="0.25">
      <c r="B1487" s="17" t="s">
        <v>160</v>
      </c>
      <c r="C1487" s="3" t="s">
        <v>2040</v>
      </c>
      <c r="D1487" s="4">
        <v>0.5</v>
      </c>
      <c r="E1487" s="2" t="s">
        <v>50</v>
      </c>
      <c r="F1487" s="4">
        <v>17</v>
      </c>
      <c r="G1487" s="4">
        <v>17</v>
      </c>
      <c r="H1487" s="4">
        <v>65</v>
      </c>
      <c r="I1487" s="4">
        <v>1.1000000000000001</v>
      </c>
      <c r="J1487" s="4">
        <v>0.1</v>
      </c>
      <c r="K1487" s="4">
        <v>14.6</v>
      </c>
      <c r="L1487" s="8">
        <v>0.5</v>
      </c>
      <c r="M1487" s="59">
        <f>AlimentosSMAE[[#This Row],[Fibra]]/AlimentosSMAE[[#This Row],[Peso neto]]</f>
        <v>2.9411764705882353E-2</v>
      </c>
      <c r="N1487" s="62">
        <f>AlimentosSMAE[[#This Row],[Kcal]]/AlimentosSMAE[[#This Row],[Peso neto]]</f>
        <v>3.8235294117647061</v>
      </c>
    </row>
    <row r="1488" spans="2:14" x14ac:dyDescent="0.25">
      <c r="B1488" s="17" t="s">
        <v>1342</v>
      </c>
      <c r="C1488" s="3" t="s">
        <v>2040</v>
      </c>
      <c r="D1488" s="4">
        <v>0.5</v>
      </c>
      <c r="E1488" s="2" t="s">
        <v>1343</v>
      </c>
      <c r="F1488" s="4">
        <v>17</v>
      </c>
      <c r="G1488" s="4">
        <v>17</v>
      </c>
      <c r="H1488" s="4">
        <v>67</v>
      </c>
      <c r="I1488" s="4">
        <v>1.4</v>
      </c>
      <c r="J1488" s="4">
        <v>1.4</v>
      </c>
      <c r="K1488" s="4">
        <v>12.3</v>
      </c>
      <c r="L1488" s="8">
        <v>0.5</v>
      </c>
      <c r="M1488" s="59">
        <f>AlimentosSMAE[[#This Row],[Fibra]]/AlimentosSMAE[[#This Row],[Peso neto]]</f>
        <v>2.9411764705882353E-2</v>
      </c>
      <c r="N1488" s="62">
        <f>AlimentosSMAE[[#This Row],[Kcal]]/AlimentosSMAE[[#This Row],[Peso neto]]</f>
        <v>3.9411764705882355</v>
      </c>
    </row>
    <row r="1489" spans="2:14" x14ac:dyDescent="0.25">
      <c r="B1489" s="17" t="s">
        <v>360</v>
      </c>
      <c r="C1489" s="3" t="s">
        <v>2040</v>
      </c>
      <c r="D1489" s="4">
        <v>0.25</v>
      </c>
      <c r="E1489" s="2" t="s">
        <v>45</v>
      </c>
      <c r="F1489" s="4">
        <v>75</v>
      </c>
      <c r="G1489" s="4">
        <v>59</v>
      </c>
      <c r="H1489" s="4">
        <v>73</v>
      </c>
      <c r="I1489" s="4">
        <v>0.8</v>
      </c>
      <c r="J1489" s="4">
        <v>0.5</v>
      </c>
      <c r="K1489" s="4">
        <v>16.600000000000001</v>
      </c>
      <c r="L1489" s="8">
        <v>1.7</v>
      </c>
      <c r="M1489" s="59">
        <f>AlimentosSMAE[[#This Row],[Fibra]]/AlimentosSMAE[[#This Row],[Peso neto]]</f>
        <v>2.8813559322033899E-2</v>
      </c>
      <c r="N1489" s="62">
        <f>AlimentosSMAE[[#This Row],[Kcal]]/AlimentosSMAE[[#This Row],[Peso neto]]</f>
        <v>1.2372881355932204</v>
      </c>
    </row>
    <row r="1490" spans="2:14" x14ac:dyDescent="0.25">
      <c r="B1490" s="17" t="s">
        <v>705</v>
      </c>
      <c r="C1490" s="3" t="s">
        <v>2040</v>
      </c>
      <c r="D1490" s="4">
        <v>1.5</v>
      </c>
      <c r="E1490" s="2" t="s">
        <v>45</v>
      </c>
      <c r="F1490" s="4">
        <v>174</v>
      </c>
      <c r="G1490" s="4">
        <v>66</v>
      </c>
      <c r="H1490" s="4">
        <v>71</v>
      </c>
      <c r="I1490" s="4">
        <v>2.2000000000000002</v>
      </c>
      <c r="J1490" s="4">
        <v>0.8</v>
      </c>
      <c r="K1490" s="4">
        <v>16.600000000000001</v>
      </c>
      <c r="L1490" s="8">
        <v>1.9</v>
      </c>
      <c r="M1490" s="59">
        <f>AlimentosSMAE[[#This Row],[Fibra]]/AlimentosSMAE[[#This Row],[Peso neto]]</f>
        <v>2.8787878787878786E-2</v>
      </c>
      <c r="N1490" s="62">
        <f>AlimentosSMAE[[#This Row],[Kcal]]/AlimentosSMAE[[#This Row],[Peso neto]]</f>
        <v>1.0757575757575757</v>
      </c>
    </row>
    <row r="1491" spans="2:14" x14ac:dyDescent="0.25">
      <c r="B1491" s="17" t="s">
        <v>706</v>
      </c>
      <c r="C1491" s="3" t="s">
        <v>2040</v>
      </c>
      <c r="D1491" s="4">
        <v>1.5</v>
      </c>
      <c r="E1491" s="2" t="s">
        <v>45</v>
      </c>
      <c r="F1491" s="4">
        <v>188</v>
      </c>
      <c r="G1491" s="4">
        <v>71</v>
      </c>
      <c r="H1491" s="4">
        <v>70</v>
      </c>
      <c r="I1491" s="4">
        <v>2.2999999999999998</v>
      </c>
      <c r="J1491" s="4">
        <v>0.6</v>
      </c>
      <c r="K1491" s="4">
        <v>16.7</v>
      </c>
      <c r="L1491" s="8">
        <v>2</v>
      </c>
      <c r="M1491" s="59">
        <f>AlimentosSMAE[[#This Row],[Fibra]]/AlimentosSMAE[[#This Row],[Peso neto]]</f>
        <v>2.8169014084507043E-2</v>
      </c>
      <c r="N1491" s="62">
        <f>AlimentosSMAE[[#This Row],[Kcal]]/AlimentosSMAE[[#This Row],[Peso neto]]</f>
        <v>0.9859154929577465</v>
      </c>
    </row>
    <row r="1492" spans="2:14" x14ac:dyDescent="0.25">
      <c r="B1492" s="17" t="s">
        <v>707</v>
      </c>
      <c r="C1492" s="3" t="s">
        <v>2040</v>
      </c>
      <c r="D1492" s="4">
        <v>1.3333333329999999</v>
      </c>
      <c r="E1492" s="2" t="s">
        <v>45</v>
      </c>
      <c r="F1492" s="4">
        <v>186</v>
      </c>
      <c r="G1492" s="4">
        <v>71</v>
      </c>
      <c r="H1492" s="4">
        <v>61</v>
      </c>
      <c r="I1492" s="4">
        <v>2.2999999999999998</v>
      </c>
      <c r="J1492" s="4">
        <v>0.9</v>
      </c>
      <c r="K1492" s="4">
        <v>17.7</v>
      </c>
      <c r="L1492" s="8">
        <v>2</v>
      </c>
      <c r="M1492" s="59">
        <f>AlimentosSMAE[[#This Row],[Fibra]]/AlimentosSMAE[[#This Row],[Peso neto]]</f>
        <v>2.8169014084507043E-2</v>
      </c>
      <c r="N1492" s="62">
        <f>AlimentosSMAE[[#This Row],[Kcal]]/AlimentosSMAE[[#This Row],[Peso neto]]</f>
        <v>0.85915492957746475</v>
      </c>
    </row>
    <row r="1493" spans="2:14" x14ac:dyDescent="0.25">
      <c r="B1493" s="17" t="s">
        <v>1528</v>
      </c>
      <c r="C1493" s="3" t="s">
        <v>2040</v>
      </c>
      <c r="D1493" s="4">
        <v>0.5</v>
      </c>
      <c r="E1493" s="2" t="s">
        <v>45</v>
      </c>
      <c r="F1493" s="4">
        <v>25</v>
      </c>
      <c r="G1493" s="4">
        <v>25</v>
      </c>
      <c r="H1493" s="4">
        <v>98</v>
      </c>
      <c r="I1493" s="4">
        <v>1.1000000000000001</v>
      </c>
      <c r="J1493" s="4">
        <v>3.9</v>
      </c>
      <c r="K1493" s="4">
        <v>14.8</v>
      </c>
      <c r="L1493" s="8">
        <v>0.7</v>
      </c>
      <c r="M1493" s="59">
        <f>AlimentosSMAE[[#This Row],[Fibra]]/AlimentosSMAE[[#This Row],[Peso neto]]</f>
        <v>2.7999999999999997E-2</v>
      </c>
      <c r="N1493" s="62">
        <f>AlimentosSMAE[[#This Row],[Kcal]]/AlimentosSMAE[[#This Row],[Peso neto]]</f>
        <v>3.92</v>
      </c>
    </row>
    <row r="1494" spans="2:14" x14ac:dyDescent="0.25">
      <c r="B1494" s="17" t="s">
        <v>806</v>
      </c>
      <c r="C1494" s="3" t="s">
        <v>2040</v>
      </c>
      <c r="D1494" s="4">
        <v>1</v>
      </c>
      <c r="E1494" s="2" t="s">
        <v>45</v>
      </c>
      <c r="F1494" s="4">
        <v>18</v>
      </c>
      <c r="G1494" s="4">
        <v>18</v>
      </c>
      <c r="H1494" s="4">
        <v>81</v>
      </c>
      <c r="I1494" s="4">
        <v>1.1000000000000001</v>
      </c>
      <c r="J1494" s="4">
        <v>3.3</v>
      </c>
      <c r="K1494" s="4">
        <v>12.4</v>
      </c>
      <c r="L1494" s="8">
        <v>0.5</v>
      </c>
      <c r="M1494" s="59">
        <f>AlimentosSMAE[[#This Row],[Fibra]]/AlimentosSMAE[[#This Row],[Peso neto]]</f>
        <v>2.7777777777777776E-2</v>
      </c>
      <c r="N1494" s="62">
        <f>AlimentosSMAE[[#This Row],[Kcal]]/AlimentosSMAE[[#This Row],[Peso neto]]</f>
        <v>4.5</v>
      </c>
    </row>
    <row r="1495" spans="2:14" x14ac:dyDescent="0.25">
      <c r="B1495" s="17" t="s">
        <v>936</v>
      </c>
      <c r="C1495" s="3" t="s">
        <v>2040</v>
      </c>
      <c r="D1495" s="4">
        <v>2</v>
      </c>
      <c r="E1495" s="2" t="s">
        <v>52</v>
      </c>
      <c r="F1495" s="4">
        <v>18</v>
      </c>
      <c r="G1495" s="4">
        <v>18</v>
      </c>
      <c r="H1495" s="4">
        <v>61</v>
      </c>
      <c r="I1495" s="4">
        <v>0.9</v>
      </c>
      <c r="J1495" s="4">
        <v>1.2</v>
      </c>
      <c r="K1495" s="4">
        <v>12.6</v>
      </c>
      <c r="L1495" s="8">
        <v>0.5</v>
      </c>
      <c r="M1495" s="59">
        <f>AlimentosSMAE[[#This Row],[Fibra]]/AlimentosSMAE[[#This Row],[Peso neto]]</f>
        <v>2.7777777777777776E-2</v>
      </c>
      <c r="N1495" s="62">
        <f>AlimentosSMAE[[#This Row],[Kcal]]/AlimentosSMAE[[#This Row],[Peso neto]]</f>
        <v>3.3888888888888888</v>
      </c>
    </row>
    <row r="1496" spans="2:14" x14ac:dyDescent="0.25">
      <c r="B1496" s="17" t="s">
        <v>937</v>
      </c>
      <c r="C1496" s="3" t="s">
        <v>2040</v>
      </c>
      <c r="D1496" s="4">
        <v>2</v>
      </c>
      <c r="E1496" s="2" t="s">
        <v>52</v>
      </c>
      <c r="F1496" s="4">
        <v>18</v>
      </c>
      <c r="G1496" s="4">
        <v>18</v>
      </c>
      <c r="H1496" s="4">
        <v>61</v>
      </c>
      <c r="I1496" s="4">
        <v>1.7</v>
      </c>
      <c r="J1496" s="4">
        <v>0.2</v>
      </c>
      <c r="K1496" s="4">
        <v>13.3</v>
      </c>
      <c r="L1496" s="8">
        <v>0.5</v>
      </c>
      <c r="M1496" s="59">
        <f>AlimentosSMAE[[#This Row],[Fibra]]/AlimentosSMAE[[#This Row],[Peso neto]]</f>
        <v>2.7777777777777776E-2</v>
      </c>
      <c r="N1496" s="62">
        <f>AlimentosSMAE[[#This Row],[Kcal]]/AlimentosSMAE[[#This Row],[Peso neto]]</f>
        <v>3.3888888888888888</v>
      </c>
    </row>
    <row r="1497" spans="2:14" x14ac:dyDescent="0.25">
      <c r="B1497" s="17" t="s">
        <v>1142</v>
      </c>
      <c r="C1497" s="3" t="s">
        <v>2040</v>
      </c>
      <c r="D1497" s="4">
        <v>0.33333333300000001</v>
      </c>
      <c r="E1497" s="2" t="s">
        <v>50</v>
      </c>
      <c r="F1497" s="4">
        <v>54</v>
      </c>
      <c r="G1497" s="4">
        <v>54</v>
      </c>
      <c r="H1497" s="4">
        <v>58</v>
      </c>
      <c r="I1497" s="4">
        <v>1.8</v>
      </c>
      <c r="J1497" s="4">
        <v>0.7</v>
      </c>
      <c r="K1497" s="4">
        <v>13.6</v>
      </c>
      <c r="L1497" s="8">
        <v>1.5</v>
      </c>
      <c r="M1497" s="59">
        <f>AlimentosSMAE[[#This Row],[Fibra]]/AlimentosSMAE[[#This Row],[Peso neto]]</f>
        <v>2.7777777777777776E-2</v>
      </c>
      <c r="N1497" s="62">
        <f>AlimentosSMAE[[#This Row],[Kcal]]/AlimentosSMAE[[#This Row],[Peso neto]]</f>
        <v>1.0740740740740742</v>
      </c>
    </row>
    <row r="1498" spans="2:14" x14ac:dyDescent="0.25">
      <c r="B1498" s="17" t="s">
        <v>1379</v>
      </c>
      <c r="C1498" s="3" t="s">
        <v>2040</v>
      </c>
      <c r="D1498" s="4">
        <v>3</v>
      </c>
      <c r="E1498" s="2" t="s">
        <v>45</v>
      </c>
      <c r="F1498" s="4">
        <v>18</v>
      </c>
      <c r="G1498" s="4">
        <v>18</v>
      </c>
      <c r="H1498" s="4">
        <v>74</v>
      </c>
      <c r="I1498" s="4">
        <v>2.2000000000000002</v>
      </c>
      <c r="J1498" s="4">
        <v>1.7</v>
      </c>
      <c r="K1498" s="4">
        <v>12.3</v>
      </c>
      <c r="L1498" s="8">
        <v>0.5</v>
      </c>
      <c r="M1498" s="59">
        <f>AlimentosSMAE[[#This Row],[Fibra]]/AlimentosSMAE[[#This Row],[Peso neto]]</f>
        <v>2.7777777777777776E-2</v>
      </c>
      <c r="N1498" s="62">
        <f>AlimentosSMAE[[#This Row],[Kcal]]/AlimentosSMAE[[#This Row],[Peso neto]]</f>
        <v>4.1111111111111107</v>
      </c>
    </row>
    <row r="1499" spans="2:14" x14ac:dyDescent="0.25">
      <c r="B1499" s="17" t="s">
        <v>1120</v>
      </c>
      <c r="C1499" s="3" t="s">
        <v>2040</v>
      </c>
      <c r="D1499" s="4">
        <v>0.33333333300000001</v>
      </c>
      <c r="E1499" s="2" t="s">
        <v>50</v>
      </c>
      <c r="F1499" s="4">
        <v>47</v>
      </c>
      <c r="G1499" s="4">
        <v>47</v>
      </c>
      <c r="H1499" s="4">
        <v>58</v>
      </c>
      <c r="I1499" s="4">
        <v>2.5</v>
      </c>
      <c r="J1499" s="4">
        <v>0.3</v>
      </c>
      <c r="K1499" s="4">
        <v>12.4</v>
      </c>
      <c r="L1499" s="8">
        <v>1.3</v>
      </c>
      <c r="M1499" s="59">
        <f>AlimentosSMAE[[#This Row],[Fibra]]/AlimentosSMAE[[#This Row],[Peso neto]]</f>
        <v>2.7659574468085108E-2</v>
      </c>
      <c r="N1499" s="62">
        <f>AlimentosSMAE[[#This Row],[Kcal]]/AlimentosSMAE[[#This Row],[Peso neto]]</f>
        <v>1.2340425531914894</v>
      </c>
    </row>
    <row r="1500" spans="2:14" x14ac:dyDescent="0.25">
      <c r="B1500" s="17" t="s">
        <v>721</v>
      </c>
      <c r="C1500" s="3" t="s">
        <v>2040</v>
      </c>
      <c r="D1500" s="4">
        <v>0.5</v>
      </c>
      <c r="E1500" s="2" t="s">
        <v>45</v>
      </c>
      <c r="F1500" s="4">
        <v>29</v>
      </c>
      <c r="G1500" s="4">
        <v>29</v>
      </c>
      <c r="H1500" s="4">
        <v>67</v>
      </c>
      <c r="I1500" s="4">
        <v>2.2000000000000002</v>
      </c>
      <c r="J1500" s="4">
        <v>0.5</v>
      </c>
      <c r="K1500" s="4">
        <v>13.1</v>
      </c>
      <c r="L1500" s="8">
        <v>0.8</v>
      </c>
      <c r="M1500" s="59">
        <f>AlimentosSMAE[[#This Row],[Fibra]]/AlimentosSMAE[[#This Row],[Peso neto]]</f>
        <v>2.7586206896551727E-2</v>
      </c>
      <c r="N1500" s="62">
        <f>AlimentosSMAE[[#This Row],[Kcal]]/AlimentosSMAE[[#This Row],[Peso neto]]</f>
        <v>2.3103448275862069</v>
      </c>
    </row>
    <row r="1501" spans="2:14" x14ac:dyDescent="0.25">
      <c r="B1501" s="17" t="s">
        <v>1438</v>
      </c>
      <c r="C1501" s="3" t="s">
        <v>2040</v>
      </c>
      <c r="D1501" s="4">
        <v>0.5</v>
      </c>
      <c r="E1501" s="2" t="s">
        <v>45</v>
      </c>
      <c r="F1501" s="4">
        <v>29</v>
      </c>
      <c r="G1501" s="4">
        <v>29</v>
      </c>
      <c r="H1501" s="4">
        <v>67</v>
      </c>
      <c r="I1501" s="4">
        <v>2.2000000000000002</v>
      </c>
      <c r="J1501" s="4">
        <v>0.5</v>
      </c>
      <c r="K1501" s="4">
        <v>13.1</v>
      </c>
      <c r="L1501" s="8">
        <v>0.8</v>
      </c>
      <c r="M1501" s="59">
        <f>AlimentosSMAE[[#This Row],[Fibra]]/AlimentosSMAE[[#This Row],[Peso neto]]</f>
        <v>2.7586206896551727E-2</v>
      </c>
      <c r="N1501" s="62">
        <f>AlimentosSMAE[[#This Row],[Kcal]]/AlimentosSMAE[[#This Row],[Peso neto]]</f>
        <v>2.3103448275862069</v>
      </c>
    </row>
    <row r="1502" spans="2:14" x14ac:dyDescent="0.25">
      <c r="B1502" s="17" t="s">
        <v>987</v>
      </c>
      <c r="C1502" s="3" t="s">
        <v>2040</v>
      </c>
      <c r="D1502" s="4">
        <v>0.33333333300000001</v>
      </c>
      <c r="E1502" s="2" t="s">
        <v>50</v>
      </c>
      <c r="F1502" s="4">
        <v>59</v>
      </c>
      <c r="G1502" s="4">
        <v>59</v>
      </c>
      <c r="H1502" s="4">
        <v>54</v>
      </c>
      <c r="I1502" s="4">
        <v>2</v>
      </c>
      <c r="J1502" s="4">
        <v>0.4</v>
      </c>
      <c r="K1502" s="4">
        <v>11.7</v>
      </c>
      <c r="L1502" s="8">
        <v>1.6</v>
      </c>
      <c r="M1502" s="59">
        <f>AlimentosSMAE[[#This Row],[Fibra]]/AlimentosSMAE[[#This Row],[Peso neto]]</f>
        <v>2.7118644067796613E-2</v>
      </c>
      <c r="N1502" s="62">
        <f>AlimentosSMAE[[#This Row],[Kcal]]/AlimentosSMAE[[#This Row],[Peso neto]]</f>
        <v>0.9152542372881356</v>
      </c>
    </row>
    <row r="1503" spans="2:14" x14ac:dyDescent="0.25">
      <c r="B1503" s="17" t="s">
        <v>1419</v>
      </c>
      <c r="C1503" s="3" t="s">
        <v>2040</v>
      </c>
      <c r="D1503" s="4">
        <v>0.5</v>
      </c>
      <c r="E1503" s="2" t="s">
        <v>45</v>
      </c>
      <c r="F1503" s="4">
        <v>26</v>
      </c>
      <c r="G1503" s="4">
        <v>26</v>
      </c>
      <c r="H1503" s="4">
        <v>67</v>
      </c>
      <c r="I1503" s="4">
        <v>2.5</v>
      </c>
      <c r="J1503" s="4">
        <v>1.1000000000000001</v>
      </c>
      <c r="K1503" s="4">
        <v>12.9</v>
      </c>
      <c r="L1503" s="8">
        <v>0.7</v>
      </c>
      <c r="M1503" s="59">
        <f>AlimentosSMAE[[#This Row],[Fibra]]/AlimentosSMAE[[#This Row],[Peso neto]]</f>
        <v>2.6923076923076921E-2</v>
      </c>
      <c r="N1503" s="62">
        <f>AlimentosSMAE[[#This Row],[Kcal]]/AlimentosSMAE[[#This Row],[Peso neto]]</f>
        <v>2.5769230769230771</v>
      </c>
    </row>
    <row r="1504" spans="2:14" x14ac:dyDescent="0.25">
      <c r="B1504" s="17" t="s">
        <v>1435</v>
      </c>
      <c r="C1504" s="3" t="s">
        <v>2040</v>
      </c>
      <c r="D1504" s="4">
        <v>0.5</v>
      </c>
      <c r="E1504" s="2" t="s">
        <v>45</v>
      </c>
      <c r="F1504" s="4">
        <v>26</v>
      </c>
      <c r="G1504" s="4">
        <v>26</v>
      </c>
      <c r="H1504" s="4">
        <v>67</v>
      </c>
      <c r="I1504" s="4">
        <v>2.5</v>
      </c>
      <c r="J1504" s="4">
        <v>1.1000000000000001</v>
      </c>
      <c r="K1504" s="4">
        <v>12.9</v>
      </c>
      <c r="L1504" s="8">
        <v>0.7</v>
      </c>
      <c r="M1504" s="59">
        <f>AlimentosSMAE[[#This Row],[Fibra]]/AlimentosSMAE[[#This Row],[Peso neto]]</f>
        <v>2.6923076923076921E-2</v>
      </c>
      <c r="N1504" s="62">
        <f>AlimentosSMAE[[#This Row],[Kcal]]/AlimentosSMAE[[#This Row],[Peso neto]]</f>
        <v>2.5769230769230771</v>
      </c>
    </row>
    <row r="1505" spans="2:14" x14ac:dyDescent="0.25">
      <c r="B1505" s="17" t="s">
        <v>711</v>
      </c>
      <c r="C1505" s="3" t="s">
        <v>2040</v>
      </c>
      <c r="D1505" s="4">
        <v>1.5</v>
      </c>
      <c r="E1505" s="2" t="s">
        <v>45</v>
      </c>
      <c r="F1505" s="4">
        <v>215</v>
      </c>
      <c r="G1505" s="4">
        <v>82</v>
      </c>
      <c r="H1505" s="4">
        <v>70</v>
      </c>
      <c r="I1505" s="4">
        <v>2.6</v>
      </c>
      <c r="J1505" s="4">
        <v>1</v>
      </c>
      <c r="K1505" s="4">
        <v>15.5</v>
      </c>
      <c r="L1505" s="8">
        <v>2.2000000000000002</v>
      </c>
      <c r="M1505" s="59">
        <f>AlimentosSMAE[[#This Row],[Fibra]]/AlimentosSMAE[[#This Row],[Peso neto]]</f>
        <v>2.682926829268293E-2</v>
      </c>
      <c r="N1505" s="62">
        <f>AlimentosSMAE[[#This Row],[Kcal]]/AlimentosSMAE[[#This Row],[Peso neto]]</f>
        <v>0.85365853658536583</v>
      </c>
    </row>
    <row r="1506" spans="2:14" x14ac:dyDescent="0.25">
      <c r="B1506" s="17" t="s">
        <v>713</v>
      </c>
      <c r="C1506" s="3" t="s">
        <v>2040</v>
      </c>
      <c r="D1506" s="4">
        <v>1.5</v>
      </c>
      <c r="E1506" s="2" t="s">
        <v>45</v>
      </c>
      <c r="F1506" s="4">
        <v>215</v>
      </c>
      <c r="G1506" s="4">
        <v>82</v>
      </c>
      <c r="H1506" s="4">
        <v>70</v>
      </c>
      <c r="I1506" s="4">
        <v>2.6</v>
      </c>
      <c r="J1506" s="4">
        <v>1</v>
      </c>
      <c r="K1506" s="4">
        <v>15.5</v>
      </c>
      <c r="L1506" s="8">
        <v>2.2000000000000002</v>
      </c>
      <c r="M1506" s="59">
        <f>AlimentosSMAE[[#This Row],[Fibra]]/AlimentosSMAE[[#This Row],[Peso neto]]</f>
        <v>2.682926829268293E-2</v>
      </c>
      <c r="N1506" s="62">
        <f>AlimentosSMAE[[#This Row],[Kcal]]/AlimentosSMAE[[#This Row],[Peso neto]]</f>
        <v>0.85365853658536583</v>
      </c>
    </row>
    <row r="1507" spans="2:14" x14ac:dyDescent="0.25">
      <c r="B1507" s="17" t="s">
        <v>222</v>
      </c>
      <c r="C1507" s="3" t="s">
        <v>2040</v>
      </c>
      <c r="D1507" s="4">
        <v>1.5</v>
      </c>
      <c r="E1507" s="2" t="s">
        <v>45</v>
      </c>
      <c r="F1507" s="4">
        <v>15</v>
      </c>
      <c r="G1507" s="4">
        <v>15</v>
      </c>
      <c r="H1507" s="4">
        <v>64</v>
      </c>
      <c r="I1507" s="4">
        <v>1.1000000000000001</v>
      </c>
      <c r="J1507" s="4">
        <v>1.1000000000000001</v>
      </c>
      <c r="K1507" s="4">
        <v>12</v>
      </c>
      <c r="L1507" s="8">
        <v>0.4</v>
      </c>
      <c r="M1507" s="59">
        <f>AlimentosSMAE[[#This Row],[Fibra]]/AlimentosSMAE[[#This Row],[Peso neto]]</f>
        <v>2.6666666666666668E-2</v>
      </c>
      <c r="N1507" s="62">
        <f>AlimentosSMAE[[#This Row],[Kcal]]/AlimentosSMAE[[#This Row],[Peso neto]]</f>
        <v>4.2666666666666666</v>
      </c>
    </row>
    <row r="1508" spans="2:14" x14ac:dyDescent="0.25">
      <c r="B1508" s="17" t="s">
        <v>985</v>
      </c>
      <c r="C1508" s="3" t="s">
        <v>2040</v>
      </c>
      <c r="D1508" s="4">
        <v>0.33333333300000001</v>
      </c>
      <c r="E1508" s="2" t="s">
        <v>50</v>
      </c>
      <c r="F1508" s="4">
        <v>15</v>
      </c>
      <c r="G1508" s="4">
        <v>15</v>
      </c>
      <c r="H1508" s="4">
        <v>57</v>
      </c>
      <c r="I1508" s="4">
        <v>1</v>
      </c>
      <c r="J1508" s="4">
        <v>0.4</v>
      </c>
      <c r="K1508" s="4">
        <v>11.6</v>
      </c>
      <c r="L1508" s="8">
        <v>0.4</v>
      </c>
      <c r="M1508" s="59">
        <f>AlimentosSMAE[[#This Row],[Fibra]]/AlimentosSMAE[[#This Row],[Peso neto]]</f>
        <v>2.6666666666666668E-2</v>
      </c>
      <c r="N1508" s="62">
        <f>AlimentosSMAE[[#This Row],[Kcal]]/AlimentosSMAE[[#This Row],[Peso neto]]</f>
        <v>3.8</v>
      </c>
    </row>
    <row r="1509" spans="2:14" x14ac:dyDescent="0.25">
      <c r="B1509" s="17" t="s">
        <v>225</v>
      </c>
      <c r="C1509" s="3" t="s">
        <v>2040</v>
      </c>
      <c r="D1509" s="4">
        <v>1</v>
      </c>
      <c r="E1509" s="2" t="s">
        <v>226</v>
      </c>
      <c r="F1509" s="4">
        <v>19</v>
      </c>
      <c r="G1509" s="4">
        <v>19</v>
      </c>
      <c r="H1509" s="4">
        <v>17</v>
      </c>
      <c r="I1509" s="4">
        <v>1</v>
      </c>
      <c r="J1509" s="4">
        <v>1.5</v>
      </c>
      <c r="K1509" s="4">
        <v>15</v>
      </c>
      <c r="L1509" s="8">
        <v>0.5</v>
      </c>
      <c r="M1509" s="59">
        <f>AlimentosSMAE[[#This Row],[Fibra]]/AlimentosSMAE[[#This Row],[Peso neto]]</f>
        <v>2.6315789473684209E-2</v>
      </c>
      <c r="N1509" s="62">
        <f>AlimentosSMAE[[#This Row],[Kcal]]/AlimentosSMAE[[#This Row],[Peso neto]]</f>
        <v>0.89473684210526316</v>
      </c>
    </row>
    <row r="1510" spans="2:14" x14ac:dyDescent="0.25">
      <c r="B1510" s="17" t="s">
        <v>188</v>
      </c>
      <c r="C1510" s="3" t="s">
        <v>2040</v>
      </c>
      <c r="D1510" s="4">
        <v>0.75</v>
      </c>
      <c r="E1510" s="2" t="s">
        <v>50</v>
      </c>
      <c r="F1510" s="4">
        <v>164</v>
      </c>
      <c r="G1510" s="4">
        <v>164</v>
      </c>
      <c r="H1510" s="4">
        <v>66</v>
      </c>
      <c r="I1510" s="4">
        <v>5.2</v>
      </c>
      <c r="J1510" s="4">
        <v>1.3</v>
      </c>
      <c r="K1510" s="4">
        <v>18.8</v>
      </c>
      <c r="L1510" s="8">
        <v>4.3</v>
      </c>
      <c r="M1510" s="59">
        <f>AlimentosSMAE[[#This Row],[Fibra]]/AlimentosSMAE[[#This Row],[Peso neto]]</f>
        <v>2.621951219512195E-2</v>
      </c>
      <c r="N1510" s="62">
        <f>AlimentosSMAE[[#This Row],[Kcal]]/AlimentosSMAE[[#This Row],[Peso neto]]</f>
        <v>0.40243902439024393</v>
      </c>
    </row>
    <row r="1511" spans="2:14" x14ac:dyDescent="0.25">
      <c r="B1511" s="17" t="s">
        <v>1934</v>
      </c>
      <c r="C1511" s="3" t="s">
        <v>2040</v>
      </c>
      <c r="D1511" s="4">
        <v>0.33333333300000001</v>
      </c>
      <c r="E1511" s="2" t="s">
        <v>45</v>
      </c>
      <c r="F1511" s="4">
        <v>23</v>
      </c>
      <c r="G1511" s="4">
        <v>23</v>
      </c>
      <c r="H1511" s="4">
        <v>62</v>
      </c>
      <c r="I1511" s="4">
        <v>1.8</v>
      </c>
      <c r="J1511" s="4">
        <v>0.8</v>
      </c>
      <c r="K1511" s="4">
        <v>11.5</v>
      </c>
      <c r="L1511" s="8">
        <v>0.6</v>
      </c>
      <c r="M1511" s="59">
        <f>AlimentosSMAE[[#This Row],[Fibra]]/AlimentosSMAE[[#This Row],[Peso neto]]</f>
        <v>2.6086956521739129E-2</v>
      </c>
      <c r="N1511" s="62">
        <f>AlimentosSMAE[[#This Row],[Kcal]]/AlimentosSMAE[[#This Row],[Peso neto]]</f>
        <v>2.6956521739130435</v>
      </c>
    </row>
    <row r="1512" spans="2:14" x14ac:dyDescent="0.25">
      <c r="B1512" s="17" t="s">
        <v>656</v>
      </c>
      <c r="C1512" s="3" t="s">
        <v>2040</v>
      </c>
      <c r="D1512" s="4">
        <v>0.75</v>
      </c>
      <c r="E1512" s="2" t="s">
        <v>655</v>
      </c>
      <c r="F1512" s="4">
        <v>43</v>
      </c>
      <c r="G1512" s="4">
        <v>43</v>
      </c>
      <c r="H1512" s="4">
        <v>109</v>
      </c>
      <c r="I1512" s="4">
        <v>3.2</v>
      </c>
      <c r="J1512" s="4">
        <v>3.7</v>
      </c>
      <c r="K1512" s="4">
        <v>15.9</v>
      </c>
      <c r="L1512" s="8">
        <v>1.1000000000000001</v>
      </c>
      <c r="M1512" s="59">
        <f>AlimentosSMAE[[#This Row],[Fibra]]/AlimentosSMAE[[#This Row],[Peso neto]]</f>
        <v>2.5581395348837212E-2</v>
      </c>
      <c r="N1512" s="62">
        <f>AlimentosSMAE[[#This Row],[Kcal]]/AlimentosSMAE[[#This Row],[Peso neto]]</f>
        <v>2.5348837209302326</v>
      </c>
    </row>
    <row r="1513" spans="2:14" x14ac:dyDescent="0.25">
      <c r="B1513" s="17" t="s">
        <v>668</v>
      </c>
      <c r="C1513" s="3" t="s">
        <v>2040</v>
      </c>
      <c r="D1513" s="4">
        <v>0.75</v>
      </c>
      <c r="E1513" s="2" t="s">
        <v>655</v>
      </c>
      <c r="F1513" s="4">
        <v>43</v>
      </c>
      <c r="G1513" s="4">
        <v>43</v>
      </c>
      <c r="H1513" s="4">
        <v>109</v>
      </c>
      <c r="I1513" s="4">
        <v>3.2</v>
      </c>
      <c r="J1513" s="4">
        <v>3.7</v>
      </c>
      <c r="K1513" s="4">
        <v>15.9</v>
      </c>
      <c r="L1513" s="8">
        <v>1.1000000000000001</v>
      </c>
      <c r="M1513" s="59">
        <f>AlimentosSMAE[[#This Row],[Fibra]]/AlimentosSMAE[[#This Row],[Peso neto]]</f>
        <v>2.5581395348837212E-2</v>
      </c>
      <c r="N1513" s="62">
        <f>AlimentosSMAE[[#This Row],[Kcal]]/AlimentosSMAE[[#This Row],[Peso neto]]</f>
        <v>2.5348837209302326</v>
      </c>
    </row>
    <row r="1514" spans="2:14" x14ac:dyDescent="0.25">
      <c r="B1514" s="17" t="s">
        <v>276</v>
      </c>
      <c r="C1514" s="3" t="s">
        <v>2040</v>
      </c>
      <c r="D1514" s="4">
        <v>0.5</v>
      </c>
      <c r="E1514" s="2" t="s">
        <v>277</v>
      </c>
      <c r="F1514" s="4">
        <v>20</v>
      </c>
      <c r="G1514" s="4">
        <v>20</v>
      </c>
      <c r="H1514" s="4">
        <v>101</v>
      </c>
      <c r="I1514" s="4">
        <v>1.5</v>
      </c>
      <c r="J1514" s="4">
        <v>5.8</v>
      </c>
      <c r="K1514" s="4">
        <v>10.1</v>
      </c>
      <c r="L1514" s="8">
        <v>0.5</v>
      </c>
      <c r="M1514" s="59">
        <f>AlimentosSMAE[[#This Row],[Fibra]]/AlimentosSMAE[[#This Row],[Peso neto]]</f>
        <v>2.5000000000000001E-2</v>
      </c>
      <c r="N1514" s="62">
        <f>AlimentosSMAE[[#This Row],[Kcal]]/AlimentosSMAE[[#This Row],[Peso neto]]</f>
        <v>5.05</v>
      </c>
    </row>
    <row r="1515" spans="2:14" x14ac:dyDescent="0.25">
      <c r="B1515" s="17" t="s">
        <v>474</v>
      </c>
      <c r="C1515" s="3" t="s">
        <v>2040</v>
      </c>
      <c r="D1515" s="4">
        <v>0.5</v>
      </c>
      <c r="E1515" s="2" t="s">
        <v>277</v>
      </c>
      <c r="F1515" s="4">
        <v>20</v>
      </c>
      <c r="G1515" s="4">
        <v>20</v>
      </c>
      <c r="H1515" s="4">
        <v>101</v>
      </c>
      <c r="I1515" s="4">
        <v>1.5</v>
      </c>
      <c r="J1515" s="4">
        <v>5.8</v>
      </c>
      <c r="K1515" s="4">
        <v>10.1</v>
      </c>
      <c r="L1515" s="8">
        <v>0.5</v>
      </c>
      <c r="M1515" s="59">
        <f>AlimentosSMAE[[#This Row],[Fibra]]/AlimentosSMAE[[#This Row],[Peso neto]]</f>
        <v>2.5000000000000001E-2</v>
      </c>
      <c r="N1515" s="62">
        <f>AlimentosSMAE[[#This Row],[Kcal]]/AlimentosSMAE[[#This Row],[Peso neto]]</f>
        <v>5.05</v>
      </c>
    </row>
    <row r="1516" spans="2:14" x14ac:dyDescent="0.25">
      <c r="B1516" s="17" t="s">
        <v>828</v>
      </c>
      <c r="C1516" s="3" t="s">
        <v>2040</v>
      </c>
      <c r="D1516" s="4">
        <v>4</v>
      </c>
      <c r="E1516" s="2" t="s">
        <v>45</v>
      </c>
      <c r="F1516" s="4">
        <v>16</v>
      </c>
      <c r="G1516" s="4">
        <v>16</v>
      </c>
      <c r="H1516" s="4">
        <v>70</v>
      </c>
      <c r="I1516" s="4">
        <v>1.6</v>
      </c>
      <c r="J1516" s="4">
        <v>1.9</v>
      </c>
      <c r="K1516" s="4">
        <v>11.2</v>
      </c>
      <c r="L1516" s="8">
        <v>0.4</v>
      </c>
      <c r="M1516" s="59">
        <f>AlimentosSMAE[[#This Row],[Fibra]]/AlimentosSMAE[[#This Row],[Peso neto]]</f>
        <v>2.5000000000000001E-2</v>
      </c>
      <c r="N1516" s="62">
        <f>AlimentosSMAE[[#This Row],[Kcal]]/AlimentosSMAE[[#This Row],[Peso neto]]</f>
        <v>4.375</v>
      </c>
    </row>
    <row r="1517" spans="2:14" x14ac:dyDescent="0.25">
      <c r="B1517" s="17" t="s">
        <v>902</v>
      </c>
      <c r="C1517" s="3" t="s">
        <v>2040</v>
      </c>
      <c r="D1517" s="4">
        <v>2.5</v>
      </c>
      <c r="E1517" s="2" t="s">
        <v>52</v>
      </c>
      <c r="F1517" s="4">
        <v>20</v>
      </c>
      <c r="G1517" s="4">
        <v>20</v>
      </c>
      <c r="H1517" s="4">
        <v>73</v>
      </c>
      <c r="I1517" s="4">
        <v>2.1</v>
      </c>
      <c r="J1517" s="4">
        <v>0.2</v>
      </c>
      <c r="K1517" s="4">
        <v>15.3</v>
      </c>
      <c r="L1517" s="8">
        <v>0.5</v>
      </c>
      <c r="M1517" s="59">
        <f>AlimentosSMAE[[#This Row],[Fibra]]/AlimentosSMAE[[#This Row],[Peso neto]]</f>
        <v>2.5000000000000001E-2</v>
      </c>
      <c r="N1517" s="62">
        <f>AlimentosSMAE[[#This Row],[Kcal]]/AlimentosSMAE[[#This Row],[Peso neto]]</f>
        <v>3.65</v>
      </c>
    </row>
    <row r="1518" spans="2:14" x14ac:dyDescent="0.25">
      <c r="B1518" s="17" t="s">
        <v>903</v>
      </c>
      <c r="C1518" s="3" t="s">
        <v>2040</v>
      </c>
      <c r="D1518" s="4">
        <v>2.5</v>
      </c>
      <c r="E1518" s="2" t="s">
        <v>52</v>
      </c>
      <c r="F1518" s="4">
        <v>20</v>
      </c>
      <c r="G1518" s="4">
        <v>20</v>
      </c>
      <c r="H1518" s="4">
        <v>73</v>
      </c>
      <c r="I1518" s="4">
        <v>2.1</v>
      </c>
      <c r="J1518" s="4">
        <v>0.2</v>
      </c>
      <c r="K1518" s="4">
        <v>15.3</v>
      </c>
      <c r="L1518" s="8">
        <v>0.5</v>
      </c>
      <c r="M1518" s="59">
        <f>AlimentosSMAE[[#This Row],[Fibra]]/AlimentosSMAE[[#This Row],[Peso neto]]</f>
        <v>2.5000000000000001E-2</v>
      </c>
      <c r="N1518" s="62">
        <f>AlimentosSMAE[[#This Row],[Kcal]]/AlimentosSMAE[[#This Row],[Peso neto]]</f>
        <v>3.65</v>
      </c>
    </row>
    <row r="1519" spans="2:14" x14ac:dyDescent="0.25">
      <c r="B1519" s="17" t="s">
        <v>904</v>
      </c>
      <c r="C1519" s="3" t="s">
        <v>2040</v>
      </c>
      <c r="D1519" s="4">
        <v>20</v>
      </c>
      <c r="E1519" s="2" t="s">
        <v>10</v>
      </c>
      <c r="F1519" s="4">
        <v>20</v>
      </c>
      <c r="G1519" s="4">
        <v>20</v>
      </c>
      <c r="H1519" s="4">
        <v>73</v>
      </c>
      <c r="I1519" s="4">
        <v>2.1</v>
      </c>
      <c r="J1519" s="4">
        <v>0.2</v>
      </c>
      <c r="K1519" s="4">
        <v>15.3</v>
      </c>
      <c r="L1519" s="8">
        <v>0.5</v>
      </c>
      <c r="M1519" s="59">
        <f>AlimentosSMAE[[#This Row],[Fibra]]/AlimentosSMAE[[#This Row],[Peso neto]]</f>
        <v>2.5000000000000001E-2</v>
      </c>
      <c r="N1519" s="62">
        <f>AlimentosSMAE[[#This Row],[Kcal]]/AlimentosSMAE[[#This Row],[Peso neto]]</f>
        <v>3.65</v>
      </c>
    </row>
    <row r="1520" spans="2:14" x14ac:dyDescent="0.25">
      <c r="B1520" s="17" t="s">
        <v>911</v>
      </c>
      <c r="C1520" s="3" t="s">
        <v>2040</v>
      </c>
      <c r="D1520" s="4">
        <v>2</v>
      </c>
      <c r="E1520" s="2" t="s">
        <v>52</v>
      </c>
      <c r="F1520" s="4">
        <v>20</v>
      </c>
      <c r="G1520" s="4">
        <v>20</v>
      </c>
      <c r="H1520" s="4">
        <v>75</v>
      </c>
      <c r="I1520" s="4">
        <v>1.2</v>
      </c>
      <c r="J1520" s="4">
        <v>0.3</v>
      </c>
      <c r="K1520" s="4">
        <v>16.3</v>
      </c>
      <c r="L1520" s="8">
        <v>0.5</v>
      </c>
      <c r="M1520" s="59">
        <f>AlimentosSMAE[[#This Row],[Fibra]]/AlimentosSMAE[[#This Row],[Peso neto]]</f>
        <v>2.5000000000000001E-2</v>
      </c>
      <c r="N1520" s="62">
        <f>AlimentosSMAE[[#This Row],[Kcal]]/AlimentosSMAE[[#This Row],[Peso neto]]</f>
        <v>3.75</v>
      </c>
    </row>
    <row r="1521" spans="2:14" x14ac:dyDescent="0.25">
      <c r="B1521" s="17" t="s">
        <v>927</v>
      </c>
      <c r="C1521" s="3" t="s">
        <v>2040</v>
      </c>
      <c r="D1521" s="4">
        <v>2.5</v>
      </c>
      <c r="E1521" s="2" t="s">
        <v>52</v>
      </c>
      <c r="F1521" s="4">
        <v>20</v>
      </c>
      <c r="G1521" s="4">
        <v>20</v>
      </c>
      <c r="H1521" s="4">
        <v>71</v>
      </c>
      <c r="I1521" s="4">
        <v>2</v>
      </c>
      <c r="J1521" s="4">
        <v>0.2</v>
      </c>
      <c r="K1521" s="4">
        <v>14.9</v>
      </c>
      <c r="L1521" s="8">
        <v>0.5</v>
      </c>
      <c r="M1521" s="59">
        <f>AlimentosSMAE[[#This Row],[Fibra]]/AlimentosSMAE[[#This Row],[Peso neto]]</f>
        <v>2.5000000000000001E-2</v>
      </c>
      <c r="N1521" s="62">
        <f>AlimentosSMAE[[#This Row],[Kcal]]/AlimentosSMAE[[#This Row],[Peso neto]]</f>
        <v>3.55</v>
      </c>
    </row>
    <row r="1522" spans="2:14" x14ac:dyDescent="0.25">
      <c r="B1522" s="17" t="s">
        <v>982</v>
      </c>
      <c r="C1522" s="3" t="s">
        <v>2040</v>
      </c>
      <c r="D1522" s="4">
        <v>0.5</v>
      </c>
      <c r="E1522" s="2" t="s">
        <v>50</v>
      </c>
      <c r="F1522" s="4">
        <v>16</v>
      </c>
      <c r="G1522" s="4">
        <v>16</v>
      </c>
      <c r="H1522" s="4">
        <v>59</v>
      </c>
      <c r="I1522" s="4">
        <v>3.5</v>
      </c>
      <c r="J1522" s="4">
        <v>0.3</v>
      </c>
      <c r="K1522" s="4">
        <v>11</v>
      </c>
      <c r="L1522" s="8">
        <v>0.4</v>
      </c>
      <c r="M1522" s="59">
        <f>AlimentosSMAE[[#This Row],[Fibra]]/AlimentosSMAE[[#This Row],[Peso neto]]</f>
        <v>2.5000000000000001E-2</v>
      </c>
      <c r="N1522" s="62">
        <f>AlimentosSMAE[[#This Row],[Kcal]]/AlimentosSMAE[[#This Row],[Peso neto]]</f>
        <v>3.6875</v>
      </c>
    </row>
    <row r="1523" spans="2:14" x14ac:dyDescent="0.25">
      <c r="B1523" s="17" t="s">
        <v>1398</v>
      </c>
      <c r="C1523" s="3" t="s">
        <v>2040</v>
      </c>
      <c r="D1523" s="4">
        <v>0.33333333300000001</v>
      </c>
      <c r="E1523" s="2" t="s">
        <v>45</v>
      </c>
      <c r="F1523" s="4">
        <v>20</v>
      </c>
      <c r="G1523" s="4">
        <v>20</v>
      </c>
      <c r="H1523" s="4">
        <v>57</v>
      </c>
      <c r="I1523" s="4">
        <v>1.3</v>
      </c>
      <c r="J1523" s="4">
        <v>1</v>
      </c>
      <c r="K1523" s="4">
        <v>11.1</v>
      </c>
      <c r="L1523" s="8">
        <v>0.5</v>
      </c>
      <c r="M1523" s="59">
        <f>AlimentosSMAE[[#This Row],[Fibra]]/AlimentosSMAE[[#This Row],[Peso neto]]</f>
        <v>2.5000000000000001E-2</v>
      </c>
      <c r="N1523" s="62">
        <f>AlimentosSMAE[[#This Row],[Kcal]]/AlimentosSMAE[[#This Row],[Peso neto]]</f>
        <v>2.85</v>
      </c>
    </row>
    <row r="1524" spans="2:14" x14ac:dyDescent="0.25">
      <c r="B1524" s="17" t="s">
        <v>1814</v>
      </c>
      <c r="C1524" s="3" t="s">
        <v>2040</v>
      </c>
      <c r="D1524" s="4">
        <v>0.33333333300000001</v>
      </c>
      <c r="E1524" s="2" t="s">
        <v>277</v>
      </c>
      <c r="F1524" s="4">
        <v>20</v>
      </c>
      <c r="G1524" s="4">
        <v>20</v>
      </c>
      <c r="H1524" s="4">
        <v>110</v>
      </c>
      <c r="I1524" s="4">
        <v>1.2</v>
      </c>
      <c r="J1524" s="4">
        <v>6.9</v>
      </c>
      <c r="K1524" s="4">
        <v>10.9</v>
      </c>
      <c r="L1524" s="8">
        <v>0.5</v>
      </c>
      <c r="M1524" s="59">
        <f>AlimentosSMAE[[#This Row],[Fibra]]/AlimentosSMAE[[#This Row],[Peso neto]]</f>
        <v>2.5000000000000001E-2</v>
      </c>
      <c r="N1524" s="62">
        <f>AlimentosSMAE[[#This Row],[Kcal]]/AlimentosSMAE[[#This Row],[Peso neto]]</f>
        <v>5.5</v>
      </c>
    </row>
    <row r="1525" spans="2:14" x14ac:dyDescent="0.25">
      <c r="B1525" s="17" t="s">
        <v>211</v>
      </c>
      <c r="C1525" s="3" t="s">
        <v>2040</v>
      </c>
      <c r="D1525" s="4">
        <v>0.33333333300000001</v>
      </c>
      <c r="E1525" s="2" t="s">
        <v>45</v>
      </c>
      <c r="F1525" s="4">
        <v>24</v>
      </c>
      <c r="G1525" s="4">
        <v>24</v>
      </c>
      <c r="H1525" s="4">
        <v>67</v>
      </c>
      <c r="I1525" s="4">
        <v>2.5</v>
      </c>
      <c r="J1525" s="4">
        <v>0.4</v>
      </c>
      <c r="K1525" s="4">
        <v>12.9</v>
      </c>
      <c r="L1525" s="8">
        <v>0.6</v>
      </c>
      <c r="M1525" s="59">
        <f>AlimentosSMAE[[#This Row],[Fibra]]/AlimentosSMAE[[#This Row],[Peso neto]]</f>
        <v>2.4999999999999998E-2</v>
      </c>
      <c r="N1525" s="62">
        <f>AlimentosSMAE[[#This Row],[Kcal]]/AlimentosSMAE[[#This Row],[Peso neto]]</f>
        <v>2.7916666666666665</v>
      </c>
    </row>
    <row r="1526" spans="2:14" x14ac:dyDescent="0.25">
      <c r="B1526" s="17" t="s">
        <v>212</v>
      </c>
      <c r="C1526" s="3" t="s">
        <v>2040</v>
      </c>
      <c r="D1526" s="4">
        <v>0.33333333300000001</v>
      </c>
      <c r="E1526" s="2" t="s">
        <v>45</v>
      </c>
      <c r="F1526" s="4">
        <v>24</v>
      </c>
      <c r="G1526" s="4">
        <v>24</v>
      </c>
      <c r="H1526" s="4">
        <v>74</v>
      </c>
      <c r="I1526" s="4">
        <v>2.7</v>
      </c>
      <c r="J1526" s="4">
        <v>0.7</v>
      </c>
      <c r="K1526" s="4">
        <v>12.9</v>
      </c>
      <c r="L1526" s="8">
        <v>0.6</v>
      </c>
      <c r="M1526" s="59">
        <f>AlimentosSMAE[[#This Row],[Fibra]]/AlimentosSMAE[[#This Row],[Peso neto]]</f>
        <v>2.4999999999999998E-2</v>
      </c>
      <c r="N1526" s="62">
        <f>AlimentosSMAE[[#This Row],[Kcal]]/AlimentosSMAE[[#This Row],[Peso neto]]</f>
        <v>3.0833333333333335</v>
      </c>
    </row>
    <row r="1527" spans="2:14" x14ac:dyDescent="0.25">
      <c r="B1527" s="17" t="s">
        <v>215</v>
      </c>
      <c r="C1527" s="3" t="s">
        <v>2040</v>
      </c>
      <c r="D1527" s="4">
        <v>0.33333333300000001</v>
      </c>
      <c r="E1527" s="2" t="s">
        <v>45</v>
      </c>
      <c r="F1527" s="4">
        <v>24</v>
      </c>
      <c r="G1527" s="4">
        <v>24</v>
      </c>
      <c r="H1527" s="4">
        <v>74</v>
      </c>
      <c r="I1527" s="4">
        <v>2.7</v>
      </c>
      <c r="J1527" s="4">
        <v>0.7</v>
      </c>
      <c r="K1527" s="4">
        <v>12.9</v>
      </c>
      <c r="L1527" s="8">
        <v>0.6</v>
      </c>
      <c r="M1527" s="59">
        <f>AlimentosSMAE[[#This Row],[Fibra]]/AlimentosSMAE[[#This Row],[Peso neto]]</f>
        <v>2.4999999999999998E-2</v>
      </c>
      <c r="N1527" s="62">
        <f>AlimentosSMAE[[#This Row],[Kcal]]/AlimentosSMAE[[#This Row],[Peso neto]]</f>
        <v>3.0833333333333335</v>
      </c>
    </row>
    <row r="1528" spans="2:14" x14ac:dyDescent="0.25">
      <c r="B1528" s="17" t="s">
        <v>820</v>
      </c>
      <c r="C1528" s="3" t="s">
        <v>2040</v>
      </c>
      <c r="D1528" s="4">
        <v>4</v>
      </c>
      <c r="E1528" s="2" t="s">
        <v>45</v>
      </c>
      <c r="F1528" s="4">
        <v>24</v>
      </c>
      <c r="G1528" s="4">
        <v>24</v>
      </c>
      <c r="H1528" s="4">
        <v>110</v>
      </c>
      <c r="I1528" s="4">
        <v>1.9</v>
      </c>
      <c r="J1528" s="4">
        <v>3.2</v>
      </c>
      <c r="K1528" s="4">
        <v>18.2</v>
      </c>
      <c r="L1528" s="8">
        <v>0.6</v>
      </c>
      <c r="M1528" s="59">
        <f>AlimentosSMAE[[#This Row],[Fibra]]/AlimentosSMAE[[#This Row],[Peso neto]]</f>
        <v>2.4999999999999998E-2</v>
      </c>
      <c r="N1528" s="62">
        <f>AlimentosSMAE[[#This Row],[Kcal]]/AlimentosSMAE[[#This Row],[Peso neto]]</f>
        <v>4.583333333333333</v>
      </c>
    </row>
    <row r="1529" spans="2:14" x14ac:dyDescent="0.25">
      <c r="B1529" s="17" t="s">
        <v>821</v>
      </c>
      <c r="C1529" s="3" t="s">
        <v>2040</v>
      </c>
      <c r="D1529" s="4">
        <v>4</v>
      </c>
      <c r="E1529" s="2" t="s">
        <v>45</v>
      </c>
      <c r="F1529" s="4">
        <v>24</v>
      </c>
      <c r="G1529" s="4">
        <v>24</v>
      </c>
      <c r="H1529" s="4">
        <v>110</v>
      </c>
      <c r="I1529" s="4">
        <v>1.9</v>
      </c>
      <c r="J1529" s="4">
        <v>3.2</v>
      </c>
      <c r="K1529" s="4">
        <v>18.2</v>
      </c>
      <c r="L1529" s="8">
        <v>0.6</v>
      </c>
      <c r="M1529" s="59">
        <f>AlimentosSMAE[[#This Row],[Fibra]]/AlimentosSMAE[[#This Row],[Peso neto]]</f>
        <v>2.4999999999999998E-2</v>
      </c>
      <c r="N1529" s="62">
        <f>AlimentosSMAE[[#This Row],[Kcal]]/AlimentosSMAE[[#This Row],[Peso neto]]</f>
        <v>4.583333333333333</v>
      </c>
    </row>
    <row r="1530" spans="2:14" x14ac:dyDescent="0.25">
      <c r="B1530" s="17" t="s">
        <v>960</v>
      </c>
      <c r="C1530" s="3" t="s">
        <v>2040</v>
      </c>
      <c r="D1530" s="4">
        <v>0.33333333300000001</v>
      </c>
      <c r="E1530" s="2" t="s">
        <v>45</v>
      </c>
      <c r="F1530" s="4">
        <v>28</v>
      </c>
      <c r="G1530" s="4">
        <v>28</v>
      </c>
      <c r="H1530" s="4">
        <v>115</v>
      </c>
      <c r="I1530" s="4">
        <v>2.2999999999999998</v>
      </c>
      <c r="J1530" s="4">
        <v>6</v>
      </c>
      <c r="K1530" s="4">
        <v>13</v>
      </c>
      <c r="L1530" s="8">
        <v>0.7</v>
      </c>
      <c r="M1530" s="59">
        <f>AlimentosSMAE[[#This Row],[Fibra]]/AlimentosSMAE[[#This Row],[Peso neto]]</f>
        <v>2.4999999999999998E-2</v>
      </c>
      <c r="N1530" s="62">
        <f>AlimentosSMAE[[#This Row],[Kcal]]/AlimentosSMAE[[#This Row],[Peso neto]]</f>
        <v>4.1071428571428568</v>
      </c>
    </row>
    <row r="1531" spans="2:14" x14ac:dyDescent="0.25">
      <c r="B1531" s="17" t="s">
        <v>418</v>
      </c>
      <c r="C1531" s="3" t="s">
        <v>2040</v>
      </c>
      <c r="D1531" s="4">
        <v>2.5</v>
      </c>
      <c r="E1531" s="2" t="s">
        <v>50</v>
      </c>
      <c r="F1531" s="4">
        <v>125</v>
      </c>
      <c r="G1531" s="4">
        <v>125</v>
      </c>
      <c r="H1531" s="4">
        <v>73</v>
      </c>
      <c r="I1531" s="4">
        <v>3.2</v>
      </c>
      <c r="J1531" s="4">
        <v>0.1</v>
      </c>
      <c r="K1531" s="4">
        <v>15.6</v>
      </c>
      <c r="L1531" s="8">
        <v>3.1</v>
      </c>
      <c r="M1531" s="59">
        <f>AlimentosSMAE[[#This Row],[Fibra]]/AlimentosSMAE[[#This Row],[Peso neto]]</f>
        <v>2.4799999999999999E-2</v>
      </c>
      <c r="N1531" s="62">
        <f>AlimentosSMAE[[#This Row],[Kcal]]/AlimentosSMAE[[#This Row],[Peso neto]]</f>
        <v>0.58399999999999996</v>
      </c>
    </row>
    <row r="1532" spans="2:14" x14ac:dyDescent="0.25">
      <c r="B1532" s="17" t="s">
        <v>361</v>
      </c>
      <c r="C1532" s="3" t="s">
        <v>2040</v>
      </c>
      <c r="D1532" s="4">
        <v>0.75</v>
      </c>
      <c r="E1532" s="2" t="s">
        <v>45</v>
      </c>
      <c r="F1532" s="4">
        <v>45</v>
      </c>
      <c r="G1532" s="4">
        <v>45</v>
      </c>
      <c r="H1532" s="4">
        <v>62</v>
      </c>
      <c r="I1532" s="4">
        <v>0.4</v>
      </c>
      <c r="J1532" s="4">
        <v>1.5</v>
      </c>
      <c r="K1532" s="4">
        <v>12.6</v>
      </c>
      <c r="L1532" s="8">
        <v>1.1000000000000001</v>
      </c>
      <c r="M1532" s="59">
        <f>AlimentosSMAE[[#This Row],[Fibra]]/AlimentosSMAE[[#This Row],[Peso neto]]</f>
        <v>2.4444444444444446E-2</v>
      </c>
      <c r="N1532" s="62">
        <f>AlimentosSMAE[[#This Row],[Kcal]]/AlimentosSMAE[[#This Row],[Peso neto]]</f>
        <v>1.3777777777777778</v>
      </c>
    </row>
    <row r="1533" spans="2:14" x14ac:dyDescent="0.25">
      <c r="B1533" s="17" t="s">
        <v>654</v>
      </c>
      <c r="C1533" s="3" t="s">
        <v>2040</v>
      </c>
      <c r="D1533" s="4">
        <v>0.5</v>
      </c>
      <c r="E1533" s="2" t="s">
        <v>655</v>
      </c>
      <c r="F1533" s="4">
        <v>29</v>
      </c>
      <c r="G1533" s="4">
        <v>29</v>
      </c>
      <c r="H1533" s="4">
        <v>116</v>
      </c>
      <c r="I1533" s="4">
        <v>2.2999999999999998</v>
      </c>
      <c r="J1533" s="4">
        <v>6</v>
      </c>
      <c r="K1533" s="4">
        <v>13.1</v>
      </c>
      <c r="L1533" s="8">
        <v>0.7</v>
      </c>
      <c r="M1533" s="59">
        <f>AlimentosSMAE[[#This Row],[Fibra]]/AlimentosSMAE[[#This Row],[Peso neto]]</f>
        <v>2.4137931034482758E-2</v>
      </c>
      <c r="N1533" s="62">
        <f>AlimentosSMAE[[#This Row],[Kcal]]/AlimentosSMAE[[#This Row],[Peso neto]]</f>
        <v>4</v>
      </c>
    </row>
    <row r="1534" spans="2:14" x14ac:dyDescent="0.25">
      <c r="B1534" s="17" t="s">
        <v>657</v>
      </c>
      <c r="C1534" s="3" t="s">
        <v>2040</v>
      </c>
      <c r="D1534" s="4">
        <v>0.5</v>
      </c>
      <c r="E1534" s="2" t="s">
        <v>655</v>
      </c>
      <c r="F1534" s="4">
        <v>29</v>
      </c>
      <c r="G1534" s="4">
        <v>29</v>
      </c>
      <c r="H1534" s="4">
        <v>118</v>
      </c>
      <c r="I1534" s="4">
        <v>2.6</v>
      </c>
      <c r="J1534" s="4">
        <v>6</v>
      </c>
      <c r="K1534" s="4">
        <v>13.4</v>
      </c>
      <c r="L1534" s="8">
        <v>0.7</v>
      </c>
      <c r="M1534" s="59">
        <f>AlimentosSMAE[[#This Row],[Fibra]]/AlimentosSMAE[[#This Row],[Peso neto]]</f>
        <v>2.4137931034482758E-2</v>
      </c>
      <c r="N1534" s="62">
        <f>AlimentosSMAE[[#This Row],[Kcal]]/AlimentosSMAE[[#This Row],[Peso neto]]</f>
        <v>4.068965517241379</v>
      </c>
    </row>
    <row r="1535" spans="2:14" x14ac:dyDescent="0.25">
      <c r="B1535" s="17" t="s">
        <v>667</v>
      </c>
      <c r="C1535" s="3" t="s">
        <v>2040</v>
      </c>
      <c r="D1535" s="4">
        <v>0.5</v>
      </c>
      <c r="E1535" s="2" t="s">
        <v>655</v>
      </c>
      <c r="F1535" s="4">
        <v>29</v>
      </c>
      <c r="G1535" s="4">
        <v>29</v>
      </c>
      <c r="H1535" s="4">
        <v>116</v>
      </c>
      <c r="I1535" s="4">
        <v>2.2999999999999998</v>
      </c>
      <c r="J1535" s="4">
        <v>6</v>
      </c>
      <c r="K1535" s="4">
        <v>13.1</v>
      </c>
      <c r="L1535" s="8">
        <v>0.7</v>
      </c>
      <c r="M1535" s="59">
        <f>AlimentosSMAE[[#This Row],[Fibra]]/AlimentosSMAE[[#This Row],[Peso neto]]</f>
        <v>2.4137931034482758E-2</v>
      </c>
      <c r="N1535" s="62">
        <f>AlimentosSMAE[[#This Row],[Kcal]]/AlimentosSMAE[[#This Row],[Peso neto]]</f>
        <v>4</v>
      </c>
    </row>
    <row r="1536" spans="2:14" x14ac:dyDescent="0.25">
      <c r="B1536" s="17" t="s">
        <v>669</v>
      </c>
      <c r="C1536" s="3" t="s">
        <v>2040</v>
      </c>
      <c r="D1536" s="4">
        <v>0.5</v>
      </c>
      <c r="E1536" s="2" t="s">
        <v>655</v>
      </c>
      <c r="F1536" s="4">
        <v>29</v>
      </c>
      <c r="G1536" s="4">
        <v>29</v>
      </c>
      <c r="H1536" s="4">
        <v>118</v>
      </c>
      <c r="I1536" s="4">
        <v>2.6</v>
      </c>
      <c r="J1536" s="4">
        <v>6</v>
      </c>
      <c r="K1536" s="4">
        <v>13.4</v>
      </c>
      <c r="L1536" s="8">
        <v>0.7</v>
      </c>
      <c r="M1536" s="59">
        <f>AlimentosSMAE[[#This Row],[Fibra]]/AlimentosSMAE[[#This Row],[Peso neto]]</f>
        <v>2.4137931034482758E-2</v>
      </c>
      <c r="N1536" s="62">
        <f>AlimentosSMAE[[#This Row],[Kcal]]/AlimentosSMAE[[#This Row],[Peso neto]]</f>
        <v>4.068965517241379</v>
      </c>
    </row>
    <row r="1537" spans="2:14" x14ac:dyDescent="0.25">
      <c r="B1537" s="17" t="s">
        <v>670</v>
      </c>
      <c r="C1537" s="3" t="s">
        <v>2040</v>
      </c>
      <c r="D1537" s="4">
        <v>0.5</v>
      </c>
      <c r="E1537" s="2" t="s">
        <v>655</v>
      </c>
      <c r="F1537" s="4">
        <v>29</v>
      </c>
      <c r="G1537" s="4">
        <v>29</v>
      </c>
      <c r="H1537" s="4">
        <v>116</v>
      </c>
      <c r="I1537" s="4">
        <v>2.2999999999999998</v>
      </c>
      <c r="J1537" s="4">
        <v>6</v>
      </c>
      <c r="K1537" s="4">
        <v>13.1</v>
      </c>
      <c r="L1537" s="8">
        <v>0.7</v>
      </c>
      <c r="M1537" s="59">
        <f>AlimentosSMAE[[#This Row],[Fibra]]/AlimentosSMAE[[#This Row],[Peso neto]]</f>
        <v>2.4137931034482758E-2</v>
      </c>
      <c r="N1537" s="62">
        <f>AlimentosSMAE[[#This Row],[Kcal]]/AlimentosSMAE[[#This Row],[Peso neto]]</f>
        <v>4</v>
      </c>
    </row>
    <row r="1538" spans="2:14" x14ac:dyDescent="0.25">
      <c r="B1538" s="17" t="s">
        <v>708</v>
      </c>
      <c r="C1538" s="3" t="s">
        <v>2040</v>
      </c>
      <c r="D1538" s="4">
        <v>0.5</v>
      </c>
      <c r="E1538" s="2" t="s">
        <v>50</v>
      </c>
      <c r="F1538" s="4">
        <v>83</v>
      </c>
      <c r="G1538" s="4">
        <v>83</v>
      </c>
      <c r="H1538" s="4">
        <v>66</v>
      </c>
      <c r="I1538" s="4">
        <v>2.2999999999999998</v>
      </c>
      <c r="J1538" s="4">
        <v>0.4</v>
      </c>
      <c r="K1538" s="4">
        <v>16.2</v>
      </c>
      <c r="L1538" s="8">
        <v>2</v>
      </c>
      <c r="M1538" s="59">
        <f>AlimentosSMAE[[#This Row],[Fibra]]/AlimentosSMAE[[#This Row],[Peso neto]]</f>
        <v>2.4096385542168676E-2</v>
      </c>
      <c r="N1538" s="62">
        <f>AlimentosSMAE[[#This Row],[Kcal]]/AlimentosSMAE[[#This Row],[Peso neto]]</f>
        <v>0.79518072289156627</v>
      </c>
    </row>
    <row r="1539" spans="2:14" x14ac:dyDescent="0.25">
      <c r="B1539" s="17" t="s">
        <v>709</v>
      </c>
      <c r="C1539" s="3" t="s">
        <v>2040</v>
      </c>
      <c r="D1539" s="4">
        <v>0.5</v>
      </c>
      <c r="E1539" s="2" t="s">
        <v>50</v>
      </c>
      <c r="F1539" s="4">
        <v>83</v>
      </c>
      <c r="G1539" s="4">
        <v>83</v>
      </c>
      <c r="H1539" s="4">
        <v>66</v>
      </c>
      <c r="I1539" s="4">
        <v>2.2999999999999998</v>
      </c>
      <c r="J1539" s="4">
        <v>0.4</v>
      </c>
      <c r="K1539" s="4">
        <v>16.2</v>
      </c>
      <c r="L1539" s="8">
        <v>2</v>
      </c>
      <c r="M1539" s="59">
        <f>AlimentosSMAE[[#This Row],[Fibra]]/AlimentosSMAE[[#This Row],[Peso neto]]</f>
        <v>2.4096385542168676E-2</v>
      </c>
      <c r="N1539" s="62">
        <f>AlimentosSMAE[[#This Row],[Kcal]]/AlimentosSMAE[[#This Row],[Peso neto]]</f>
        <v>0.79518072289156627</v>
      </c>
    </row>
    <row r="1540" spans="2:14" x14ac:dyDescent="0.25">
      <c r="B1540" s="17" t="s">
        <v>712</v>
      </c>
      <c r="C1540" s="3" t="s">
        <v>2040</v>
      </c>
      <c r="D1540" s="4">
        <v>0.5</v>
      </c>
      <c r="E1540" s="2" t="s">
        <v>50</v>
      </c>
      <c r="F1540" s="4">
        <v>83</v>
      </c>
      <c r="G1540" s="4">
        <v>83</v>
      </c>
      <c r="H1540" s="4">
        <v>66</v>
      </c>
      <c r="I1540" s="4">
        <v>2.2999999999999998</v>
      </c>
      <c r="J1540" s="4">
        <v>0.4</v>
      </c>
      <c r="K1540" s="4">
        <v>16.2</v>
      </c>
      <c r="L1540" s="8">
        <v>2</v>
      </c>
      <c r="M1540" s="59">
        <f>AlimentosSMAE[[#This Row],[Fibra]]/AlimentosSMAE[[#This Row],[Peso neto]]</f>
        <v>2.4096385542168676E-2</v>
      </c>
      <c r="N1540" s="62">
        <f>AlimentosSMAE[[#This Row],[Kcal]]/AlimentosSMAE[[#This Row],[Peso neto]]</f>
        <v>0.79518072289156627</v>
      </c>
    </row>
    <row r="1541" spans="2:14" x14ac:dyDescent="0.25">
      <c r="B1541" s="17" t="s">
        <v>714</v>
      </c>
      <c r="C1541" s="3" t="s">
        <v>2040</v>
      </c>
      <c r="D1541" s="4">
        <v>0.5</v>
      </c>
      <c r="E1541" s="2" t="s">
        <v>50</v>
      </c>
      <c r="F1541" s="4">
        <v>83</v>
      </c>
      <c r="G1541" s="4">
        <v>83</v>
      </c>
      <c r="H1541" s="4">
        <v>66</v>
      </c>
      <c r="I1541" s="4">
        <v>2.2999999999999998</v>
      </c>
      <c r="J1541" s="4">
        <v>0.4</v>
      </c>
      <c r="K1541" s="4">
        <v>16.2</v>
      </c>
      <c r="L1541" s="8">
        <v>2</v>
      </c>
      <c r="M1541" s="59">
        <f>AlimentosSMAE[[#This Row],[Fibra]]/AlimentosSMAE[[#This Row],[Peso neto]]</f>
        <v>2.4096385542168676E-2</v>
      </c>
      <c r="N1541" s="62">
        <f>AlimentosSMAE[[#This Row],[Kcal]]/AlimentosSMAE[[#This Row],[Peso neto]]</f>
        <v>0.79518072289156627</v>
      </c>
    </row>
    <row r="1542" spans="2:14" x14ac:dyDescent="0.25">
      <c r="B1542" s="17" t="s">
        <v>267</v>
      </c>
      <c r="C1542" s="3" t="s">
        <v>2040</v>
      </c>
      <c r="D1542" s="4">
        <v>0.33333333300000001</v>
      </c>
      <c r="E1542" s="2" t="s">
        <v>45</v>
      </c>
      <c r="F1542" s="4">
        <v>25</v>
      </c>
      <c r="G1542" s="4">
        <v>25</v>
      </c>
      <c r="H1542" s="4">
        <v>65</v>
      </c>
      <c r="I1542" s="4">
        <v>2.4</v>
      </c>
      <c r="J1542" s="4">
        <v>1.1000000000000001</v>
      </c>
      <c r="K1542" s="4">
        <v>12.5</v>
      </c>
      <c r="L1542" s="8">
        <v>0.6</v>
      </c>
      <c r="M1542" s="59">
        <f>AlimentosSMAE[[#This Row],[Fibra]]/AlimentosSMAE[[#This Row],[Peso neto]]</f>
        <v>2.4E-2</v>
      </c>
      <c r="N1542" s="62">
        <f>AlimentosSMAE[[#This Row],[Kcal]]/AlimentosSMAE[[#This Row],[Peso neto]]</f>
        <v>2.6</v>
      </c>
    </row>
    <row r="1543" spans="2:14" x14ac:dyDescent="0.25">
      <c r="B1543" s="17" t="s">
        <v>268</v>
      </c>
      <c r="C1543" s="3" t="s">
        <v>2040</v>
      </c>
      <c r="D1543" s="4">
        <v>0.33333333300000001</v>
      </c>
      <c r="E1543" s="2" t="s">
        <v>45</v>
      </c>
      <c r="F1543" s="4">
        <v>25</v>
      </c>
      <c r="G1543" s="4">
        <v>25</v>
      </c>
      <c r="H1543" s="4">
        <v>65</v>
      </c>
      <c r="I1543" s="4">
        <v>2.4</v>
      </c>
      <c r="J1543" s="4">
        <v>1.1000000000000001</v>
      </c>
      <c r="K1543" s="4">
        <v>12.5</v>
      </c>
      <c r="L1543" s="8">
        <v>0.6</v>
      </c>
      <c r="M1543" s="59">
        <f>AlimentosSMAE[[#This Row],[Fibra]]/AlimentosSMAE[[#This Row],[Peso neto]]</f>
        <v>2.4E-2</v>
      </c>
      <c r="N1543" s="62">
        <f>AlimentosSMAE[[#This Row],[Kcal]]/AlimentosSMAE[[#This Row],[Peso neto]]</f>
        <v>2.6</v>
      </c>
    </row>
    <row r="1544" spans="2:14" x14ac:dyDescent="0.25">
      <c r="B1544" s="17" t="s">
        <v>850</v>
      </c>
      <c r="C1544" s="3" t="s">
        <v>2040</v>
      </c>
      <c r="D1544" s="4">
        <v>25</v>
      </c>
      <c r="E1544" s="2" t="s">
        <v>10</v>
      </c>
      <c r="F1544" s="4">
        <v>25</v>
      </c>
      <c r="G1544" s="4">
        <v>25</v>
      </c>
      <c r="H1544" s="4">
        <v>99</v>
      </c>
      <c r="I1544" s="4">
        <v>1.1000000000000001</v>
      </c>
      <c r="J1544" s="4">
        <v>3.9</v>
      </c>
      <c r="K1544" s="4">
        <v>14.9</v>
      </c>
      <c r="L1544" s="8">
        <v>0.6</v>
      </c>
      <c r="M1544" s="59">
        <f>AlimentosSMAE[[#This Row],[Fibra]]/AlimentosSMAE[[#This Row],[Peso neto]]</f>
        <v>2.4E-2</v>
      </c>
      <c r="N1544" s="62">
        <f>AlimentosSMAE[[#This Row],[Kcal]]/AlimentosSMAE[[#This Row],[Peso neto]]</f>
        <v>3.96</v>
      </c>
    </row>
    <row r="1545" spans="2:14" x14ac:dyDescent="0.25">
      <c r="B1545" s="17" t="s">
        <v>1436</v>
      </c>
      <c r="C1545" s="3" t="s">
        <v>2040</v>
      </c>
      <c r="D1545" s="4">
        <v>0.33333333300000001</v>
      </c>
      <c r="E1545" s="2" t="s">
        <v>45</v>
      </c>
      <c r="F1545" s="4">
        <v>25</v>
      </c>
      <c r="G1545" s="4">
        <v>25</v>
      </c>
      <c r="H1545" s="4">
        <v>65</v>
      </c>
      <c r="I1545" s="4">
        <v>2.4</v>
      </c>
      <c r="J1545" s="4">
        <v>1.1000000000000001</v>
      </c>
      <c r="K1545" s="4">
        <v>12.5</v>
      </c>
      <c r="L1545" s="8">
        <v>0.6</v>
      </c>
      <c r="M1545" s="59">
        <f>AlimentosSMAE[[#This Row],[Fibra]]/AlimentosSMAE[[#This Row],[Peso neto]]</f>
        <v>2.4E-2</v>
      </c>
      <c r="N1545" s="62">
        <f>AlimentosSMAE[[#This Row],[Kcal]]/AlimentosSMAE[[#This Row],[Peso neto]]</f>
        <v>2.6</v>
      </c>
    </row>
    <row r="1546" spans="2:14" x14ac:dyDescent="0.25">
      <c r="B1546" s="17" t="s">
        <v>232</v>
      </c>
      <c r="C1546" s="3" t="s">
        <v>2040</v>
      </c>
      <c r="D1546" s="4">
        <v>1</v>
      </c>
      <c r="E1546" s="2" t="s">
        <v>226</v>
      </c>
      <c r="F1546" s="4">
        <v>21</v>
      </c>
      <c r="G1546" s="4">
        <v>21</v>
      </c>
      <c r="H1546" s="4">
        <v>90</v>
      </c>
      <c r="I1546" s="4">
        <v>1</v>
      </c>
      <c r="J1546" s="4">
        <v>2</v>
      </c>
      <c r="K1546" s="4">
        <v>16</v>
      </c>
      <c r="L1546" s="8">
        <v>0.5</v>
      </c>
      <c r="M1546" s="59">
        <f>AlimentosSMAE[[#This Row],[Fibra]]/AlimentosSMAE[[#This Row],[Peso neto]]</f>
        <v>2.3809523809523808E-2</v>
      </c>
      <c r="N1546" s="62">
        <f>AlimentosSMAE[[#This Row],[Kcal]]/AlimentosSMAE[[#This Row],[Peso neto]]</f>
        <v>4.2857142857142856</v>
      </c>
    </row>
    <row r="1547" spans="2:14" x14ac:dyDescent="0.25">
      <c r="B1547" s="17" t="s">
        <v>1062</v>
      </c>
      <c r="C1547" s="3" t="s">
        <v>2040</v>
      </c>
      <c r="D1547" s="4">
        <v>0.5</v>
      </c>
      <c r="E1547" s="2" t="s">
        <v>224</v>
      </c>
      <c r="F1547" s="4">
        <v>21</v>
      </c>
      <c r="G1547" s="4">
        <v>21</v>
      </c>
      <c r="H1547" s="4">
        <v>95</v>
      </c>
      <c r="I1547" s="4">
        <v>1</v>
      </c>
      <c r="J1547" s="4">
        <v>5.9</v>
      </c>
      <c r="K1547" s="4">
        <v>9</v>
      </c>
      <c r="L1547" s="8">
        <v>0.5</v>
      </c>
      <c r="M1547" s="59">
        <f>AlimentosSMAE[[#This Row],[Fibra]]/AlimentosSMAE[[#This Row],[Peso neto]]</f>
        <v>2.3809523809523808E-2</v>
      </c>
      <c r="N1547" s="62">
        <f>AlimentosSMAE[[#This Row],[Kcal]]/AlimentosSMAE[[#This Row],[Peso neto]]</f>
        <v>4.5238095238095237</v>
      </c>
    </row>
    <row r="1548" spans="2:14" x14ac:dyDescent="0.25">
      <c r="B1548" s="17" t="s">
        <v>1466</v>
      </c>
      <c r="C1548" s="3" t="s">
        <v>2040</v>
      </c>
      <c r="D1548" s="4">
        <v>0.75</v>
      </c>
      <c r="E1548" s="2" t="s">
        <v>50</v>
      </c>
      <c r="F1548" s="4">
        <v>128</v>
      </c>
      <c r="G1548" s="4">
        <v>105</v>
      </c>
      <c r="H1548" s="4">
        <v>72</v>
      </c>
      <c r="I1548" s="4">
        <v>1.8</v>
      </c>
      <c r="J1548" s="4">
        <v>0.1</v>
      </c>
      <c r="K1548" s="4">
        <v>16.399999999999999</v>
      </c>
      <c r="L1548" s="8">
        <v>2.5</v>
      </c>
      <c r="M1548" s="59">
        <f>AlimentosSMAE[[#This Row],[Fibra]]/AlimentosSMAE[[#This Row],[Peso neto]]</f>
        <v>2.3809523809523808E-2</v>
      </c>
      <c r="N1548" s="62">
        <f>AlimentosSMAE[[#This Row],[Kcal]]/AlimentosSMAE[[#This Row],[Peso neto]]</f>
        <v>0.68571428571428572</v>
      </c>
    </row>
    <row r="1549" spans="2:14" x14ac:dyDescent="0.25">
      <c r="B1549" s="17" t="s">
        <v>929</v>
      </c>
      <c r="C1549" s="3" t="s">
        <v>2040</v>
      </c>
      <c r="D1549" s="4">
        <v>2</v>
      </c>
      <c r="E1549" s="2" t="s">
        <v>52</v>
      </c>
      <c r="F1549" s="4">
        <v>17</v>
      </c>
      <c r="G1549" s="4">
        <v>17</v>
      </c>
      <c r="H1549" s="4">
        <v>62</v>
      </c>
      <c r="I1549" s="4">
        <v>2.1</v>
      </c>
      <c r="J1549" s="4">
        <v>0.3</v>
      </c>
      <c r="K1549" s="4">
        <v>12.4</v>
      </c>
      <c r="L1549" s="8">
        <v>0.4</v>
      </c>
      <c r="M1549" s="59">
        <f>AlimentosSMAE[[#This Row],[Fibra]]/AlimentosSMAE[[#This Row],[Peso neto]]</f>
        <v>2.3529411764705882E-2</v>
      </c>
      <c r="N1549" s="62">
        <f>AlimentosSMAE[[#This Row],[Kcal]]/AlimentosSMAE[[#This Row],[Peso neto]]</f>
        <v>3.6470588235294117</v>
      </c>
    </row>
    <row r="1550" spans="2:14" x14ac:dyDescent="0.25">
      <c r="B1550" s="17" t="s">
        <v>359</v>
      </c>
      <c r="C1550" s="3" t="s">
        <v>2040</v>
      </c>
      <c r="D1550" s="4">
        <v>0.2</v>
      </c>
      <c r="E1550" s="2" t="s">
        <v>50</v>
      </c>
      <c r="F1550" s="4">
        <v>52</v>
      </c>
      <c r="G1550" s="4">
        <v>52</v>
      </c>
      <c r="H1550" s="4">
        <v>71</v>
      </c>
      <c r="I1550" s="4">
        <v>0.4</v>
      </c>
      <c r="J1550" s="4">
        <v>1.7</v>
      </c>
      <c r="K1550" s="4">
        <v>14.5</v>
      </c>
      <c r="L1550" s="8">
        <v>1.2</v>
      </c>
      <c r="M1550" s="59">
        <f>AlimentosSMAE[[#This Row],[Fibra]]/AlimentosSMAE[[#This Row],[Peso neto]]</f>
        <v>2.3076923076923075E-2</v>
      </c>
      <c r="N1550" s="62">
        <f>AlimentosSMAE[[#This Row],[Kcal]]/AlimentosSMAE[[#This Row],[Peso neto]]</f>
        <v>1.3653846153846154</v>
      </c>
    </row>
    <row r="1551" spans="2:14" x14ac:dyDescent="0.25">
      <c r="B1551" s="17" t="s">
        <v>814</v>
      </c>
      <c r="C1551" s="3" t="s">
        <v>2040</v>
      </c>
      <c r="D1551" s="4">
        <v>2</v>
      </c>
      <c r="E1551" s="2" t="s">
        <v>45</v>
      </c>
      <c r="F1551" s="4">
        <v>26</v>
      </c>
      <c r="G1551" s="4">
        <v>26</v>
      </c>
      <c r="H1551" s="4">
        <v>110</v>
      </c>
      <c r="I1551" s="4">
        <v>1</v>
      </c>
      <c r="J1551" s="4">
        <v>4.4000000000000004</v>
      </c>
      <c r="K1551" s="4">
        <v>17.600000000000001</v>
      </c>
      <c r="L1551" s="8">
        <v>0.6</v>
      </c>
      <c r="M1551" s="59">
        <f>AlimentosSMAE[[#This Row],[Fibra]]/AlimentosSMAE[[#This Row],[Peso neto]]</f>
        <v>2.3076923076923075E-2</v>
      </c>
      <c r="N1551" s="62">
        <f>AlimentosSMAE[[#This Row],[Kcal]]/AlimentosSMAE[[#This Row],[Peso neto]]</f>
        <v>4.2307692307692308</v>
      </c>
    </row>
    <row r="1552" spans="2:14" x14ac:dyDescent="0.25">
      <c r="B1552" s="17" t="s">
        <v>841</v>
      </c>
      <c r="C1552" s="3" t="s">
        <v>2040</v>
      </c>
      <c r="D1552" s="4">
        <v>1</v>
      </c>
      <c r="E1552" s="2" t="s">
        <v>45</v>
      </c>
      <c r="F1552" s="4">
        <v>26</v>
      </c>
      <c r="G1552" s="4">
        <v>26</v>
      </c>
      <c r="H1552" s="4">
        <v>113</v>
      </c>
      <c r="I1552" s="4">
        <v>1.3</v>
      </c>
      <c r="J1552" s="4">
        <v>4.3</v>
      </c>
      <c r="K1552" s="4">
        <v>17.2</v>
      </c>
      <c r="L1552" s="8">
        <v>0.6</v>
      </c>
      <c r="M1552" s="59">
        <f>AlimentosSMAE[[#This Row],[Fibra]]/AlimentosSMAE[[#This Row],[Peso neto]]</f>
        <v>2.3076923076923075E-2</v>
      </c>
      <c r="N1552" s="62">
        <f>AlimentosSMAE[[#This Row],[Kcal]]/AlimentosSMAE[[#This Row],[Peso neto]]</f>
        <v>4.3461538461538458</v>
      </c>
    </row>
    <row r="1553" spans="2:14" x14ac:dyDescent="0.25">
      <c r="B1553" s="17" t="s">
        <v>975</v>
      </c>
      <c r="C1553" s="3" t="s">
        <v>2040</v>
      </c>
      <c r="D1553" s="4">
        <v>0.33333333300000001</v>
      </c>
      <c r="E1553" s="2" t="s">
        <v>50</v>
      </c>
      <c r="F1553" s="4">
        <v>13</v>
      </c>
      <c r="G1553" s="4">
        <v>13</v>
      </c>
      <c r="H1553" s="4">
        <v>52</v>
      </c>
      <c r="I1553" s="4">
        <v>0.7</v>
      </c>
      <c r="J1553" s="4">
        <v>0.1</v>
      </c>
      <c r="K1553" s="4">
        <v>12</v>
      </c>
      <c r="L1553" s="8">
        <v>0.3</v>
      </c>
      <c r="M1553" s="59">
        <f>AlimentosSMAE[[#This Row],[Fibra]]/AlimentosSMAE[[#This Row],[Peso neto]]</f>
        <v>2.3076923076923075E-2</v>
      </c>
      <c r="N1553" s="62">
        <f>AlimentosSMAE[[#This Row],[Kcal]]/AlimentosSMAE[[#This Row],[Peso neto]]</f>
        <v>4</v>
      </c>
    </row>
    <row r="1554" spans="2:14" x14ac:dyDescent="0.25">
      <c r="B1554" s="17" t="s">
        <v>2010</v>
      </c>
      <c r="C1554" s="3" t="s">
        <v>2040</v>
      </c>
      <c r="D1554" s="4">
        <v>1</v>
      </c>
      <c r="E1554" s="2" t="s">
        <v>45</v>
      </c>
      <c r="F1554" s="4">
        <v>35</v>
      </c>
      <c r="G1554" s="4">
        <v>35</v>
      </c>
      <c r="H1554" s="4">
        <v>100</v>
      </c>
      <c r="I1554" s="4">
        <v>2.2999999999999998</v>
      </c>
      <c r="J1554" s="4">
        <v>3.4</v>
      </c>
      <c r="K1554" s="4">
        <v>15.1</v>
      </c>
      <c r="L1554" s="8">
        <v>0.8</v>
      </c>
      <c r="M1554" s="59">
        <f>AlimentosSMAE[[#This Row],[Fibra]]/AlimentosSMAE[[#This Row],[Peso neto]]</f>
        <v>2.2857142857142857E-2</v>
      </c>
      <c r="N1554" s="62">
        <f>AlimentosSMAE[[#This Row],[Kcal]]/AlimentosSMAE[[#This Row],[Peso neto]]</f>
        <v>2.8571428571428572</v>
      </c>
    </row>
    <row r="1555" spans="2:14" x14ac:dyDescent="0.25">
      <c r="B1555" s="17" t="s">
        <v>1209</v>
      </c>
      <c r="C1555" s="3" t="s">
        <v>2040</v>
      </c>
      <c r="D1555" s="4">
        <v>0.5</v>
      </c>
      <c r="E1555" s="2" t="s">
        <v>45</v>
      </c>
      <c r="F1555" s="4">
        <v>22</v>
      </c>
      <c r="G1555" s="4">
        <v>22</v>
      </c>
      <c r="H1555" s="4">
        <v>55</v>
      </c>
      <c r="I1555" s="4">
        <v>2</v>
      </c>
      <c r="J1555" s="4">
        <v>1</v>
      </c>
      <c r="K1555" s="4">
        <v>10.5</v>
      </c>
      <c r="L1555" s="8">
        <v>0.5</v>
      </c>
      <c r="M1555" s="59">
        <f>AlimentosSMAE[[#This Row],[Fibra]]/AlimentosSMAE[[#This Row],[Peso neto]]</f>
        <v>2.2727272727272728E-2</v>
      </c>
      <c r="N1555" s="62">
        <f>AlimentosSMAE[[#This Row],[Kcal]]/AlimentosSMAE[[#This Row],[Peso neto]]</f>
        <v>2.5</v>
      </c>
    </row>
    <row r="1556" spans="2:14" x14ac:dyDescent="0.25">
      <c r="B1556" s="17" t="s">
        <v>1210</v>
      </c>
      <c r="C1556" s="3" t="s">
        <v>2040</v>
      </c>
      <c r="D1556" s="4">
        <v>0.5</v>
      </c>
      <c r="E1556" s="2" t="s">
        <v>45</v>
      </c>
      <c r="F1556" s="4">
        <v>22</v>
      </c>
      <c r="G1556" s="4">
        <v>22</v>
      </c>
      <c r="H1556" s="4">
        <v>55</v>
      </c>
      <c r="I1556" s="4">
        <v>2</v>
      </c>
      <c r="J1556" s="4">
        <v>1</v>
      </c>
      <c r="K1556" s="4">
        <v>10.5</v>
      </c>
      <c r="L1556" s="8">
        <v>0.5</v>
      </c>
      <c r="M1556" s="59">
        <f>AlimentosSMAE[[#This Row],[Fibra]]/AlimentosSMAE[[#This Row],[Peso neto]]</f>
        <v>2.2727272727272728E-2</v>
      </c>
      <c r="N1556" s="62">
        <f>AlimentosSMAE[[#This Row],[Kcal]]/AlimentosSMAE[[#This Row],[Peso neto]]</f>
        <v>2.5</v>
      </c>
    </row>
    <row r="1557" spans="2:14" x14ac:dyDescent="0.25">
      <c r="B1557" s="17" t="s">
        <v>1420</v>
      </c>
      <c r="C1557" s="3" t="s">
        <v>2040</v>
      </c>
      <c r="D1557" s="4">
        <v>0.5</v>
      </c>
      <c r="E1557" s="2" t="s">
        <v>45</v>
      </c>
      <c r="F1557" s="4">
        <v>22</v>
      </c>
      <c r="G1557" s="4">
        <v>22</v>
      </c>
      <c r="H1557" s="4">
        <v>55</v>
      </c>
      <c r="I1557" s="4">
        <v>2</v>
      </c>
      <c r="J1557" s="4">
        <v>1</v>
      </c>
      <c r="K1557" s="4">
        <v>10.5</v>
      </c>
      <c r="L1557" s="8">
        <v>0.5</v>
      </c>
      <c r="M1557" s="59">
        <f>AlimentosSMAE[[#This Row],[Fibra]]/AlimentosSMAE[[#This Row],[Peso neto]]</f>
        <v>2.2727272727272728E-2</v>
      </c>
      <c r="N1557" s="62">
        <f>AlimentosSMAE[[#This Row],[Kcal]]/AlimentosSMAE[[#This Row],[Peso neto]]</f>
        <v>2.5</v>
      </c>
    </row>
    <row r="1558" spans="2:14" x14ac:dyDescent="0.25">
      <c r="B1558" s="17" t="s">
        <v>1421</v>
      </c>
      <c r="C1558" s="3" t="s">
        <v>2040</v>
      </c>
      <c r="D1558" s="4">
        <v>0.5</v>
      </c>
      <c r="E1558" s="2" t="s">
        <v>45</v>
      </c>
      <c r="F1558" s="4">
        <v>22</v>
      </c>
      <c r="G1558" s="4">
        <v>22</v>
      </c>
      <c r="H1558" s="4">
        <v>55</v>
      </c>
      <c r="I1558" s="4">
        <v>2</v>
      </c>
      <c r="J1558" s="4">
        <v>1</v>
      </c>
      <c r="K1558" s="4">
        <v>10.5</v>
      </c>
      <c r="L1558" s="8">
        <v>0.5</v>
      </c>
      <c r="M1558" s="59">
        <f>AlimentosSMAE[[#This Row],[Fibra]]/AlimentosSMAE[[#This Row],[Peso neto]]</f>
        <v>2.2727272727272728E-2</v>
      </c>
      <c r="N1558" s="62">
        <f>AlimentosSMAE[[#This Row],[Kcal]]/AlimentosSMAE[[#This Row],[Peso neto]]</f>
        <v>2.5</v>
      </c>
    </row>
    <row r="1559" spans="2:14" x14ac:dyDescent="0.25">
      <c r="B1559" s="17" t="s">
        <v>1439</v>
      </c>
      <c r="C1559" s="3" t="s">
        <v>2040</v>
      </c>
      <c r="D1559" s="4">
        <v>0.5</v>
      </c>
      <c r="E1559" s="2" t="s">
        <v>45</v>
      </c>
      <c r="F1559" s="4">
        <v>22</v>
      </c>
      <c r="G1559" s="4">
        <v>22</v>
      </c>
      <c r="H1559" s="4">
        <v>55</v>
      </c>
      <c r="I1559" s="4">
        <v>2</v>
      </c>
      <c r="J1559" s="4">
        <v>1</v>
      </c>
      <c r="K1559" s="4">
        <v>10.5</v>
      </c>
      <c r="L1559" s="8">
        <v>0.5</v>
      </c>
      <c r="M1559" s="59">
        <f>AlimentosSMAE[[#This Row],[Fibra]]/AlimentosSMAE[[#This Row],[Peso neto]]</f>
        <v>2.2727272727272728E-2</v>
      </c>
      <c r="N1559" s="62">
        <f>AlimentosSMAE[[#This Row],[Kcal]]/AlimentosSMAE[[#This Row],[Peso neto]]</f>
        <v>2.5</v>
      </c>
    </row>
    <row r="1560" spans="2:14" x14ac:dyDescent="0.25">
      <c r="B1560" s="17" t="s">
        <v>1888</v>
      </c>
      <c r="C1560" s="3" t="s">
        <v>2040</v>
      </c>
      <c r="D1560" s="4">
        <v>2</v>
      </c>
      <c r="E1560" s="2" t="s">
        <v>45</v>
      </c>
      <c r="F1560" s="4">
        <v>22</v>
      </c>
      <c r="G1560" s="4">
        <v>22</v>
      </c>
      <c r="H1560" s="4">
        <v>106</v>
      </c>
      <c r="I1560" s="4">
        <v>1.1000000000000001</v>
      </c>
      <c r="J1560" s="4">
        <v>5.0999999999999996</v>
      </c>
      <c r="K1560" s="4">
        <v>13.8</v>
      </c>
      <c r="L1560" s="8">
        <v>0.5</v>
      </c>
      <c r="M1560" s="59">
        <f>AlimentosSMAE[[#This Row],[Fibra]]/AlimentosSMAE[[#This Row],[Peso neto]]</f>
        <v>2.2727272727272728E-2</v>
      </c>
      <c r="N1560" s="62">
        <f>AlimentosSMAE[[#This Row],[Kcal]]/AlimentosSMAE[[#This Row],[Peso neto]]</f>
        <v>4.8181818181818183</v>
      </c>
    </row>
    <row r="1561" spans="2:14" x14ac:dyDescent="0.25">
      <c r="B1561" s="17" t="s">
        <v>1913</v>
      </c>
      <c r="C1561" s="3" t="s">
        <v>2040</v>
      </c>
      <c r="D1561" s="4">
        <v>1</v>
      </c>
      <c r="E1561" s="2" t="s">
        <v>476</v>
      </c>
      <c r="F1561" s="4">
        <v>40</v>
      </c>
      <c r="G1561" s="4">
        <v>40</v>
      </c>
      <c r="H1561" s="4">
        <v>110</v>
      </c>
      <c r="I1561" s="4">
        <v>1.3</v>
      </c>
      <c r="J1561" s="4">
        <v>4.5</v>
      </c>
      <c r="K1561" s="4">
        <v>16.5</v>
      </c>
      <c r="L1561" s="8">
        <v>0.9</v>
      </c>
      <c r="M1561" s="59">
        <f>AlimentosSMAE[[#This Row],[Fibra]]/AlimentosSMAE[[#This Row],[Peso neto]]</f>
        <v>2.2499999999999999E-2</v>
      </c>
      <c r="N1561" s="62">
        <f>AlimentosSMAE[[#This Row],[Kcal]]/AlimentosSMAE[[#This Row],[Peso neto]]</f>
        <v>2.75</v>
      </c>
    </row>
    <row r="1562" spans="2:14" x14ac:dyDescent="0.25">
      <c r="B1562" s="17" t="s">
        <v>219</v>
      </c>
      <c r="C1562" s="3" t="s">
        <v>2040</v>
      </c>
      <c r="D1562" s="4">
        <v>0.14285714299999999</v>
      </c>
      <c r="E1562" s="2" t="s">
        <v>45</v>
      </c>
      <c r="F1562" s="4">
        <v>27</v>
      </c>
      <c r="G1562" s="4">
        <v>27</v>
      </c>
      <c r="H1562" s="4">
        <v>72</v>
      </c>
      <c r="I1562" s="4">
        <v>2.2000000000000002</v>
      </c>
      <c r="J1562" s="4">
        <v>1</v>
      </c>
      <c r="K1562" s="4">
        <v>13.4</v>
      </c>
      <c r="L1562" s="8">
        <v>0.6</v>
      </c>
      <c r="M1562" s="59">
        <f>AlimentosSMAE[[#This Row],[Fibra]]/AlimentosSMAE[[#This Row],[Peso neto]]</f>
        <v>2.2222222222222223E-2</v>
      </c>
      <c r="N1562" s="62">
        <f>AlimentosSMAE[[#This Row],[Kcal]]/AlimentosSMAE[[#This Row],[Peso neto]]</f>
        <v>2.6666666666666665</v>
      </c>
    </row>
    <row r="1563" spans="2:14" x14ac:dyDescent="0.25">
      <c r="B1563" s="17" t="s">
        <v>825</v>
      </c>
      <c r="C1563" s="3" t="s">
        <v>2040</v>
      </c>
      <c r="D1563" s="4">
        <v>2</v>
      </c>
      <c r="E1563" s="2" t="s">
        <v>45</v>
      </c>
      <c r="F1563" s="4">
        <v>18</v>
      </c>
      <c r="G1563" s="4">
        <v>18</v>
      </c>
      <c r="H1563" s="4">
        <v>86</v>
      </c>
      <c r="I1563" s="4">
        <v>0.9</v>
      </c>
      <c r="J1563" s="4">
        <v>3.8</v>
      </c>
      <c r="K1563" s="4">
        <v>12.2</v>
      </c>
      <c r="L1563" s="8">
        <v>0.4</v>
      </c>
      <c r="M1563" s="59">
        <f>AlimentosSMAE[[#This Row],[Fibra]]/AlimentosSMAE[[#This Row],[Peso neto]]</f>
        <v>2.2222222222222223E-2</v>
      </c>
      <c r="N1563" s="62">
        <f>AlimentosSMAE[[#This Row],[Kcal]]/AlimentosSMAE[[#This Row],[Peso neto]]</f>
        <v>4.7777777777777777</v>
      </c>
    </row>
    <row r="1564" spans="2:14" x14ac:dyDescent="0.25">
      <c r="B1564" s="17" t="s">
        <v>1404</v>
      </c>
      <c r="C1564" s="3" t="s">
        <v>2040</v>
      </c>
      <c r="D1564" s="4">
        <v>0.14285714299999999</v>
      </c>
      <c r="E1564" s="2" t="s">
        <v>45</v>
      </c>
      <c r="F1564" s="4">
        <v>27</v>
      </c>
      <c r="G1564" s="4">
        <v>27</v>
      </c>
      <c r="H1564" s="4">
        <v>72</v>
      </c>
      <c r="I1564" s="4">
        <v>2.2000000000000002</v>
      </c>
      <c r="J1564" s="4">
        <v>1</v>
      </c>
      <c r="K1564" s="4">
        <v>13.4</v>
      </c>
      <c r="L1564" s="8">
        <v>0.6</v>
      </c>
      <c r="M1564" s="59">
        <f>AlimentosSMAE[[#This Row],[Fibra]]/AlimentosSMAE[[#This Row],[Peso neto]]</f>
        <v>2.2222222222222223E-2</v>
      </c>
      <c r="N1564" s="62">
        <f>AlimentosSMAE[[#This Row],[Kcal]]/AlimentosSMAE[[#This Row],[Peso neto]]</f>
        <v>2.6666666666666665</v>
      </c>
    </row>
    <row r="1565" spans="2:14" x14ac:dyDescent="0.25">
      <c r="B1565" s="17" t="s">
        <v>1954</v>
      </c>
      <c r="C1565" s="3" t="s">
        <v>2040</v>
      </c>
      <c r="D1565" s="4">
        <v>1</v>
      </c>
      <c r="E1565" s="2" t="s">
        <v>45</v>
      </c>
      <c r="F1565" s="4">
        <v>32</v>
      </c>
      <c r="G1565" s="4">
        <v>32</v>
      </c>
      <c r="H1565" s="4">
        <v>68</v>
      </c>
      <c r="I1565" s="4">
        <v>1.5</v>
      </c>
      <c r="J1565" s="4">
        <v>0.6</v>
      </c>
      <c r="K1565" s="4">
        <v>14.5</v>
      </c>
      <c r="L1565" s="8">
        <v>0.7</v>
      </c>
      <c r="M1565" s="59">
        <f>AlimentosSMAE[[#This Row],[Fibra]]/AlimentosSMAE[[#This Row],[Peso neto]]</f>
        <v>2.1874999999999999E-2</v>
      </c>
      <c r="N1565" s="62">
        <f>AlimentosSMAE[[#This Row],[Kcal]]/AlimentosSMAE[[#This Row],[Peso neto]]</f>
        <v>2.125</v>
      </c>
    </row>
    <row r="1566" spans="2:14" x14ac:dyDescent="0.25">
      <c r="B1566" s="17" t="s">
        <v>813</v>
      </c>
      <c r="C1566" s="3" t="s">
        <v>2040</v>
      </c>
      <c r="D1566" s="4">
        <v>1.5</v>
      </c>
      <c r="E1566" s="2" t="s">
        <v>45</v>
      </c>
      <c r="F1566" s="4">
        <v>23</v>
      </c>
      <c r="G1566" s="4">
        <v>23</v>
      </c>
      <c r="H1566" s="4">
        <v>108</v>
      </c>
      <c r="I1566" s="4">
        <v>2.1</v>
      </c>
      <c r="J1566" s="4">
        <v>5.3</v>
      </c>
      <c r="K1566" s="4">
        <v>13.2</v>
      </c>
      <c r="L1566" s="8">
        <v>0.5</v>
      </c>
      <c r="M1566" s="59">
        <f>AlimentosSMAE[[#This Row],[Fibra]]/AlimentosSMAE[[#This Row],[Peso neto]]</f>
        <v>2.1739130434782608E-2</v>
      </c>
      <c r="N1566" s="62">
        <f>AlimentosSMAE[[#This Row],[Kcal]]/AlimentosSMAE[[#This Row],[Peso neto]]</f>
        <v>4.6956521739130439</v>
      </c>
    </row>
    <row r="1567" spans="2:14" x14ac:dyDescent="0.25">
      <c r="B1567" s="17" t="s">
        <v>1401</v>
      </c>
      <c r="C1567" s="3" t="s">
        <v>2040</v>
      </c>
      <c r="D1567" s="4">
        <v>0.33333333300000001</v>
      </c>
      <c r="E1567" s="2" t="s">
        <v>45</v>
      </c>
      <c r="F1567" s="4">
        <v>23</v>
      </c>
      <c r="G1567" s="4">
        <v>23</v>
      </c>
      <c r="H1567" s="4">
        <v>64</v>
      </c>
      <c r="I1567" s="4">
        <v>2.2999999999999998</v>
      </c>
      <c r="J1567" s="4">
        <v>0.4</v>
      </c>
      <c r="K1567" s="4">
        <v>12.9</v>
      </c>
      <c r="L1567" s="8">
        <v>0.5</v>
      </c>
      <c r="M1567" s="59">
        <f>AlimentosSMAE[[#This Row],[Fibra]]/AlimentosSMAE[[#This Row],[Peso neto]]</f>
        <v>2.1739130434782608E-2</v>
      </c>
      <c r="N1567" s="62">
        <f>AlimentosSMAE[[#This Row],[Kcal]]/AlimentosSMAE[[#This Row],[Peso neto]]</f>
        <v>2.7826086956521738</v>
      </c>
    </row>
    <row r="1568" spans="2:14" x14ac:dyDescent="0.25">
      <c r="B1568" s="17" t="s">
        <v>1403</v>
      </c>
      <c r="C1568" s="3" t="s">
        <v>2040</v>
      </c>
      <c r="D1568" s="4">
        <v>0.33333333300000001</v>
      </c>
      <c r="E1568" s="2" t="s">
        <v>45</v>
      </c>
      <c r="F1568" s="4">
        <v>23</v>
      </c>
      <c r="G1568" s="4">
        <v>23</v>
      </c>
      <c r="H1568" s="4">
        <v>64</v>
      </c>
      <c r="I1568" s="4">
        <v>2.5</v>
      </c>
      <c r="J1568" s="4">
        <v>0.4</v>
      </c>
      <c r="K1568" s="4">
        <v>12.5</v>
      </c>
      <c r="L1568" s="8">
        <v>0.5</v>
      </c>
      <c r="M1568" s="59">
        <f>AlimentosSMAE[[#This Row],[Fibra]]/AlimentosSMAE[[#This Row],[Peso neto]]</f>
        <v>2.1739130434782608E-2</v>
      </c>
      <c r="N1568" s="62">
        <f>AlimentosSMAE[[#This Row],[Kcal]]/AlimentosSMAE[[#This Row],[Peso neto]]</f>
        <v>2.7826086956521738</v>
      </c>
    </row>
    <row r="1569" spans="2:14" x14ac:dyDescent="0.25">
      <c r="B1569" s="17" t="s">
        <v>281</v>
      </c>
      <c r="C1569" s="3" t="s">
        <v>2040</v>
      </c>
      <c r="D1569" s="4">
        <v>0.5</v>
      </c>
      <c r="E1569" s="2" t="s">
        <v>45</v>
      </c>
      <c r="F1569" s="4">
        <v>28</v>
      </c>
      <c r="G1569" s="4">
        <v>28</v>
      </c>
      <c r="H1569" s="4">
        <v>114</v>
      </c>
      <c r="I1569" s="4">
        <v>1.4</v>
      </c>
      <c r="J1569" s="4">
        <v>4.5999999999999996</v>
      </c>
      <c r="K1569" s="4">
        <v>17.899999999999999</v>
      </c>
      <c r="L1569" s="8">
        <v>0.6</v>
      </c>
      <c r="M1569" s="59">
        <f>AlimentosSMAE[[#This Row],[Fibra]]/AlimentosSMAE[[#This Row],[Peso neto]]</f>
        <v>2.1428571428571429E-2</v>
      </c>
      <c r="N1569" s="62">
        <f>AlimentosSMAE[[#This Row],[Kcal]]/AlimentosSMAE[[#This Row],[Peso neto]]</f>
        <v>4.0714285714285712</v>
      </c>
    </row>
    <row r="1570" spans="2:14" x14ac:dyDescent="0.25">
      <c r="B1570" s="17" t="s">
        <v>971</v>
      </c>
      <c r="C1570" s="3" t="s">
        <v>2040</v>
      </c>
      <c r="D1570" s="4">
        <v>0.25</v>
      </c>
      <c r="E1570" s="2" t="s">
        <v>50</v>
      </c>
      <c r="F1570" s="4">
        <v>61</v>
      </c>
      <c r="G1570" s="4">
        <v>61</v>
      </c>
      <c r="H1570" s="4">
        <v>71</v>
      </c>
      <c r="I1570" s="4">
        <v>1.7</v>
      </c>
      <c r="J1570" s="4">
        <v>1.1000000000000001</v>
      </c>
      <c r="K1570" s="4">
        <v>14.3</v>
      </c>
      <c r="L1570" s="8">
        <v>1.3</v>
      </c>
      <c r="M1570" s="59">
        <f>AlimentosSMAE[[#This Row],[Fibra]]/AlimentosSMAE[[#This Row],[Peso neto]]</f>
        <v>2.1311475409836068E-2</v>
      </c>
      <c r="N1570" s="62">
        <f>AlimentosSMAE[[#This Row],[Kcal]]/AlimentosSMAE[[#This Row],[Peso neto]]</f>
        <v>1.1639344262295082</v>
      </c>
    </row>
    <row r="1571" spans="2:14" x14ac:dyDescent="0.25">
      <c r="B1571" s="17" t="s">
        <v>1956</v>
      </c>
      <c r="C1571" s="3" t="s">
        <v>2040</v>
      </c>
      <c r="D1571" s="4">
        <v>1</v>
      </c>
      <c r="E1571" s="2" t="s">
        <v>45</v>
      </c>
      <c r="F1571" s="4">
        <v>33</v>
      </c>
      <c r="G1571" s="4">
        <v>33</v>
      </c>
      <c r="H1571" s="4">
        <v>75</v>
      </c>
      <c r="I1571" s="4">
        <v>2.2000000000000002</v>
      </c>
      <c r="J1571" s="4">
        <v>1.4</v>
      </c>
      <c r="K1571" s="4">
        <v>13.8</v>
      </c>
      <c r="L1571" s="8">
        <v>0.7</v>
      </c>
      <c r="M1571" s="59">
        <f>AlimentosSMAE[[#This Row],[Fibra]]/AlimentosSMAE[[#This Row],[Peso neto]]</f>
        <v>2.121212121212121E-2</v>
      </c>
      <c r="N1571" s="62">
        <f>AlimentosSMAE[[#This Row],[Kcal]]/AlimentosSMAE[[#This Row],[Peso neto]]</f>
        <v>2.2727272727272729</v>
      </c>
    </row>
    <row r="1572" spans="2:14" x14ac:dyDescent="0.25">
      <c r="B1572" s="17" t="s">
        <v>1660</v>
      </c>
      <c r="C1572" s="3" t="s">
        <v>2040</v>
      </c>
      <c r="D1572" s="4">
        <v>0.75</v>
      </c>
      <c r="E1572" s="2" t="s">
        <v>224</v>
      </c>
      <c r="F1572" s="4">
        <v>19</v>
      </c>
      <c r="G1572" s="4">
        <v>19</v>
      </c>
      <c r="H1572" s="4">
        <v>91</v>
      </c>
      <c r="I1572" s="4">
        <v>0.8</v>
      </c>
      <c r="J1572" s="4">
        <v>3.4</v>
      </c>
      <c r="K1572" s="4">
        <v>14.3</v>
      </c>
      <c r="L1572" s="8">
        <v>0.4</v>
      </c>
      <c r="M1572" s="59">
        <f>AlimentosSMAE[[#This Row],[Fibra]]/AlimentosSMAE[[#This Row],[Peso neto]]</f>
        <v>2.1052631578947368E-2</v>
      </c>
      <c r="N1572" s="62">
        <f>AlimentosSMAE[[#This Row],[Kcal]]/AlimentosSMAE[[#This Row],[Peso neto]]</f>
        <v>4.7894736842105265</v>
      </c>
    </row>
    <row r="1573" spans="2:14" x14ac:dyDescent="0.25">
      <c r="B1573" s="17" t="s">
        <v>210</v>
      </c>
      <c r="C1573" s="3" t="s">
        <v>2040</v>
      </c>
      <c r="D1573" s="4">
        <v>0.33333333300000001</v>
      </c>
      <c r="E1573" s="2" t="s">
        <v>45</v>
      </c>
      <c r="F1573" s="4">
        <v>24</v>
      </c>
      <c r="G1573" s="4">
        <v>24</v>
      </c>
      <c r="H1573" s="4">
        <v>65</v>
      </c>
      <c r="I1573" s="4">
        <v>2.5</v>
      </c>
      <c r="J1573" s="4">
        <v>0.4</v>
      </c>
      <c r="K1573" s="4">
        <v>12.6</v>
      </c>
      <c r="L1573" s="8">
        <v>0.5</v>
      </c>
      <c r="M1573" s="59">
        <f>AlimentosSMAE[[#This Row],[Fibra]]/AlimentosSMAE[[#This Row],[Peso neto]]</f>
        <v>2.0833333333333332E-2</v>
      </c>
      <c r="N1573" s="62">
        <f>AlimentosSMAE[[#This Row],[Kcal]]/AlimentosSMAE[[#This Row],[Peso neto]]</f>
        <v>2.7083333333333335</v>
      </c>
    </row>
    <row r="1574" spans="2:14" x14ac:dyDescent="0.25">
      <c r="B1574" s="17" t="s">
        <v>214</v>
      </c>
      <c r="C1574" s="3" t="s">
        <v>2040</v>
      </c>
      <c r="D1574" s="4">
        <v>0.33333333300000001</v>
      </c>
      <c r="E1574" s="2" t="s">
        <v>45</v>
      </c>
      <c r="F1574" s="4">
        <v>24</v>
      </c>
      <c r="G1574" s="4">
        <v>24</v>
      </c>
      <c r="H1574" s="4">
        <v>65</v>
      </c>
      <c r="I1574" s="4">
        <v>2.2999999999999998</v>
      </c>
      <c r="J1574" s="4">
        <v>0.4</v>
      </c>
      <c r="K1574" s="4">
        <v>13.1</v>
      </c>
      <c r="L1574" s="8">
        <v>0.5</v>
      </c>
      <c r="M1574" s="59">
        <f>AlimentosSMAE[[#This Row],[Fibra]]/AlimentosSMAE[[#This Row],[Peso neto]]</f>
        <v>2.0833333333333332E-2</v>
      </c>
      <c r="N1574" s="62">
        <f>AlimentosSMAE[[#This Row],[Kcal]]/AlimentosSMAE[[#This Row],[Peso neto]]</f>
        <v>2.7083333333333335</v>
      </c>
    </row>
    <row r="1575" spans="2:14" x14ac:dyDescent="0.25">
      <c r="B1575" s="17" t="s">
        <v>357</v>
      </c>
      <c r="C1575" s="3" t="s">
        <v>2040</v>
      </c>
      <c r="D1575" s="4">
        <v>0.33333333300000001</v>
      </c>
      <c r="E1575" s="2" t="s">
        <v>50</v>
      </c>
      <c r="F1575" s="4">
        <v>59</v>
      </c>
      <c r="G1575" s="4">
        <v>59</v>
      </c>
      <c r="H1575" s="4">
        <v>59</v>
      </c>
      <c r="I1575" s="4">
        <v>0.3</v>
      </c>
      <c r="J1575" s="4">
        <v>0</v>
      </c>
      <c r="K1575" s="4">
        <v>14.4</v>
      </c>
      <c r="L1575" s="8">
        <v>1.2</v>
      </c>
      <c r="M1575" s="59">
        <f>AlimentosSMAE[[#This Row],[Fibra]]/AlimentosSMAE[[#This Row],[Peso neto]]</f>
        <v>2.0338983050847456E-2</v>
      </c>
      <c r="N1575" s="62">
        <f>AlimentosSMAE[[#This Row],[Kcal]]/AlimentosSMAE[[#This Row],[Peso neto]]</f>
        <v>1</v>
      </c>
    </row>
    <row r="1576" spans="2:14" x14ac:dyDescent="0.25">
      <c r="B1576" s="17" t="s">
        <v>164</v>
      </c>
      <c r="C1576" s="3" t="s">
        <v>2040</v>
      </c>
      <c r="D1576" s="4">
        <v>20</v>
      </c>
      <c r="E1576" s="2" t="s">
        <v>10</v>
      </c>
      <c r="F1576" s="4">
        <v>20</v>
      </c>
      <c r="G1576" s="4">
        <v>20</v>
      </c>
      <c r="H1576" s="4">
        <v>75</v>
      </c>
      <c r="I1576" s="4">
        <v>1.6</v>
      </c>
      <c r="J1576" s="4">
        <v>0.2</v>
      </c>
      <c r="K1576" s="4">
        <v>16.100000000000001</v>
      </c>
      <c r="L1576" s="8">
        <v>0.4</v>
      </c>
      <c r="M1576" s="59">
        <f>AlimentosSMAE[[#This Row],[Fibra]]/AlimentosSMAE[[#This Row],[Peso neto]]</f>
        <v>0.02</v>
      </c>
      <c r="N1576" s="62">
        <f>AlimentosSMAE[[#This Row],[Kcal]]/AlimentosSMAE[[#This Row],[Peso neto]]</f>
        <v>3.75</v>
      </c>
    </row>
    <row r="1577" spans="2:14" x14ac:dyDescent="0.25">
      <c r="B1577" s="17" t="s">
        <v>368</v>
      </c>
      <c r="C1577" s="3" t="s">
        <v>2040</v>
      </c>
      <c r="D1577" s="4">
        <v>4</v>
      </c>
      <c r="E1577" s="2" t="s">
        <v>45</v>
      </c>
      <c r="F1577" s="4">
        <v>20</v>
      </c>
      <c r="G1577" s="4">
        <v>20</v>
      </c>
      <c r="H1577" s="4">
        <v>68</v>
      </c>
      <c r="I1577" s="4">
        <v>1.9</v>
      </c>
      <c r="J1577" s="4">
        <v>0.1</v>
      </c>
      <c r="K1577" s="4">
        <v>14.6</v>
      </c>
      <c r="L1577" s="8">
        <v>0.4</v>
      </c>
      <c r="M1577" s="59">
        <f>AlimentosSMAE[[#This Row],[Fibra]]/AlimentosSMAE[[#This Row],[Peso neto]]</f>
        <v>0.02</v>
      </c>
      <c r="N1577" s="62">
        <f>AlimentosSMAE[[#This Row],[Kcal]]/AlimentosSMAE[[#This Row],[Peso neto]]</f>
        <v>3.4</v>
      </c>
    </row>
    <row r="1578" spans="2:14" x14ac:dyDescent="0.25">
      <c r="B1578" s="17" t="s">
        <v>482</v>
      </c>
      <c r="C1578" s="3" t="s">
        <v>2040</v>
      </c>
      <c r="D1578" s="4">
        <v>20</v>
      </c>
      <c r="E1578" s="2" t="s">
        <v>10</v>
      </c>
      <c r="F1578" s="4">
        <v>20</v>
      </c>
      <c r="G1578" s="4">
        <v>20</v>
      </c>
      <c r="H1578" s="4">
        <v>108</v>
      </c>
      <c r="I1578" s="4">
        <v>1</v>
      </c>
      <c r="J1578" s="4">
        <v>7</v>
      </c>
      <c r="K1578" s="4">
        <v>10.199999999999999</v>
      </c>
      <c r="L1578" s="8">
        <v>0.4</v>
      </c>
      <c r="M1578" s="59">
        <f>AlimentosSMAE[[#This Row],[Fibra]]/AlimentosSMAE[[#This Row],[Peso neto]]</f>
        <v>0.02</v>
      </c>
      <c r="N1578" s="62">
        <f>AlimentosSMAE[[#This Row],[Kcal]]/AlimentosSMAE[[#This Row],[Peso neto]]</f>
        <v>5.4</v>
      </c>
    </row>
    <row r="1579" spans="2:14" x14ac:dyDescent="0.25">
      <c r="B1579" s="17" t="s">
        <v>1072</v>
      </c>
      <c r="C1579" s="3" t="s">
        <v>2040</v>
      </c>
      <c r="D1579" s="4">
        <v>20</v>
      </c>
      <c r="E1579" s="2" t="s">
        <v>10</v>
      </c>
      <c r="F1579" s="4">
        <v>20</v>
      </c>
      <c r="G1579" s="4">
        <v>20</v>
      </c>
      <c r="H1579" s="4">
        <v>68</v>
      </c>
      <c r="I1579" s="4">
        <v>1.9</v>
      </c>
      <c r="J1579" s="4">
        <v>0.1</v>
      </c>
      <c r="K1579" s="4">
        <v>14.6</v>
      </c>
      <c r="L1579" s="8">
        <v>0.4</v>
      </c>
      <c r="M1579" s="59">
        <f>AlimentosSMAE[[#This Row],[Fibra]]/AlimentosSMAE[[#This Row],[Peso neto]]</f>
        <v>0.02</v>
      </c>
      <c r="N1579" s="62">
        <f>AlimentosSMAE[[#This Row],[Kcal]]/AlimentosSMAE[[#This Row],[Peso neto]]</f>
        <v>3.4</v>
      </c>
    </row>
    <row r="1580" spans="2:14" x14ac:dyDescent="0.25">
      <c r="B1580" s="17" t="s">
        <v>1073</v>
      </c>
      <c r="C1580" s="3" t="s">
        <v>2040</v>
      </c>
      <c r="D1580" s="4">
        <v>20</v>
      </c>
      <c r="E1580" s="2" t="s">
        <v>10</v>
      </c>
      <c r="F1580" s="4">
        <v>20</v>
      </c>
      <c r="G1580" s="4">
        <v>20</v>
      </c>
      <c r="H1580" s="4">
        <v>68</v>
      </c>
      <c r="I1580" s="4">
        <v>1.9</v>
      </c>
      <c r="J1580" s="4">
        <v>0.1</v>
      </c>
      <c r="K1580" s="4">
        <v>14.6</v>
      </c>
      <c r="L1580" s="8">
        <v>0.4</v>
      </c>
      <c r="M1580" s="59">
        <f>AlimentosSMAE[[#This Row],[Fibra]]/AlimentosSMAE[[#This Row],[Peso neto]]</f>
        <v>0.02</v>
      </c>
      <c r="N1580" s="62">
        <f>AlimentosSMAE[[#This Row],[Kcal]]/AlimentosSMAE[[#This Row],[Peso neto]]</f>
        <v>3.4</v>
      </c>
    </row>
    <row r="1581" spans="2:14" x14ac:dyDescent="0.25">
      <c r="B1581" s="17" t="s">
        <v>1119</v>
      </c>
      <c r="C1581" s="3" t="s">
        <v>2040</v>
      </c>
      <c r="D1581" s="4">
        <v>20</v>
      </c>
      <c r="E1581" s="2" t="s">
        <v>10</v>
      </c>
      <c r="F1581" s="4">
        <v>20</v>
      </c>
      <c r="G1581" s="4">
        <v>20</v>
      </c>
      <c r="H1581" s="4">
        <v>68</v>
      </c>
      <c r="I1581" s="4">
        <v>1.9</v>
      </c>
      <c r="J1581" s="4">
        <v>0.1</v>
      </c>
      <c r="K1581" s="4">
        <v>14.6</v>
      </c>
      <c r="L1581" s="8">
        <v>0.4</v>
      </c>
      <c r="M1581" s="59">
        <f>AlimentosSMAE[[#This Row],[Fibra]]/AlimentosSMAE[[#This Row],[Peso neto]]</f>
        <v>0.02</v>
      </c>
      <c r="N1581" s="62">
        <f>AlimentosSMAE[[#This Row],[Kcal]]/AlimentosSMAE[[#This Row],[Peso neto]]</f>
        <v>3.4</v>
      </c>
    </row>
    <row r="1582" spans="2:14" x14ac:dyDescent="0.25">
      <c r="B1582" s="17" t="s">
        <v>1399</v>
      </c>
      <c r="C1582" s="3" t="s">
        <v>2040</v>
      </c>
      <c r="D1582" s="4">
        <v>0.33333333300000001</v>
      </c>
      <c r="E1582" s="2" t="s">
        <v>45</v>
      </c>
      <c r="F1582" s="4">
        <v>20</v>
      </c>
      <c r="G1582" s="4">
        <v>20</v>
      </c>
      <c r="H1582" s="4">
        <v>54</v>
      </c>
      <c r="I1582" s="4">
        <v>1.8</v>
      </c>
      <c r="J1582" s="4">
        <v>0.2</v>
      </c>
      <c r="K1582" s="4">
        <v>11</v>
      </c>
      <c r="L1582" s="8">
        <v>0.4</v>
      </c>
      <c r="M1582" s="59">
        <f>AlimentosSMAE[[#This Row],[Fibra]]/AlimentosSMAE[[#This Row],[Peso neto]]</f>
        <v>0.02</v>
      </c>
      <c r="N1582" s="62">
        <f>AlimentosSMAE[[#This Row],[Kcal]]/AlimentosSMAE[[#This Row],[Peso neto]]</f>
        <v>2.7</v>
      </c>
    </row>
    <row r="1583" spans="2:14" x14ac:dyDescent="0.25">
      <c r="B1583" s="17" t="s">
        <v>1499</v>
      </c>
      <c r="C1583" s="3" t="s">
        <v>2040</v>
      </c>
      <c r="D1583" s="4">
        <v>20</v>
      </c>
      <c r="E1583" s="2" t="s">
        <v>10</v>
      </c>
      <c r="F1583" s="4">
        <v>20</v>
      </c>
      <c r="G1583" s="4">
        <v>20</v>
      </c>
      <c r="H1583" s="4">
        <v>68</v>
      </c>
      <c r="I1583" s="4">
        <v>1.9</v>
      </c>
      <c r="J1583" s="4">
        <v>0.1</v>
      </c>
      <c r="K1583" s="4">
        <v>14.6</v>
      </c>
      <c r="L1583" s="8">
        <v>0.4</v>
      </c>
      <c r="M1583" s="59">
        <f>AlimentosSMAE[[#This Row],[Fibra]]/AlimentosSMAE[[#This Row],[Peso neto]]</f>
        <v>0.02</v>
      </c>
      <c r="N1583" s="62">
        <f>AlimentosSMAE[[#This Row],[Kcal]]/AlimentosSMAE[[#This Row],[Peso neto]]</f>
        <v>3.4</v>
      </c>
    </row>
    <row r="1584" spans="2:14" x14ac:dyDescent="0.25">
      <c r="B1584" s="17" t="s">
        <v>1518</v>
      </c>
      <c r="C1584" s="3" t="s">
        <v>2040</v>
      </c>
      <c r="D1584" s="4">
        <v>20</v>
      </c>
      <c r="E1584" s="2" t="s">
        <v>10</v>
      </c>
      <c r="F1584" s="4">
        <v>20</v>
      </c>
      <c r="G1584" s="4">
        <v>20</v>
      </c>
      <c r="H1584" s="4">
        <v>65</v>
      </c>
      <c r="I1584" s="4">
        <v>2.7</v>
      </c>
      <c r="J1584" s="4">
        <v>0.1</v>
      </c>
      <c r="K1584" s="4">
        <v>14.5</v>
      </c>
      <c r="L1584" s="8">
        <v>0.4</v>
      </c>
      <c r="M1584" s="59">
        <f>AlimentosSMAE[[#This Row],[Fibra]]/AlimentosSMAE[[#This Row],[Peso neto]]</f>
        <v>0.02</v>
      </c>
      <c r="N1584" s="62">
        <f>AlimentosSMAE[[#This Row],[Kcal]]/AlimentosSMAE[[#This Row],[Peso neto]]</f>
        <v>3.25</v>
      </c>
    </row>
    <row r="1585" spans="2:14" x14ac:dyDescent="0.25">
      <c r="B1585" s="17" t="s">
        <v>1529</v>
      </c>
      <c r="C1585" s="3" t="s">
        <v>2040</v>
      </c>
      <c r="D1585" s="4">
        <v>1</v>
      </c>
      <c r="E1585" s="2" t="s">
        <v>45</v>
      </c>
      <c r="F1585" s="4">
        <v>30</v>
      </c>
      <c r="G1585" s="4">
        <v>30</v>
      </c>
      <c r="H1585" s="4">
        <v>109</v>
      </c>
      <c r="I1585" s="4">
        <v>1.3</v>
      </c>
      <c r="J1585" s="4">
        <v>3.2</v>
      </c>
      <c r="K1585" s="4">
        <v>18.7</v>
      </c>
      <c r="L1585" s="8">
        <v>0.6</v>
      </c>
      <c r="M1585" s="59">
        <f>AlimentosSMAE[[#This Row],[Fibra]]/AlimentosSMAE[[#This Row],[Peso neto]]</f>
        <v>0.02</v>
      </c>
      <c r="N1585" s="62">
        <f>AlimentosSMAE[[#This Row],[Kcal]]/AlimentosSMAE[[#This Row],[Peso neto]]</f>
        <v>3.6333333333333333</v>
      </c>
    </row>
    <row r="1586" spans="2:14" x14ac:dyDescent="0.25">
      <c r="B1586" s="17" t="s">
        <v>1551</v>
      </c>
      <c r="C1586" s="3" t="s">
        <v>2040</v>
      </c>
      <c r="D1586" s="4">
        <v>1</v>
      </c>
      <c r="E1586" s="2" t="s">
        <v>476</v>
      </c>
      <c r="F1586" s="4">
        <v>30</v>
      </c>
      <c r="G1586" s="4">
        <v>30</v>
      </c>
      <c r="H1586" s="4">
        <v>91</v>
      </c>
      <c r="I1586" s="4">
        <v>0.8</v>
      </c>
      <c r="J1586" s="4">
        <v>5.8</v>
      </c>
      <c r="K1586" s="4">
        <v>10.1</v>
      </c>
      <c r="L1586" s="8">
        <v>0.6</v>
      </c>
      <c r="M1586" s="59">
        <f>AlimentosSMAE[[#This Row],[Fibra]]/AlimentosSMAE[[#This Row],[Peso neto]]</f>
        <v>0.02</v>
      </c>
      <c r="N1586" s="62">
        <f>AlimentosSMAE[[#This Row],[Kcal]]/AlimentosSMAE[[#This Row],[Peso neto]]</f>
        <v>3.0333333333333332</v>
      </c>
    </row>
    <row r="1587" spans="2:14" x14ac:dyDescent="0.25">
      <c r="B1587" s="17" t="s">
        <v>1950</v>
      </c>
      <c r="C1587" s="3" t="s">
        <v>2040</v>
      </c>
      <c r="D1587" s="4">
        <v>1</v>
      </c>
      <c r="E1587" s="2" t="s">
        <v>45</v>
      </c>
      <c r="F1587" s="4">
        <v>30</v>
      </c>
      <c r="G1587" s="4">
        <v>30</v>
      </c>
      <c r="H1587" s="4">
        <v>64</v>
      </c>
      <c r="I1587" s="4">
        <v>1.4</v>
      </c>
      <c r="J1587" s="4">
        <v>0.5</v>
      </c>
      <c r="K1587" s="4">
        <v>13.6</v>
      </c>
      <c r="L1587" s="8">
        <v>0.6</v>
      </c>
      <c r="M1587" s="59">
        <f>AlimentosSMAE[[#This Row],[Fibra]]/AlimentosSMAE[[#This Row],[Peso neto]]</f>
        <v>0.02</v>
      </c>
      <c r="N1587" s="62">
        <f>AlimentosSMAE[[#This Row],[Kcal]]/AlimentosSMAE[[#This Row],[Peso neto]]</f>
        <v>2.1333333333333333</v>
      </c>
    </row>
    <row r="1588" spans="2:14" x14ac:dyDescent="0.25">
      <c r="B1588" s="17" t="s">
        <v>1953</v>
      </c>
      <c r="C1588" s="3" t="s">
        <v>2040</v>
      </c>
      <c r="D1588" s="4">
        <v>1</v>
      </c>
      <c r="E1588" s="2" t="s">
        <v>45</v>
      </c>
      <c r="F1588" s="4">
        <v>30</v>
      </c>
      <c r="G1588" s="4">
        <v>30</v>
      </c>
      <c r="H1588" s="4">
        <v>64</v>
      </c>
      <c r="I1588" s="4">
        <v>1.4</v>
      </c>
      <c r="J1588" s="4">
        <v>0.5</v>
      </c>
      <c r="K1588" s="4">
        <v>13.6</v>
      </c>
      <c r="L1588" s="8">
        <v>0.6</v>
      </c>
      <c r="M1588" s="59">
        <f>AlimentosSMAE[[#This Row],[Fibra]]/AlimentosSMAE[[#This Row],[Peso neto]]</f>
        <v>0.02</v>
      </c>
      <c r="N1588" s="62">
        <f>AlimentosSMAE[[#This Row],[Kcal]]/AlimentosSMAE[[#This Row],[Peso neto]]</f>
        <v>2.1333333333333333</v>
      </c>
    </row>
    <row r="1589" spans="2:14" x14ac:dyDescent="0.25">
      <c r="B1589" s="17" t="s">
        <v>710</v>
      </c>
      <c r="C1589" s="3" t="s">
        <v>2040</v>
      </c>
      <c r="D1589" s="4">
        <v>0.5</v>
      </c>
      <c r="E1589" s="2" t="s">
        <v>50</v>
      </c>
      <c r="F1589" s="4">
        <v>82</v>
      </c>
      <c r="G1589" s="4">
        <v>82</v>
      </c>
      <c r="H1589" s="4">
        <v>66</v>
      </c>
      <c r="I1589" s="4">
        <v>2.1</v>
      </c>
      <c r="J1589" s="4">
        <v>0.8</v>
      </c>
      <c r="K1589" s="4">
        <v>15.2</v>
      </c>
      <c r="L1589" s="8">
        <v>1.6</v>
      </c>
      <c r="M1589" s="59">
        <f>AlimentosSMAE[[#This Row],[Fibra]]/AlimentosSMAE[[#This Row],[Peso neto]]</f>
        <v>1.9512195121951219E-2</v>
      </c>
      <c r="N1589" s="62">
        <f>AlimentosSMAE[[#This Row],[Kcal]]/AlimentosSMAE[[#This Row],[Peso neto]]</f>
        <v>0.80487804878048785</v>
      </c>
    </row>
    <row r="1590" spans="2:14" x14ac:dyDescent="0.25">
      <c r="B1590" s="17" t="s">
        <v>715</v>
      </c>
      <c r="C1590" s="3" t="s">
        <v>2040</v>
      </c>
      <c r="D1590" s="4">
        <v>0.5</v>
      </c>
      <c r="E1590" s="2" t="s">
        <v>50</v>
      </c>
      <c r="F1590" s="4">
        <v>82</v>
      </c>
      <c r="G1590" s="4">
        <v>82</v>
      </c>
      <c r="H1590" s="4">
        <v>66</v>
      </c>
      <c r="I1590" s="4">
        <v>2.1</v>
      </c>
      <c r="J1590" s="4">
        <v>0.8</v>
      </c>
      <c r="K1590" s="4">
        <v>15.2</v>
      </c>
      <c r="L1590" s="8">
        <v>1.6</v>
      </c>
      <c r="M1590" s="59">
        <f>AlimentosSMAE[[#This Row],[Fibra]]/AlimentosSMAE[[#This Row],[Peso neto]]</f>
        <v>1.9512195121951219E-2</v>
      </c>
      <c r="N1590" s="62">
        <f>AlimentosSMAE[[#This Row],[Kcal]]/AlimentosSMAE[[#This Row],[Peso neto]]</f>
        <v>0.80487804878048785</v>
      </c>
    </row>
    <row r="1591" spans="2:14" x14ac:dyDescent="0.25">
      <c r="B1591" s="17" t="s">
        <v>247</v>
      </c>
      <c r="C1591" s="3" t="s">
        <v>2040</v>
      </c>
      <c r="D1591" s="4">
        <v>0.33333333300000001</v>
      </c>
      <c r="E1591" s="2" t="s">
        <v>45</v>
      </c>
      <c r="F1591" s="4">
        <v>21</v>
      </c>
      <c r="G1591" s="4">
        <v>21</v>
      </c>
      <c r="H1591" s="4">
        <v>93</v>
      </c>
      <c r="I1591" s="4">
        <v>1.5</v>
      </c>
      <c r="J1591" s="4">
        <v>4.5999999999999996</v>
      </c>
      <c r="K1591" s="4">
        <v>11.3</v>
      </c>
      <c r="L1591" s="8">
        <v>0.4</v>
      </c>
      <c r="M1591" s="59">
        <f>AlimentosSMAE[[#This Row],[Fibra]]/AlimentosSMAE[[#This Row],[Peso neto]]</f>
        <v>1.9047619047619049E-2</v>
      </c>
      <c r="N1591" s="62">
        <f>AlimentosSMAE[[#This Row],[Kcal]]/AlimentosSMAE[[#This Row],[Peso neto]]</f>
        <v>4.4285714285714288</v>
      </c>
    </row>
    <row r="1592" spans="2:14" x14ac:dyDescent="0.25">
      <c r="B1592" s="17" t="s">
        <v>692</v>
      </c>
      <c r="C1592" s="3" t="s">
        <v>2040</v>
      </c>
      <c r="D1592" s="4">
        <v>0.33333333300000001</v>
      </c>
      <c r="E1592" s="2" t="s">
        <v>45</v>
      </c>
      <c r="F1592" s="4">
        <v>21</v>
      </c>
      <c r="G1592" s="4">
        <v>21</v>
      </c>
      <c r="H1592" s="4">
        <v>102</v>
      </c>
      <c r="I1592" s="4">
        <v>1</v>
      </c>
      <c r="J1592" s="4">
        <v>6.6</v>
      </c>
      <c r="K1592" s="4">
        <v>10.3</v>
      </c>
      <c r="L1592" s="8">
        <v>0.4</v>
      </c>
      <c r="M1592" s="59">
        <f>AlimentosSMAE[[#This Row],[Fibra]]/AlimentosSMAE[[#This Row],[Peso neto]]</f>
        <v>1.9047619047619049E-2</v>
      </c>
      <c r="N1592" s="62">
        <f>AlimentosSMAE[[#This Row],[Kcal]]/AlimentosSMAE[[#This Row],[Peso neto]]</f>
        <v>4.8571428571428568</v>
      </c>
    </row>
    <row r="1593" spans="2:14" x14ac:dyDescent="0.25">
      <c r="B1593" s="17" t="s">
        <v>693</v>
      </c>
      <c r="C1593" s="3" t="s">
        <v>2040</v>
      </c>
      <c r="D1593" s="4">
        <v>0.33333333300000001</v>
      </c>
      <c r="E1593" s="2" t="s">
        <v>45</v>
      </c>
      <c r="F1593" s="4">
        <v>21</v>
      </c>
      <c r="G1593" s="4">
        <v>21</v>
      </c>
      <c r="H1593" s="4">
        <v>102</v>
      </c>
      <c r="I1593" s="4">
        <v>1</v>
      </c>
      <c r="J1593" s="4">
        <v>6.6</v>
      </c>
      <c r="K1593" s="4">
        <v>10.3</v>
      </c>
      <c r="L1593" s="8">
        <v>0.4</v>
      </c>
      <c r="M1593" s="59">
        <f>AlimentosSMAE[[#This Row],[Fibra]]/AlimentosSMAE[[#This Row],[Peso neto]]</f>
        <v>1.9047619047619049E-2</v>
      </c>
      <c r="N1593" s="62">
        <f>AlimentosSMAE[[#This Row],[Kcal]]/AlimentosSMAE[[#This Row],[Peso neto]]</f>
        <v>4.8571428571428568</v>
      </c>
    </row>
    <row r="1594" spans="2:14" x14ac:dyDescent="0.25">
      <c r="B1594" s="17" t="s">
        <v>356</v>
      </c>
      <c r="C1594" s="3" t="s">
        <v>2040</v>
      </c>
      <c r="D1594" s="4">
        <v>0.33333333300000001</v>
      </c>
      <c r="E1594" s="2" t="s">
        <v>50</v>
      </c>
      <c r="F1594" s="4">
        <v>69</v>
      </c>
      <c r="G1594" s="4">
        <v>69</v>
      </c>
      <c r="H1594" s="4">
        <v>73</v>
      </c>
      <c r="I1594" s="4">
        <v>1.1000000000000001</v>
      </c>
      <c r="J1594" s="4">
        <v>0.2</v>
      </c>
      <c r="K1594" s="4">
        <v>16.8</v>
      </c>
      <c r="L1594" s="8">
        <v>1.3</v>
      </c>
      <c r="M1594" s="59">
        <f>AlimentosSMAE[[#This Row],[Fibra]]/AlimentosSMAE[[#This Row],[Peso neto]]</f>
        <v>1.8840579710144929E-2</v>
      </c>
      <c r="N1594" s="62">
        <f>AlimentosSMAE[[#This Row],[Kcal]]/AlimentosSMAE[[#This Row],[Peso neto]]</f>
        <v>1.0579710144927537</v>
      </c>
    </row>
    <row r="1595" spans="2:14" x14ac:dyDescent="0.25">
      <c r="B1595" s="17" t="s">
        <v>1432</v>
      </c>
      <c r="C1595" s="3" t="s">
        <v>2040</v>
      </c>
      <c r="D1595" s="4">
        <v>8</v>
      </c>
      <c r="E1595" s="2" t="s">
        <v>15</v>
      </c>
      <c r="F1595" s="4">
        <v>16</v>
      </c>
      <c r="G1595" s="4">
        <v>16</v>
      </c>
      <c r="H1595" s="4">
        <v>66</v>
      </c>
      <c r="I1595" s="4">
        <v>2.1</v>
      </c>
      <c r="J1595" s="4">
        <v>1</v>
      </c>
      <c r="K1595" s="4">
        <v>11.8</v>
      </c>
      <c r="L1595" s="8">
        <v>0.3</v>
      </c>
      <c r="M1595" s="59">
        <f>AlimentosSMAE[[#This Row],[Fibra]]/AlimentosSMAE[[#This Row],[Peso neto]]</f>
        <v>1.8749999999999999E-2</v>
      </c>
      <c r="N1595" s="62">
        <f>AlimentosSMAE[[#This Row],[Kcal]]/AlimentosSMAE[[#This Row],[Peso neto]]</f>
        <v>4.125</v>
      </c>
    </row>
    <row r="1596" spans="2:14" x14ac:dyDescent="0.25">
      <c r="B1596" s="17" t="s">
        <v>969</v>
      </c>
      <c r="C1596" s="3" t="s">
        <v>2040</v>
      </c>
      <c r="D1596" s="4">
        <v>0.25</v>
      </c>
      <c r="E1596" s="2" t="s">
        <v>50</v>
      </c>
      <c r="F1596" s="4">
        <v>59</v>
      </c>
      <c r="G1596" s="4">
        <v>59</v>
      </c>
      <c r="H1596" s="4">
        <v>60</v>
      </c>
      <c r="I1596" s="4">
        <v>1.4</v>
      </c>
      <c r="J1596" s="4">
        <v>0.8</v>
      </c>
      <c r="K1596" s="4">
        <v>11.8</v>
      </c>
      <c r="L1596" s="8">
        <v>1.1000000000000001</v>
      </c>
      <c r="M1596" s="59">
        <f>AlimentosSMAE[[#This Row],[Fibra]]/AlimentosSMAE[[#This Row],[Peso neto]]</f>
        <v>1.864406779661017E-2</v>
      </c>
      <c r="N1596" s="62">
        <f>AlimentosSMAE[[#This Row],[Kcal]]/AlimentosSMAE[[#This Row],[Peso neto]]</f>
        <v>1.0169491525423728</v>
      </c>
    </row>
    <row r="1597" spans="2:14" x14ac:dyDescent="0.25">
      <c r="B1597" s="17" t="s">
        <v>354</v>
      </c>
      <c r="C1597" s="3" t="s">
        <v>2040</v>
      </c>
      <c r="D1597" s="4">
        <v>0.33333333300000001</v>
      </c>
      <c r="E1597" s="2" t="s">
        <v>50</v>
      </c>
      <c r="F1597" s="4">
        <v>70</v>
      </c>
      <c r="G1597" s="4">
        <v>70</v>
      </c>
      <c r="H1597" s="4">
        <v>70</v>
      </c>
      <c r="I1597" s="4">
        <v>1.2</v>
      </c>
      <c r="J1597" s="4">
        <v>0.1</v>
      </c>
      <c r="K1597" s="4">
        <v>16.399999999999999</v>
      </c>
      <c r="L1597" s="8">
        <v>1.3</v>
      </c>
      <c r="M1597" s="59">
        <f>AlimentosSMAE[[#This Row],[Fibra]]/AlimentosSMAE[[#This Row],[Peso neto]]</f>
        <v>1.8571428571428572E-2</v>
      </c>
      <c r="N1597" s="62">
        <f>AlimentosSMAE[[#This Row],[Kcal]]/AlimentosSMAE[[#This Row],[Peso neto]]</f>
        <v>1</v>
      </c>
    </row>
    <row r="1598" spans="2:14" x14ac:dyDescent="0.25">
      <c r="B1598" s="17" t="s">
        <v>166</v>
      </c>
      <c r="C1598" s="3" t="s">
        <v>2040</v>
      </c>
      <c r="D1598" s="4">
        <v>0.33333333300000001</v>
      </c>
      <c r="E1598" s="2" t="s">
        <v>50</v>
      </c>
      <c r="F1598" s="4">
        <v>54</v>
      </c>
      <c r="G1598" s="4">
        <v>54</v>
      </c>
      <c r="H1598" s="4">
        <v>55</v>
      </c>
      <c r="I1598" s="4">
        <v>2.1</v>
      </c>
      <c r="J1598" s="4">
        <v>0.2</v>
      </c>
      <c r="K1598" s="4">
        <v>11.6</v>
      </c>
      <c r="L1598" s="8">
        <v>1</v>
      </c>
      <c r="M1598" s="59">
        <f>AlimentosSMAE[[#This Row],[Fibra]]/AlimentosSMAE[[#This Row],[Peso neto]]</f>
        <v>1.8518518518518517E-2</v>
      </c>
      <c r="N1598" s="62">
        <f>AlimentosSMAE[[#This Row],[Kcal]]/AlimentosSMAE[[#This Row],[Peso neto]]</f>
        <v>1.0185185185185186</v>
      </c>
    </row>
    <row r="1599" spans="2:14" x14ac:dyDescent="0.25">
      <c r="B1599" s="17" t="s">
        <v>1406</v>
      </c>
      <c r="C1599" s="3" t="s">
        <v>2040</v>
      </c>
      <c r="D1599" s="4">
        <v>1</v>
      </c>
      <c r="E1599" s="2" t="s">
        <v>476</v>
      </c>
      <c r="F1599" s="4">
        <v>27</v>
      </c>
      <c r="G1599" s="4">
        <v>27</v>
      </c>
      <c r="H1599" s="4">
        <v>71</v>
      </c>
      <c r="I1599" s="4">
        <v>2.2000000000000002</v>
      </c>
      <c r="J1599" s="4">
        <v>0.8</v>
      </c>
      <c r="K1599" s="4">
        <v>13.6</v>
      </c>
      <c r="L1599" s="8">
        <v>0.5</v>
      </c>
      <c r="M1599" s="59">
        <f>AlimentosSMAE[[#This Row],[Fibra]]/AlimentosSMAE[[#This Row],[Peso neto]]</f>
        <v>1.8518518518518517E-2</v>
      </c>
      <c r="N1599" s="62">
        <f>AlimentosSMAE[[#This Row],[Kcal]]/AlimentosSMAE[[#This Row],[Peso neto]]</f>
        <v>2.6296296296296298</v>
      </c>
    </row>
    <row r="1600" spans="2:14" x14ac:dyDescent="0.25">
      <c r="B1600" s="17" t="s">
        <v>1414</v>
      </c>
      <c r="C1600" s="3" t="s">
        <v>2040</v>
      </c>
      <c r="D1600" s="4">
        <v>1</v>
      </c>
      <c r="E1600" s="2" t="s">
        <v>476</v>
      </c>
      <c r="F1600" s="4">
        <v>27</v>
      </c>
      <c r="G1600" s="4">
        <v>27</v>
      </c>
      <c r="H1600" s="4">
        <v>71</v>
      </c>
      <c r="I1600" s="4">
        <v>2.2000000000000002</v>
      </c>
      <c r="J1600" s="4">
        <v>0.8</v>
      </c>
      <c r="K1600" s="4">
        <v>13.6</v>
      </c>
      <c r="L1600" s="8">
        <v>0.5</v>
      </c>
      <c r="M1600" s="59">
        <f>AlimentosSMAE[[#This Row],[Fibra]]/AlimentosSMAE[[#This Row],[Peso neto]]</f>
        <v>1.8518518518518517E-2</v>
      </c>
      <c r="N1600" s="62">
        <f>AlimentosSMAE[[#This Row],[Kcal]]/AlimentosSMAE[[#This Row],[Peso neto]]</f>
        <v>2.6296296296296298</v>
      </c>
    </row>
    <row r="1601" spans="2:14" x14ac:dyDescent="0.25">
      <c r="B1601" s="17" t="s">
        <v>161</v>
      </c>
      <c r="C1601" s="3" t="s">
        <v>2040</v>
      </c>
      <c r="D1601" s="4">
        <v>0.33333333300000001</v>
      </c>
      <c r="E1601" s="2" t="s">
        <v>50</v>
      </c>
      <c r="F1601" s="4">
        <v>65</v>
      </c>
      <c r="G1601" s="4">
        <v>65</v>
      </c>
      <c r="H1601" s="4">
        <v>73</v>
      </c>
      <c r="I1601" s="4">
        <v>1.5</v>
      </c>
      <c r="J1601" s="4">
        <v>0.5</v>
      </c>
      <c r="K1601" s="4">
        <v>15.3</v>
      </c>
      <c r="L1601" s="8">
        <v>1.2</v>
      </c>
      <c r="M1601" s="59">
        <f>AlimentosSMAE[[#This Row],[Fibra]]/AlimentosSMAE[[#This Row],[Peso neto]]</f>
        <v>1.846153846153846E-2</v>
      </c>
      <c r="N1601" s="62">
        <f>AlimentosSMAE[[#This Row],[Kcal]]/AlimentosSMAE[[#This Row],[Peso neto]]</f>
        <v>1.1230769230769231</v>
      </c>
    </row>
    <row r="1602" spans="2:14" x14ac:dyDescent="0.25">
      <c r="B1602" s="17" t="s">
        <v>439</v>
      </c>
      <c r="C1602" s="3" t="s">
        <v>2040</v>
      </c>
      <c r="D1602" s="4">
        <v>5</v>
      </c>
      <c r="E1602" s="2" t="s">
        <v>15</v>
      </c>
      <c r="F1602" s="4">
        <v>22</v>
      </c>
      <c r="G1602" s="4">
        <v>22</v>
      </c>
      <c r="H1602" s="4">
        <v>72</v>
      </c>
      <c r="I1602" s="4">
        <v>2.6</v>
      </c>
      <c r="J1602" s="4">
        <v>0.4</v>
      </c>
      <c r="K1602" s="4">
        <v>15.9</v>
      </c>
      <c r="L1602" s="8">
        <v>0.4</v>
      </c>
      <c r="M1602" s="59">
        <f>AlimentosSMAE[[#This Row],[Fibra]]/AlimentosSMAE[[#This Row],[Peso neto]]</f>
        <v>1.8181818181818184E-2</v>
      </c>
      <c r="N1602" s="62">
        <f>AlimentosSMAE[[#This Row],[Kcal]]/AlimentosSMAE[[#This Row],[Peso neto]]</f>
        <v>3.2727272727272729</v>
      </c>
    </row>
    <row r="1603" spans="2:14" x14ac:dyDescent="0.25">
      <c r="B1603" s="17" t="s">
        <v>1817</v>
      </c>
      <c r="C1603" s="3" t="s">
        <v>2040</v>
      </c>
      <c r="D1603" s="4">
        <v>55</v>
      </c>
      <c r="E1603" s="2" t="s">
        <v>10</v>
      </c>
      <c r="F1603" s="4">
        <v>55</v>
      </c>
      <c r="G1603" s="4">
        <v>44</v>
      </c>
      <c r="H1603" s="4">
        <v>70</v>
      </c>
      <c r="I1603" s="4">
        <v>1.1000000000000001</v>
      </c>
      <c r="J1603" s="4">
        <v>0</v>
      </c>
      <c r="K1603" s="4">
        <v>16.3</v>
      </c>
      <c r="L1603" s="8">
        <v>0.8</v>
      </c>
      <c r="M1603" s="59">
        <f>AlimentosSMAE[[#This Row],[Fibra]]/AlimentosSMAE[[#This Row],[Peso neto]]</f>
        <v>1.8181818181818184E-2</v>
      </c>
      <c r="N1603" s="62">
        <f>AlimentosSMAE[[#This Row],[Kcal]]/AlimentosSMAE[[#This Row],[Peso neto]]</f>
        <v>1.5909090909090908</v>
      </c>
    </row>
    <row r="1604" spans="2:14" x14ac:dyDescent="0.25">
      <c r="B1604" s="17" t="s">
        <v>1550</v>
      </c>
      <c r="C1604" s="3" t="s">
        <v>2040</v>
      </c>
      <c r="D1604" s="4">
        <v>1</v>
      </c>
      <c r="E1604" s="2" t="s">
        <v>476</v>
      </c>
      <c r="F1604" s="4">
        <v>45</v>
      </c>
      <c r="G1604" s="4">
        <v>45</v>
      </c>
      <c r="H1604" s="4">
        <v>109</v>
      </c>
      <c r="I1604" s="4">
        <v>1.8</v>
      </c>
      <c r="J1604" s="4">
        <v>4.4000000000000004</v>
      </c>
      <c r="K1604" s="4">
        <v>15.7</v>
      </c>
      <c r="L1604" s="8">
        <v>0.8</v>
      </c>
      <c r="M1604" s="59">
        <f>AlimentosSMAE[[#This Row],[Fibra]]/AlimentosSMAE[[#This Row],[Peso neto]]</f>
        <v>1.7777777777777778E-2</v>
      </c>
      <c r="N1604" s="62">
        <f>AlimentosSMAE[[#This Row],[Kcal]]/AlimentosSMAE[[#This Row],[Peso neto]]</f>
        <v>2.4222222222222221</v>
      </c>
    </row>
    <row r="1605" spans="2:14" x14ac:dyDescent="0.25">
      <c r="B1605" s="17" t="s">
        <v>963</v>
      </c>
      <c r="C1605" s="3" t="s">
        <v>2040</v>
      </c>
      <c r="D1605" s="4">
        <v>0.33333333300000001</v>
      </c>
      <c r="E1605" s="2" t="s">
        <v>50</v>
      </c>
      <c r="F1605" s="4">
        <v>79</v>
      </c>
      <c r="G1605" s="4">
        <v>79</v>
      </c>
      <c r="H1605" s="4">
        <v>69</v>
      </c>
      <c r="I1605" s="4">
        <v>1.4</v>
      </c>
      <c r="J1605" s="4">
        <v>0.8</v>
      </c>
      <c r="K1605" s="4">
        <v>14</v>
      </c>
      <c r="L1605" s="8">
        <v>1.4</v>
      </c>
      <c r="M1605" s="59">
        <f>AlimentosSMAE[[#This Row],[Fibra]]/AlimentosSMAE[[#This Row],[Peso neto]]</f>
        <v>1.7721518987341769E-2</v>
      </c>
      <c r="N1605" s="62">
        <f>AlimentosSMAE[[#This Row],[Kcal]]/AlimentosSMAE[[#This Row],[Peso neto]]</f>
        <v>0.87341772151898733</v>
      </c>
    </row>
    <row r="1606" spans="2:14" x14ac:dyDescent="0.25">
      <c r="B1606" s="17" t="s">
        <v>930</v>
      </c>
      <c r="C1606" s="3" t="s">
        <v>2040</v>
      </c>
      <c r="D1606" s="4">
        <v>2.5</v>
      </c>
      <c r="E1606" s="2" t="s">
        <v>52</v>
      </c>
      <c r="F1606" s="4">
        <v>17</v>
      </c>
      <c r="G1606" s="4">
        <v>17</v>
      </c>
      <c r="H1606" s="4">
        <v>62</v>
      </c>
      <c r="I1606" s="4">
        <v>1.4</v>
      </c>
      <c r="J1606" s="4">
        <v>0.1</v>
      </c>
      <c r="K1606" s="4">
        <v>13.3</v>
      </c>
      <c r="L1606" s="8">
        <v>0.3</v>
      </c>
      <c r="M1606" s="59">
        <f>AlimentosSMAE[[#This Row],[Fibra]]/AlimentosSMAE[[#This Row],[Peso neto]]</f>
        <v>1.7647058823529412E-2</v>
      </c>
      <c r="N1606" s="62">
        <f>AlimentosSMAE[[#This Row],[Kcal]]/AlimentosSMAE[[#This Row],[Peso neto]]</f>
        <v>3.6470588235294117</v>
      </c>
    </row>
    <row r="1607" spans="2:14" x14ac:dyDescent="0.25">
      <c r="B1607" s="17" t="s">
        <v>1458</v>
      </c>
      <c r="C1607" s="3" t="s">
        <v>2040</v>
      </c>
      <c r="D1607" s="4">
        <v>0.5</v>
      </c>
      <c r="E1607" s="2" t="s">
        <v>45</v>
      </c>
      <c r="F1607" s="4">
        <v>68</v>
      </c>
      <c r="G1607" s="4">
        <v>68</v>
      </c>
      <c r="H1607" s="4">
        <v>59</v>
      </c>
      <c r="I1607" s="4">
        <v>1.3</v>
      </c>
      <c r="J1607" s="4">
        <v>0.1</v>
      </c>
      <c r="K1607" s="4">
        <v>13.7</v>
      </c>
      <c r="L1607" s="8">
        <v>1.2</v>
      </c>
      <c r="M1607" s="59">
        <f>AlimentosSMAE[[#This Row],[Fibra]]/AlimentosSMAE[[#This Row],[Peso neto]]</f>
        <v>1.7647058823529412E-2</v>
      </c>
      <c r="N1607" s="62">
        <f>AlimentosSMAE[[#This Row],[Kcal]]/AlimentosSMAE[[#This Row],[Peso neto]]</f>
        <v>0.86764705882352944</v>
      </c>
    </row>
    <row r="1608" spans="2:14" x14ac:dyDescent="0.25">
      <c r="B1608" s="17" t="s">
        <v>1459</v>
      </c>
      <c r="C1608" s="3" t="s">
        <v>2040</v>
      </c>
      <c r="D1608" s="4">
        <v>0.5</v>
      </c>
      <c r="E1608" s="2" t="s">
        <v>45</v>
      </c>
      <c r="F1608" s="4">
        <v>68</v>
      </c>
      <c r="G1608" s="4">
        <v>68</v>
      </c>
      <c r="H1608" s="4">
        <v>58</v>
      </c>
      <c r="I1608" s="4">
        <v>1.2</v>
      </c>
      <c r="J1608" s="4">
        <v>0.1</v>
      </c>
      <c r="K1608" s="4">
        <v>13.7</v>
      </c>
      <c r="L1608" s="8">
        <v>1.2</v>
      </c>
      <c r="M1608" s="59">
        <f>AlimentosSMAE[[#This Row],[Fibra]]/AlimentosSMAE[[#This Row],[Peso neto]]</f>
        <v>1.7647058823529412E-2</v>
      </c>
      <c r="N1608" s="62">
        <f>AlimentosSMAE[[#This Row],[Kcal]]/AlimentosSMAE[[#This Row],[Peso neto]]</f>
        <v>0.8529411764705882</v>
      </c>
    </row>
    <row r="1609" spans="2:14" x14ac:dyDescent="0.25">
      <c r="B1609" s="17" t="s">
        <v>1464</v>
      </c>
      <c r="C1609" s="3" t="s">
        <v>2040</v>
      </c>
      <c r="D1609" s="4">
        <v>0.5</v>
      </c>
      <c r="E1609" s="2" t="s">
        <v>45</v>
      </c>
      <c r="F1609" s="4">
        <v>68</v>
      </c>
      <c r="G1609" s="4">
        <v>68</v>
      </c>
      <c r="H1609" s="4">
        <v>59</v>
      </c>
      <c r="I1609" s="4">
        <v>1.3</v>
      </c>
      <c r="J1609" s="4">
        <v>0.1</v>
      </c>
      <c r="K1609" s="4">
        <v>13.7</v>
      </c>
      <c r="L1609" s="8">
        <v>1.2</v>
      </c>
      <c r="M1609" s="59">
        <f>AlimentosSMAE[[#This Row],[Fibra]]/AlimentosSMAE[[#This Row],[Peso neto]]</f>
        <v>1.7647058823529412E-2</v>
      </c>
      <c r="N1609" s="62">
        <f>AlimentosSMAE[[#This Row],[Kcal]]/AlimentosSMAE[[#This Row],[Peso neto]]</f>
        <v>0.86764705882352944</v>
      </c>
    </row>
    <row r="1610" spans="2:14" x14ac:dyDescent="0.25">
      <c r="B1610" s="17" t="s">
        <v>1465</v>
      </c>
      <c r="C1610" s="3" t="s">
        <v>2040</v>
      </c>
      <c r="D1610" s="4">
        <v>0.5</v>
      </c>
      <c r="E1610" s="2" t="s">
        <v>45</v>
      </c>
      <c r="F1610" s="4">
        <v>68</v>
      </c>
      <c r="G1610" s="4">
        <v>68</v>
      </c>
      <c r="H1610" s="4">
        <v>58</v>
      </c>
      <c r="I1610" s="4">
        <v>1.2</v>
      </c>
      <c r="J1610" s="4">
        <v>0.1</v>
      </c>
      <c r="K1610" s="4">
        <v>13.7</v>
      </c>
      <c r="L1610" s="8">
        <v>1.2</v>
      </c>
      <c r="M1610" s="59">
        <f>AlimentosSMAE[[#This Row],[Fibra]]/AlimentosSMAE[[#This Row],[Peso neto]]</f>
        <v>1.7647058823529412E-2</v>
      </c>
      <c r="N1610" s="62">
        <f>AlimentosSMAE[[#This Row],[Kcal]]/AlimentosSMAE[[#This Row],[Peso neto]]</f>
        <v>0.8529411764705882</v>
      </c>
    </row>
    <row r="1611" spans="2:14" x14ac:dyDescent="0.25">
      <c r="B1611" s="17" t="s">
        <v>2011</v>
      </c>
      <c r="C1611" s="3" t="s">
        <v>2040</v>
      </c>
      <c r="D1611" s="4">
        <v>1</v>
      </c>
      <c r="E1611" s="2" t="s">
        <v>45</v>
      </c>
      <c r="F1611" s="4">
        <v>35</v>
      </c>
      <c r="G1611" s="4">
        <v>35</v>
      </c>
      <c r="H1611" s="4">
        <v>97</v>
      </c>
      <c r="I1611" s="4">
        <v>2.2999999999999998</v>
      </c>
      <c r="J1611" s="4">
        <v>3.8</v>
      </c>
      <c r="K1611" s="4">
        <v>13.9</v>
      </c>
      <c r="L1611" s="8">
        <v>0.6</v>
      </c>
      <c r="M1611" s="59">
        <f>AlimentosSMAE[[#This Row],[Fibra]]/AlimentosSMAE[[#This Row],[Peso neto]]</f>
        <v>1.7142857142857144E-2</v>
      </c>
      <c r="N1611" s="62">
        <f>AlimentosSMAE[[#This Row],[Kcal]]/AlimentosSMAE[[#This Row],[Peso neto]]</f>
        <v>2.7714285714285714</v>
      </c>
    </row>
    <row r="1612" spans="2:14" x14ac:dyDescent="0.25">
      <c r="B1612" s="17" t="s">
        <v>194</v>
      </c>
      <c r="C1612" s="3" t="s">
        <v>2040</v>
      </c>
      <c r="D1612" s="4">
        <v>0.33333333300000001</v>
      </c>
      <c r="E1612" s="2" t="s">
        <v>50</v>
      </c>
      <c r="F1612" s="4">
        <v>77</v>
      </c>
      <c r="G1612" s="4">
        <v>77</v>
      </c>
      <c r="H1612" s="4">
        <v>53</v>
      </c>
      <c r="I1612" s="4">
        <v>1.8</v>
      </c>
      <c r="J1612" s="4">
        <v>1.1000000000000001</v>
      </c>
      <c r="K1612" s="4">
        <v>9</v>
      </c>
      <c r="L1612" s="8">
        <v>1.3</v>
      </c>
      <c r="M1612" s="59">
        <f>AlimentosSMAE[[#This Row],[Fibra]]/AlimentosSMAE[[#This Row],[Peso neto]]</f>
        <v>1.6883116883116885E-2</v>
      </c>
      <c r="N1612" s="62">
        <f>AlimentosSMAE[[#This Row],[Kcal]]/AlimentosSMAE[[#This Row],[Peso neto]]</f>
        <v>0.68831168831168832</v>
      </c>
    </row>
    <row r="1613" spans="2:14" x14ac:dyDescent="0.25">
      <c r="B1613" s="17" t="s">
        <v>651</v>
      </c>
      <c r="C1613" s="3" t="s">
        <v>2040</v>
      </c>
      <c r="D1613" s="4">
        <v>2</v>
      </c>
      <c r="E1613" s="2" t="s">
        <v>45</v>
      </c>
      <c r="F1613" s="4">
        <v>30</v>
      </c>
      <c r="G1613" s="4">
        <v>30</v>
      </c>
      <c r="H1613" s="4">
        <v>69</v>
      </c>
      <c r="I1613" s="4">
        <v>1.6</v>
      </c>
      <c r="J1613" s="4">
        <v>1</v>
      </c>
      <c r="K1613" s="4">
        <v>13.1</v>
      </c>
      <c r="L1613" s="8">
        <v>0.5</v>
      </c>
      <c r="M1613" s="59">
        <f>AlimentosSMAE[[#This Row],[Fibra]]/AlimentosSMAE[[#This Row],[Peso neto]]</f>
        <v>1.6666666666666666E-2</v>
      </c>
      <c r="N1613" s="62">
        <f>AlimentosSMAE[[#This Row],[Kcal]]/AlimentosSMAE[[#This Row],[Peso neto]]</f>
        <v>2.2999999999999998</v>
      </c>
    </row>
    <row r="1614" spans="2:14" x14ac:dyDescent="0.25">
      <c r="B1614" s="17" t="s">
        <v>653</v>
      </c>
      <c r="C1614" s="3" t="s">
        <v>2040</v>
      </c>
      <c r="D1614" s="4">
        <v>2</v>
      </c>
      <c r="E1614" s="2" t="s">
        <v>45</v>
      </c>
      <c r="F1614" s="4">
        <v>30</v>
      </c>
      <c r="G1614" s="4">
        <v>30</v>
      </c>
      <c r="H1614" s="4">
        <v>69</v>
      </c>
      <c r="I1614" s="4">
        <v>1.6</v>
      </c>
      <c r="J1614" s="4">
        <v>1</v>
      </c>
      <c r="K1614" s="4">
        <v>13.1</v>
      </c>
      <c r="L1614" s="8">
        <v>0.5</v>
      </c>
      <c r="M1614" s="59">
        <f>AlimentosSMAE[[#This Row],[Fibra]]/AlimentosSMAE[[#This Row],[Peso neto]]</f>
        <v>1.6666666666666666E-2</v>
      </c>
      <c r="N1614" s="62">
        <f>AlimentosSMAE[[#This Row],[Kcal]]/AlimentosSMAE[[#This Row],[Peso neto]]</f>
        <v>2.2999999999999998</v>
      </c>
    </row>
    <row r="1615" spans="2:14" x14ac:dyDescent="0.25">
      <c r="B1615" s="17" t="s">
        <v>980</v>
      </c>
      <c r="C1615" s="3" t="s">
        <v>2040</v>
      </c>
      <c r="D1615" s="4">
        <v>0.5</v>
      </c>
      <c r="E1615" s="2" t="s">
        <v>50</v>
      </c>
      <c r="F1615" s="4">
        <v>18</v>
      </c>
      <c r="G1615" s="4">
        <v>18</v>
      </c>
      <c r="H1615" s="4">
        <v>59</v>
      </c>
      <c r="I1615" s="4">
        <v>1.8</v>
      </c>
      <c r="J1615" s="4">
        <v>0.3</v>
      </c>
      <c r="K1615" s="4">
        <v>14.1</v>
      </c>
      <c r="L1615" s="8">
        <v>0.3</v>
      </c>
      <c r="M1615" s="59">
        <f>AlimentosSMAE[[#This Row],[Fibra]]/AlimentosSMAE[[#This Row],[Peso neto]]</f>
        <v>1.6666666666666666E-2</v>
      </c>
      <c r="N1615" s="62">
        <f>AlimentosSMAE[[#This Row],[Kcal]]/AlimentosSMAE[[#This Row],[Peso neto]]</f>
        <v>3.2777777777777777</v>
      </c>
    </row>
    <row r="1616" spans="2:14" x14ac:dyDescent="0.25">
      <c r="B1616" s="17" t="s">
        <v>1656</v>
      </c>
      <c r="C1616" s="3" t="s">
        <v>2040</v>
      </c>
      <c r="D1616" s="4">
        <v>0.33333333300000001</v>
      </c>
      <c r="E1616" s="2" t="s">
        <v>45</v>
      </c>
      <c r="F1616" s="4">
        <v>18</v>
      </c>
      <c r="G1616" s="4">
        <v>18</v>
      </c>
      <c r="H1616" s="4">
        <v>70</v>
      </c>
      <c r="I1616" s="4">
        <v>1</v>
      </c>
      <c r="J1616" s="4">
        <v>1.7</v>
      </c>
      <c r="K1616" s="4">
        <v>12.9</v>
      </c>
      <c r="L1616" s="8">
        <v>0.3</v>
      </c>
      <c r="M1616" s="59">
        <f>AlimentosSMAE[[#This Row],[Fibra]]/AlimentosSMAE[[#This Row],[Peso neto]]</f>
        <v>1.6666666666666666E-2</v>
      </c>
      <c r="N1616" s="62">
        <f>AlimentosSMAE[[#This Row],[Kcal]]/AlimentosSMAE[[#This Row],[Peso neto]]</f>
        <v>3.8888888888888888</v>
      </c>
    </row>
    <row r="1617" spans="2:14" x14ac:dyDescent="0.25">
      <c r="B1617" s="17" t="s">
        <v>1675</v>
      </c>
      <c r="C1617" s="3" t="s">
        <v>2040</v>
      </c>
      <c r="D1617" s="4">
        <v>0.25</v>
      </c>
      <c r="E1617" s="2" t="s">
        <v>50</v>
      </c>
      <c r="F1617" s="4">
        <v>60</v>
      </c>
      <c r="G1617" s="4">
        <v>60</v>
      </c>
      <c r="H1617" s="4">
        <v>60</v>
      </c>
      <c r="I1617" s="4">
        <v>1.2</v>
      </c>
      <c r="J1617" s="4">
        <v>0.1</v>
      </c>
      <c r="K1617" s="4">
        <v>13.8</v>
      </c>
      <c r="L1617" s="8">
        <v>1</v>
      </c>
      <c r="M1617" s="59">
        <f>AlimentosSMAE[[#This Row],[Fibra]]/AlimentosSMAE[[#This Row],[Peso neto]]</f>
        <v>1.6666666666666666E-2</v>
      </c>
      <c r="N1617" s="62">
        <f>AlimentosSMAE[[#This Row],[Kcal]]/AlimentosSMAE[[#This Row],[Peso neto]]</f>
        <v>1</v>
      </c>
    </row>
    <row r="1618" spans="2:14" x14ac:dyDescent="0.25">
      <c r="B1618" s="17" t="s">
        <v>1467</v>
      </c>
      <c r="C1618" s="3" t="s">
        <v>2040</v>
      </c>
      <c r="D1618" s="4">
        <v>0.5</v>
      </c>
      <c r="E1618" s="2" t="s">
        <v>45</v>
      </c>
      <c r="F1618" s="4">
        <v>85</v>
      </c>
      <c r="G1618" s="4">
        <v>85</v>
      </c>
      <c r="H1618" s="4">
        <v>60</v>
      </c>
      <c r="I1618" s="4">
        <v>1.6</v>
      </c>
      <c r="J1618" s="4">
        <v>0.1</v>
      </c>
      <c r="K1618" s="4">
        <v>13.5</v>
      </c>
      <c r="L1618" s="8">
        <v>1.4</v>
      </c>
      <c r="M1618" s="59">
        <f>AlimentosSMAE[[#This Row],[Fibra]]/AlimentosSMAE[[#This Row],[Peso neto]]</f>
        <v>1.6470588235294115E-2</v>
      </c>
      <c r="N1618" s="62">
        <f>AlimentosSMAE[[#This Row],[Kcal]]/AlimentosSMAE[[#This Row],[Peso neto]]</f>
        <v>0.70588235294117652</v>
      </c>
    </row>
    <row r="1619" spans="2:14" x14ac:dyDescent="0.25">
      <c r="B1619" s="17" t="s">
        <v>970</v>
      </c>
      <c r="C1619" s="3" t="s">
        <v>2040</v>
      </c>
      <c r="D1619" s="4">
        <v>0.25</v>
      </c>
      <c r="E1619" s="2" t="s">
        <v>50</v>
      </c>
      <c r="F1619" s="4">
        <v>62</v>
      </c>
      <c r="G1619" s="4">
        <v>62</v>
      </c>
      <c r="H1619" s="4">
        <v>62</v>
      </c>
      <c r="I1619" s="4">
        <v>1.3</v>
      </c>
      <c r="J1619" s="4">
        <v>0.7</v>
      </c>
      <c r="K1619" s="4">
        <v>12.5</v>
      </c>
      <c r="L1619" s="8">
        <v>1</v>
      </c>
      <c r="M1619" s="59">
        <f>AlimentosSMAE[[#This Row],[Fibra]]/AlimentosSMAE[[#This Row],[Peso neto]]</f>
        <v>1.6129032258064516E-2</v>
      </c>
      <c r="N1619" s="62">
        <f>AlimentosSMAE[[#This Row],[Kcal]]/AlimentosSMAE[[#This Row],[Peso neto]]</f>
        <v>1</v>
      </c>
    </row>
    <row r="1620" spans="2:14" x14ac:dyDescent="0.25">
      <c r="B1620" s="17" t="s">
        <v>501</v>
      </c>
      <c r="C1620" s="3" t="s">
        <v>2040</v>
      </c>
      <c r="D1620" s="4">
        <v>2</v>
      </c>
      <c r="E1620" s="2" t="s">
        <v>45</v>
      </c>
      <c r="F1620" s="4">
        <v>19</v>
      </c>
      <c r="G1620" s="4">
        <v>19</v>
      </c>
      <c r="H1620" s="4">
        <v>91</v>
      </c>
      <c r="I1620" s="4">
        <v>1</v>
      </c>
      <c r="J1620" s="4">
        <v>4</v>
      </c>
      <c r="K1620" s="4">
        <v>12.6</v>
      </c>
      <c r="L1620" s="8">
        <v>0.3</v>
      </c>
      <c r="M1620" s="59">
        <f>AlimentosSMAE[[#This Row],[Fibra]]/AlimentosSMAE[[#This Row],[Peso neto]]</f>
        <v>1.5789473684210527E-2</v>
      </c>
      <c r="N1620" s="62">
        <f>AlimentosSMAE[[#This Row],[Kcal]]/AlimentosSMAE[[#This Row],[Peso neto]]</f>
        <v>4.7894736842105265</v>
      </c>
    </row>
    <row r="1621" spans="2:14" x14ac:dyDescent="0.25">
      <c r="B1621" s="17" t="s">
        <v>1456</v>
      </c>
      <c r="C1621" s="3" t="s">
        <v>2040</v>
      </c>
      <c r="D1621" s="4">
        <v>0.5</v>
      </c>
      <c r="E1621" s="2" t="s">
        <v>45</v>
      </c>
      <c r="F1621" s="4">
        <v>78</v>
      </c>
      <c r="G1621" s="4">
        <v>78</v>
      </c>
      <c r="H1621" s="4">
        <v>73</v>
      </c>
      <c r="I1621" s="4">
        <v>1.5</v>
      </c>
      <c r="J1621" s="4">
        <v>0.1</v>
      </c>
      <c r="K1621" s="4">
        <v>16.8</v>
      </c>
      <c r="L1621" s="8">
        <v>1.2</v>
      </c>
      <c r="M1621" s="59">
        <f>AlimentosSMAE[[#This Row],[Fibra]]/AlimentosSMAE[[#This Row],[Peso neto]]</f>
        <v>1.5384615384615384E-2</v>
      </c>
      <c r="N1621" s="62">
        <f>AlimentosSMAE[[#This Row],[Kcal]]/AlimentosSMAE[[#This Row],[Peso neto]]</f>
        <v>0.9358974358974359</v>
      </c>
    </row>
    <row r="1622" spans="2:14" x14ac:dyDescent="0.25">
      <c r="B1622" s="17" t="s">
        <v>1457</v>
      </c>
      <c r="C1622" s="3" t="s">
        <v>2040</v>
      </c>
      <c r="D1622" s="4">
        <v>0.5</v>
      </c>
      <c r="E1622" s="2" t="s">
        <v>45</v>
      </c>
      <c r="F1622" s="4">
        <v>78</v>
      </c>
      <c r="G1622" s="4">
        <v>78</v>
      </c>
      <c r="H1622" s="4">
        <v>73</v>
      </c>
      <c r="I1622" s="4">
        <v>1.6</v>
      </c>
      <c r="J1622" s="4">
        <v>0.1</v>
      </c>
      <c r="K1622" s="4">
        <v>16.8</v>
      </c>
      <c r="L1622" s="8">
        <v>1.2</v>
      </c>
      <c r="M1622" s="59">
        <f>AlimentosSMAE[[#This Row],[Fibra]]/AlimentosSMAE[[#This Row],[Peso neto]]</f>
        <v>1.5384615384615384E-2</v>
      </c>
      <c r="N1622" s="62">
        <f>AlimentosSMAE[[#This Row],[Kcal]]/AlimentosSMAE[[#This Row],[Peso neto]]</f>
        <v>0.9358974358974359</v>
      </c>
    </row>
    <row r="1623" spans="2:14" x14ac:dyDescent="0.25">
      <c r="B1623" s="17" t="s">
        <v>1677</v>
      </c>
      <c r="C1623" s="3" t="s">
        <v>2040</v>
      </c>
      <c r="D1623" s="4">
        <v>0.5</v>
      </c>
      <c r="E1623" s="2" t="s">
        <v>50</v>
      </c>
      <c r="F1623" s="4">
        <v>105</v>
      </c>
      <c r="G1623" s="4">
        <v>105</v>
      </c>
      <c r="H1623" s="4">
        <v>119</v>
      </c>
      <c r="I1623" s="4">
        <v>2</v>
      </c>
      <c r="J1623" s="4">
        <v>4.4000000000000004</v>
      </c>
      <c r="K1623" s="4">
        <v>17.5</v>
      </c>
      <c r="L1623" s="8">
        <v>1.6</v>
      </c>
      <c r="M1623" s="59">
        <f>AlimentosSMAE[[#This Row],[Fibra]]/AlimentosSMAE[[#This Row],[Peso neto]]</f>
        <v>1.5238095238095238E-2</v>
      </c>
      <c r="N1623" s="62">
        <f>AlimentosSMAE[[#This Row],[Kcal]]/AlimentosSMAE[[#This Row],[Peso neto]]</f>
        <v>1.1333333333333333</v>
      </c>
    </row>
    <row r="1624" spans="2:14" x14ac:dyDescent="0.25">
      <c r="B1624" s="17" t="s">
        <v>252</v>
      </c>
      <c r="C1624" s="3" t="s">
        <v>2040</v>
      </c>
      <c r="D1624" s="4">
        <v>0.5</v>
      </c>
      <c r="E1624" s="2" t="s">
        <v>45</v>
      </c>
      <c r="F1624" s="4">
        <v>33</v>
      </c>
      <c r="G1624" s="4">
        <v>33</v>
      </c>
      <c r="H1624" s="4">
        <v>118</v>
      </c>
      <c r="I1624" s="4">
        <v>2</v>
      </c>
      <c r="J1624" s="4">
        <v>5.4</v>
      </c>
      <c r="K1624" s="4">
        <v>15.8</v>
      </c>
      <c r="L1624" s="8">
        <v>0.5</v>
      </c>
      <c r="M1624" s="59">
        <f>AlimentosSMAE[[#This Row],[Fibra]]/AlimentosSMAE[[#This Row],[Peso neto]]</f>
        <v>1.5151515151515152E-2</v>
      </c>
      <c r="N1624" s="62">
        <f>AlimentosSMAE[[#This Row],[Kcal]]/AlimentosSMAE[[#This Row],[Peso neto]]</f>
        <v>3.5757575757575757</v>
      </c>
    </row>
    <row r="1625" spans="2:14" x14ac:dyDescent="0.25">
      <c r="B1625" s="17" t="s">
        <v>1416</v>
      </c>
      <c r="C1625" s="3" t="s">
        <v>2040</v>
      </c>
      <c r="D1625" s="4">
        <v>1</v>
      </c>
      <c r="E1625" s="2" t="s">
        <v>476</v>
      </c>
      <c r="F1625" s="4">
        <v>20</v>
      </c>
      <c r="G1625" s="4">
        <v>20</v>
      </c>
      <c r="H1625" s="4">
        <v>55</v>
      </c>
      <c r="I1625" s="4">
        <v>1.7</v>
      </c>
      <c r="J1625" s="4">
        <v>0.5</v>
      </c>
      <c r="K1625" s="4">
        <v>11</v>
      </c>
      <c r="L1625" s="8">
        <v>0.3</v>
      </c>
      <c r="M1625" s="59">
        <f>AlimentosSMAE[[#This Row],[Fibra]]/AlimentosSMAE[[#This Row],[Peso neto]]</f>
        <v>1.4999999999999999E-2</v>
      </c>
      <c r="N1625" s="62">
        <f>AlimentosSMAE[[#This Row],[Kcal]]/AlimentosSMAE[[#This Row],[Peso neto]]</f>
        <v>2.75</v>
      </c>
    </row>
    <row r="1626" spans="2:14" x14ac:dyDescent="0.25">
      <c r="B1626" s="17" t="s">
        <v>1507</v>
      </c>
      <c r="C1626" s="3" t="s">
        <v>2040</v>
      </c>
      <c r="D1626" s="4">
        <v>20</v>
      </c>
      <c r="E1626" s="2" t="s">
        <v>10</v>
      </c>
      <c r="F1626" s="4">
        <v>20</v>
      </c>
      <c r="G1626" s="4">
        <v>20</v>
      </c>
      <c r="H1626" s="4">
        <v>108</v>
      </c>
      <c r="I1626" s="4">
        <v>1.1000000000000001</v>
      </c>
      <c r="J1626" s="4">
        <v>8.1999999999999993</v>
      </c>
      <c r="K1626" s="4">
        <v>7.6</v>
      </c>
      <c r="L1626" s="8">
        <v>0.3</v>
      </c>
      <c r="M1626" s="59">
        <f>AlimentosSMAE[[#This Row],[Fibra]]/AlimentosSMAE[[#This Row],[Peso neto]]</f>
        <v>1.4999999999999999E-2</v>
      </c>
      <c r="N1626" s="62">
        <f>AlimentosSMAE[[#This Row],[Kcal]]/AlimentosSMAE[[#This Row],[Peso neto]]</f>
        <v>5.4</v>
      </c>
    </row>
    <row r="1627" spans="2:14" x14ac:dyDescent="0.25">
      <c r="B1627" s="17" t="s">
        <v>1516</v>
      </c>
      <c r="C1627" s="3" t="s">
        <v>2040</v>
      </c>
      <c r="D1627" s="4">
        <v>20</v>
      </c>
      <c r="E1627" s="2" t="s">
        <v>10</v>
      </c>
      <c r="F1627" s="4">
        <v>20</v>
      </c>
      <c r="G1627" s="4">
        <v>20</v>
      </c>
      <c r="H1627" s="4">
        <v>108</v>
      </c>
      <c r="I1627" s="4">
        <v>1.1000000000000001</v>
      </c>
      <c r="J1627" s="4">
        <v>8.1999999999999993</v>
      </c>
      <c r="K1627" s="4">
        <v>7.6</v>
      </c>
      <c r="L1627" s="8">
        <v>0.3</v>
      </c>
      <c r="M1627" s="59">
        <f>AlimentosSMAE[[#This Row],[Fibra]]/AlimentosSMAE[[#This Row],[Peso neto]]</f>
        <v>1.4999999999999999E-2</v>
      </c>
      <c r="N1627" s="62">
        <f>AlimentosSMAE[[#This Row],[Kcal]]/AlimentosSMAE[[#This Row],[Peso neto]]</f>
        <v>5.4</v>
      </c>
    </row>
    <row r="1628" spans="2:14" x14ac:dyDescent="0.25">
      <c r="B1628" s="17" t="s">
        <v>1549</v>
      </c>
      <c r="C1628" s="3" t="s">
        <v>2040</v>
      </c>
      <c r="D1628" s="4">
        <v>1</v>
      </c>
      <c r="E1628" s="2" t="s">
        <v>476</v>
      </c>
      <c r="F1628" s="4">
        <v>40</v>
      </c>
      <c r="G1628" s="4">
        <v>40</v>
      </c>
      <c r="H1628" s="4">
        <v>95</v>
      </c>
      <c r="I1628" s="4">
        <v>0.8</v>
      </c>
      <c r="J1628" s="4">
        <v>4.4000000000000004</v>
      </c>
      <c r="K1628" s="4">
        <v>13.6</v>
      </c>
      <c r="L1628" s="8">
        <v>0.6</v>
      </c>
      <c r="M1628" s="59">
        <f>AlimentosSMAE[[#This Row],[Fibra]]/AlimentosSMAE[[#This Row],[Peso neto]]</f>
        <v>1.4999999999999999E-2</v>
      </c>
      <c r="N1628" s="62">
        <f>AlimentosSMAE[[#This Row],[Kcal]]/AlimentosSMAE[[#This Row],[Peso neto]]</f>
        <v>2.375</v>
      </c>
    </row>
    <row r="1629" spans="2:14" x14ac:dyDescent="0.25">
      <c r="B1629" s="17" t="s">
        <v>1556</v>
      </c>
      <c r="C1629" s="3" t="s">
        <v>2040</v>
      </c>
      <c r="D1629" s="4">
        <v>1</v>
      </c>
      <c r="E1629" s="2" t="s">
        <v>476</v>
      </c>
      <c r="F1629" s="4">
        <v>40</v>
      </c>
      <c r="G1629" s="4">
        <v>40</v>
      </c>
      <c r="H1629" s="4">
        <v>109</v>
      </c>
      <c r="I1629" s="4">
        <v>0.9</v>
      </c>
      <c r="J1629" s="4">
        <v>6.1</v>
      </c>
      <c r="K1629" s="4">
        <v>13</v>
      </c>
      <c r="L1629" s="8">
        <v>0.6</v>
      </c>
      <c r="M1629" s="59">
        <f>AlimentosSMAE[[#This Row],[Fibra]]/AlimentosSMAE[[#This Row],[Peso neto]]</f>
        <v>1.4999999999999999E-2</v>
      </c>
      <c r="N1629" s="62">
        <f>AlimentosSMAE[[#This Row],[Kcal]]/AlimentosSMAE[[#This Row],[Peso neto]]</f>
        <v>2.7250000000000001</v>
      </c>
    </row>
    <row r="1630" spans="2:14" x14ac:dyDescent="0.25">
      <c r="B1630" s="17" t="s">
        <v>1496</v>
      </c>
      <c r="C1630" s="3" t="s">
        <v>2040</v>
      </c>
      <c r="D1630" s="4">
        <v>1</v>
      </c>
      <c r="E1630" s="2" t="s">
        <v>476</v>
      </c>
      <c r="F1630" s="4">
        <v>28</v>
      </c>
      <c r="G1630" s="4">
        <v>28</v>
      </c>
      <c r="H1630" s="4">
        <v>73</v>
      </c>
      <c r="I1630" s="4">
        <v>1.7</v>
      </c>
      <c r="J1630" s="4">
        <v>0.2</v>
      </c>
      <c r="K1630" s="4">
        <v>16.399999999999999</v>
      </c>
      <c r="L1630" s="8">
        <v>0.4</v>
      </c>
      <c r="M1630" s="59">
        <f>AlimentosSMAE[[#This Row],[Fibra]]/AlimentosSMAE[[#This Row],[Peso neto]]</f>
        <v>1.4285714285714287E-2</v>
      </c>
      <c r="N1630" s="62">
        <f>AlimentosSMAE[[#This Row],[Kcal]]/AlimentosSMAE[[#This Row],[Peso neto]]</f>
        <v>2.6071428571428572</v>
      </c>
    </row>
    <row r="1631" spans="2:14" x14ac:dyDescent="0.25">
      <c r="B1631" s="17" t="s">
        <v>1521</v>
      </c>
      <c r="C1631" s="3" t="s">
        <v>2040</v>
      </c>
      <c r="D1631" s="4">
        <v>1</v>
      </c>
      <c r="E1631" s="2" t="s">
        <v>476</v>
      </c>
      <c r="F1631" s="4">
        <v>28</v>
      </c>
      <c r="G1631" s="4">
        <v>28</v>
      </c>
      <c r="H1631" s="4">
        <v>104</v>
      </c>
      <c r="I1631" s="4">
        <v>1.5</v>
      </c>
      <c r="J1631" s="4">
        <v>4.2</v>
      </c>
      <c r="K1631" s="4">
        <v>14.8</v>
      </c>
      <c r="L1631" s="8">
        <v>0.4</v>
      </c>
      <c r="M1631" s="59">
        <f>AlimentosSMAE[[#This Row],[Fibra]]/AlimentosSMAE[[#This Row],[Peso neto]]</f>
        <v>1.4285714285714287E-2</v>
      </c>
      <c r="N1631" s="62">
        <f>AlimentosSMAE[[#This Row],[Kcal]]/AlimentosSMAE[[#This Row],[Peso neto]]</f>
        <v>3.7142857142857144</v>
      </c>
    </row>
    <row r="1632" spans="2:14" x14ac:dyDescent="0.25">
      <c r="B1632" s="17" t="s">
        <v>234</v>
      </c>
      <c r="C1632" s="3" t="s">
        <v>2040</v>
      </c>
      <c r="D1632" s="4">
        <v>0.33333333300000001</v>
      </c>
      <c r="E1632" s="2" t="s">
        <v>45</v>
      </c>
      <c r="F1632" s="4">
        <v>21</v>
      </c>
      <c r="G1632" s="4">
        <v>21</v>
      </c>
      <c r="H1632" s="4">
        <v>97</v>
      </c>
      <c r="I1632" s="4">
        <v>1.1000000000000001</v>
      </c>
      <c r="J1632" s="4">
        <v>3.9</v>
      </c>
      <c r="K1632" s="4">
        <v>14.4</v>
      </c>
      <c r="L1632" s="8">
        <v>0.3</v>
      </c>
      <c r="M1632" s="59">
        <f>AlimentosSMAE[[#This Row],[Fibra]]/AlimentosSMAE[[#This Row],[Peso neto]]</f>
        <v>1.4285714285714285E-2</v>
      </c>
      <c r="N1632" s="62">
        <f>AlimentosSMAE[[#This Row],[Kcal]]/AlimentosSMAE[[#This Row],[Peso neto]]</f>
        <v>4.6190476190476186</v>
      </c>
    </row>
    <row r="1633" spans="2:14" x14ac:dyDescent="0.25">
      <c r="B1633" s="17" t="s">
        <v>689</v>
      </c>
      <c r="C1633" s="3" t="s">
        <v>2040</v>
      </c>
      <c r="D1633" s="4">
        <v>0.33333333300000001</v>
      </c>
      <c r="E1633" s="2" t="s">
        <v>45</v>
      </c>
      <c r="F1633" s="4">
        <v>21</v>
      </c>
      <c r="G1633" s="4">
        <v>21</v>
      </c>
      <c r="H1633" s="4">
        <v>90</v>
      </c>
      <c r="I1633" s="4">
        <v>1</v>
      </c>
      <c r="J1633" s="4">
        <v>4.9000000000000004</v>
      </c>
      <c r="K1633" s="4">
        <v>10.7</v>
      </c>
      <c r="L1633" s="8">
        <v>0.3</v>
      </c>
      <c r="M1633" s="59">
        <f>AlimentosSMAE[[#This Row],[Fibra]]/AlimentosSMAE[[#This Row],[Peso neto]]</f>
        <v>1.4285714285714285E-2</v>
      </c>
      <c r="N1633" s="62">
        <f>AlimentosSMAE[[#This Row],[Kcal]]/AlimentosSMAE[[#This Row],[Peso neto]]</f>
        <v>4.2857142857142856</v>
      </c>
    </row>
    <row r="1634" spans="2:14" x14ac:dyDescent="0.25">
      <c r="B1634" s="17" t="s">
        <v>690</v>
      </c>
      <c r="C1634" s="3" t="s">
        <v>2040</v>
      </c>
      <c r="D1634" s="4">
        <v>0.33333333300000001</v>
      </c>
      <c r="E1634" s="2" t="s">
        <v>45</v>
      </c>
      <c r="F1634" s="4">
        <v>21</v>
      </c>
      <c r="G1634" s="4">
        <v>21</v>
      </c>
      <c r="H1634" s="4">
        <v>90</v>
      </c>
      <c r="I1634" s="4">
        <v>1</v>
      </c>
      <c r="J1634" s="4">
        <v>4.9000000000000004</v>
      </c>
      <c r="K1634" s="4">
        <v>10.7</v>
      </c>
      <c r="L1634" s="8">
        <v>0.3</v>
      </c>
      <c r="M1634" s="59">
        <f>AlimentosSMAE[[#This Row],[Fibra]]/AlimentosSMAE[[#This Row],[Peso neto]]</f>
        <v>1.4285714285714285E-2</v>
      </c>
      <c r="N1634" s="62">
        <f>AlimentosSMAE[[#This Row],[Kcal]]/AlimentosSMAE[[#This Row],[Peso neto]]</f>
        <v>4.2857142857142856</v>
      </c>
    </row>
    <row r="1635" spans="2:14" x14ac:dyDescent="0.25">
      <c r="B1635" s="17" t="s">
        <v>691</v>
      </c>
      <c r="C1635" s="3" t="s">
        <v>2040</v>
      </c>
      <c r="D1635" s="4">
        <v>0.33333333300000001</v>
      </c>
      <c r="E1635" s="2" t="s">
        <v>45</v>
      </c>
      <c r="F1635" s="4">
        <v>21</v>
      </c>
      <c r="G1635" s="4">
        <v>21</v>
      </c>
      <c r="H1635" s="4">
        <v>90</v>
      </c>
      <c r="I1635" s="4">
        <v>1</v>
      </c>
      <c r="J1635" s="4">
        <v>4.9000000000000004</v>
      </c>
      <c r="K1635" s="4">
        <v>10.7</v>
      </c>
      <c r="L1635" s="8">
        <v>0.3</v>
      </c>
      <c r="M1635" s="59">
        <f>AlimentosSMAE[[#This Row],[Fibra]]/AlimentosSMAE[[#This Row],[Peso neto]]</f>
        <v>1.4285714285714285E-2</v>
      </c>
      <c r="N1635" s="62">
        <f>AlimentosSMAE[[#This Row],[Kcal]]/AlimentosSMAE[[#This Row],[Peso neto]]</f>
        <v>4.2857142857142856</v>
      </c>
    </row>
    <row r="1636" spans="2:14" x14ac:dyDescent="0.25">
      <c r="B1636" s="17" t="s">
        <v>1966</v>
      </c>
      <c r="C1636" s="3" t="s">
        <v>2040</v>
      </c>
      <c r="D1636" s="4">
        <v>0.5</v>
      </c>
      <c r="E1636" s="2" t="s">
        <v>45</v>
      </c>
      <c r="F1636" s="4">
        <v>21</v>
      </c>
      <c r="G1636" s="4">
        <v>21</v>
      </c>
      <c r="H1636" s="4">
        <v>85</v>
      </c>
      <c r="I1636" s="4">
        <v>0.7</v>
      </c>
      <c r="J1636" s="4">
        <v>3.8</v>
      </c>
      <c r="K1636" s="4">
        <v>12.2</v>
      </c>
      <c r="L1636" s="8">
        <v>0.3</v>
      </c>
      <c r="M1636" s="59">
        <f>AlimentosSMAE[[#This Row],[Fibra]]/AlimentosSMAE[[#This Row],[Peso neto]]</f>
        <v>1.4285714285714285E-2</v>
      </c>
      <c r="N1636" s="62">
        <f>AlimentosSMAE[[#This Row],[Kcal]]/AlimentosSMAE[[#This Row],[Peso neto]]</f>
        <v>4.0476190476190474</v>
      </c>
    </row>
    <row r="1637" spans="2:14" x14ac:dyDescent="0.25">
      <c r="B1637" s="17" t="s">
        <v>1246</v>
      </c>
      <c r="C1637" s="3" t="s">
        <v>2040</v>
      </c>
      <c r="D1637" s="4">
        <v>0.33333333300000001</v>
      </c>
      <c r="E1637" s="2" t="s">
        <v>50</v>
      </c>
      <c r="F1637" s="4">
        <v>57</v>
      </c>
      <c r="G1637" s="4">
        <v>57</v>
      </c>
      <c r="H1637" s="4">
        <v>68</v>
      </c>
      <c r="I1637" s="4">
        <v>2</v>
      </c>
      <c r="J1637" s="4">
        <v>0.6</v>
      </c>
      <c r="K1637" s="4">
        <v>13.6</v>
      </c>
      <c r="L1637" s="8">
        <v>0.8</v>
      </c>
      <c r="M1637" s="59">
        <f>AlimentosSMAE[[#This Row],[Fibra]]/AlimentosSMAE[[#This Row],[Peso neto]]</f>
        <v>1.4035087719298246E-2</v>
      </c>
      <c r="N1637" s="62">
        <f>AlimentosSMAE[[#This Row],[Kcal]]/AlimentosSMAE[[#This Row],[Peso neto]]</f>
        <v>1.1929824561403508</v>
      </c>
    </row>
    <row r="1638" spans="2:14" x14ac:dyDescent="0.25">
      <c r="B1638" s="17" t="s">
        <v>1909</v>
      </c>
      <c r="C1638" s="3" t="s">
        <v>2040</v>
      </c>
      <c r="D1638" s="4">
        <v>50</v>
      </c>
      <c r="E1638" s="2" t="s">
        <v>10</v>
      </c>
      <c r="F1638" s="4">
        <v>50</v>
      </c>
      <c r="G1638" s="4">
        <v>50</v>
      </c>
      <c r="H1638" s="4">
        <v>67</v>
      </c>
      <c r="I1638" s="4">
        <v>2</v>
      </c>
      <c r="J1638" s="4">
        <v>1</v>
      </c>
      <c r="K1638" s="4">
        <v>11.3</v>
      </c>
      <c r="L1638" s="8">
        <v>0.7</v>
      </c>
      <c r="M1638" s="59">
        <f>AlimentosSMAE[[#This Row],[Fibra]]/AlimentosSMAE[[#This Row],[Peso neto]]</f>
        <v>1.3999999999999999E-2</v>
      </c>
      <c r="N1638" s="62">
        <f>AlimentosSMAE[[#This Row],[Kcal]]/AlimentosSMAE[[#This Row],[Peso neto]]</f>
        <v>1.34</v>
      </c>
    </row>
    <row r="1639" spans="2:14" x14ac:dyDescent="0.25">
      <c r="B1639" s="17" t="s">
        <v>626</v>
      </c>
      <c r="C1639" s="3" t="s">
        <v>2040</v>
      </c>
      <c r="D1639" s="4">
        <v>0.33333333300000001</v>
      </c>
      <c r="E1639" s="2" t="s">
        <v>50</v>
      </c>
      <c r="F1639" s="4">
        <v>52</v>
      </c>
      <c r="G1639" s="4">
        <v>52</v>
      </c>
      <c r="H1639" s="4">
        <v>58</v>
      </c>
      <c r="I1639" s="4">
        <v>2</v>
      </c>
      <c r="J1639" s="4">
        <v>0.1</v>
      </c>
      <c r="K1639" s="4">
        <v>12</v>
      </c>
      <c r="L1639" s="8">
        <v>0.7</v>
      </c>
      <c r="M1639" s="59">
        <f>AlimentosSMAE[[#This Row],[Fibra]]/AlimentosSMAE[[#This Row],[Peso neto]]</f>
        <v>1.3461538461538461E-2</v>
      </c>
      <c r="N1639" s="62">
        <f>AlimentosSMAE[[#This Row],[Kcal]]/AlimentosSMAE[[#This Row],[Peso neto]]</f>
        <v>1.1153846153846154</v>
      </c>
    </row>
    <row r="1640" spans="2:14" x14ac:dyDescent="0.25">
      <c r="B1640" s="17" t="s">
        <v>805</v>
      </c>
      <c r="C1640" s="3" t="s">
        <v>2040</v>
      </c>
      <c r="D1640" s="4">
        <v>6</v>
      </c>
      <c r="E1640" s="2" t="s">
        <v>45</v>
      </c>
      <c r="F1640" s="4">
        <v>15</v>
      </c>
      <c r="G1640" s="4">
        <v>15</v>
      </c>
      <c r="H1640" s="4">
        <v>68</v>
      </c>
      <c r="I1640" s="4">
        <v>1.1000000000000001</v>
      </c>
      <c r="J1640" s="4">
        <v>2.1</v>
      </c>
      <c r="K1640" s="4">
        <v>11.3</v>
      </c>
      <c r="L1640" s="8">
        <v>0.2</v>
      </c>
      <c r="M1640" s="59">
        <f>AlimentosSMAE[[#This Row],[Fibra]]/AlimentosSMAE[[#This Row],[Peso neto]]</f>
        <v>1.3333333333333334E-2</v>
      </c>
      <c r="N1640" s="62">
        <f>AlimentosSMAE[[#This Row],[Kcal]]/AlimentosSMAE[[#This Row],[Peso neto]]</f>
        <v>4.5333333333333332</v>
      </c>
    </row>
    <row r="1641" spans="2:14" x14ac:dyDescent="0.25">
      <c r="B1641" s="17" t="s">
        <v>920</v>
      </c>
      <c r="C1641" s="3" t="s">
        <v>2040</v>
      </c>
      <c r="D1641" s="4">
        <v>2</v>
      </c>
      <c r="E1641" s="2" t="s">
        <v>52</v>
      </c>
      <c r="F1641" s="4">
        <v>15</v>
      </c>
      <c r="G1641" s="4">
        <v>15</v>
      </c>
      <c r="H1641" s="4">
        <v>60</v>
      </c>
      <c r="I1641" s="4">
        <v>1.2</v>
      </c>
      <c r="J1641" s="4">
        <v>0.8</v>
      </c>
      <c r="K1641" s="4">
        <v>11.8</v>
      </c>
      <c r="L1641" s="8">
        <v>0.2</v>
      </c>
      <c r="M1641" s="59">
        <f>AlimentosSMAE[[#This Row],[Fibra]]/AlimentosSMAE[[#This Row],[Peso neto]]</f>
        <v>1.3333333333333334E-2</v>
      </c>
      <c r="N1641" s="62">
        <f>AlimentosSMAE[[#This Row],[Kcal]]/AlimentosSMAE[[#This Row],[Peso neto]]</f>
        <v>4</v>
      </c>
    </row>
    <row r="1642" spans="2:14" x14ac:dyDescent="0.25">
      <c r="B1642" s="17" t="s">
        <v>2012</v>
      </c>
      <c r="C1642" s="3" t="s">
        <v>2040</v>
      </c>
      <c r="D1642" s="4">
        <v>1</v>
      </c>
      <c r="E1642" s="2" t="s">
        <v>45</v>
      </c>
      <c r="F1642" s="4">
        <v>31</v>
      </c>
      <c r="G1642" s="4">
        <v>31</v>
      </c>
      <c r="H1642" s="4">
        <v>86</v>
      </c>
      <c r="I1642" s="4">
        <v>2</v>
      </c>
      <c r="J1642" s="4">
        <v>3.3</v>
      </c>
      <c r="K1642" s="4">
        <v>12.4</v>
      </c>
      <c r="L1642" s="8">
        <v>0.4</v>
      </c>
      <c r="M1642" s="59">
        <f>AlimentosSMAE[[#This Row],[Fibra]]/AlimentosSMAE[[#This Row],[Peso neto]]</f>
        <v>1.2903225806451613E-2</v>
      </c>
      <c r="N1642" s="62">
        <f>AlimentosSMAE[[#This Row],[Kcal]]/AlimentosSMAE[[#This Row],[Peso neto]]</f>
        <v>2.774193548387097</v>
      </c>
    </row>
    <row r="1643" spans="2:14" x14ac:dyDescent="0.25">
      <c r="B1643" s="17" t="s">
        <v>1117</v>
      </c>
      <c r="C1643" s="3" t="s">
        <v>2040</v>
      </c>
      <c r="D1643" s="4">
        <v>0.33333333300000001</v>
      </c>
      <c r="E1643" s="2" t="s">
        <v>50</v>
      </c>
      <c r="F1643" s="4">
        <v>47</v>
      </c>
      <c r="G1643" s="4">
        <v>47</v>
      </c>
      <c r="H1643" s="4">
        <v>66</v>
      </c>
      <c r="I1643" s="4">
        <v>2.2000000000000002</v>
      </c>
      <c r="J1643" s="4">
        <v>0.3</v>
      </c>
      <c r="K1643" s="4">
        <v>13.2</v>
      </c>
      <c r="L1643" s="8">
        <v>0.6</v>
      </c>
      <c r="M1643" s="59">
        <f>AlimentosSMAE[[#This Row],[Fibra]]/AlimentosSMAE[[#This Row],[Peso neto]]</f>
        <v>1.276595744680851E-2</v>
      </c>
      <c r="N1643" s="62">
        <f>AlimentosSMAE[[#This Row],[Kcal]]/AlimentosSMAE[[#This Row],[Peso neto]]</f>
        <v>1.4042553191489362</v>
      </c>
    </row>
    <row r="1644" spans="2:14" x14ac:dyDescent="0.25">
      <c r="B1644" s="17" t="s">
        <v>142</v>
      </c>
      <c r="C1644" s="3" t="s">
        <v>2040</v>
      </c>
      <c r="D1644" s="4">
        <v>0.5</v>
      </c>
      <c r="E1644" s="2" t="s">
        <v>50</v>
      </c>
      <c r="F1644" s="4">
        <v>16</v>
      </c>
      <c r="G1644" s="4">
        <v>16</v>
      </c>
      <c r="H1644" s="4">
        <v>63</v>
      </c>
      <c r="I1644" s="4">
        <v>1</v>
      </c>
      <c r="J1644" s="4">
        <v>0.6</v>
      </c>
      <c r="K1644" s="4">
        <v>13.4</v>
      </c>
      <c r="L1644" s="8">
        <v>0.2</v>
      </c>
      <c r="M1644" s="59">
        <f>AlimentosSMAE[[#This Row],[Fibra]]/AlimentosSMAE[[#This Row],[Peso neto]]</f>
        <v>1.2500000000000001E-2</v>
      </c>
      <c r="N1644" s="62">
        <f>AlimentosSMAE[[#This Row],[Kcal]]/AlimentosSMAE[[#This Row],[Peso neto]]</f>
        <v>3.9375</v>
      </c>
    </row>
    <row r="1645" spans="2:14" x14ac:dyDescent="0.25">
      <c r="B1645" s="17" t="s">
        <v>284</v>
      </c>
      <c r="C1645" s="3" t="s">
        <v>2040</v>
      </c>
      <c r="D1645" s="4">
        <v>0.5</v>
      </c>
      <c r="E1645" s="2" t="s">
        <v>50</v>
      </c>
      <c r="F1645" s="4">
        <v>16</v>
      </c>
      <c r="G1645" s="4">
        <v>16</v>
      </c>
      <c r="H1645" s="4">
        <v>59</v>
      </c>
      <c r="I1645" s="4">
        <v>0.7</v>
      </c>
      <c r="J1645" s="4">
        <v>0.1</v>
      </c>
      <c r="K1645" s="4">
        <v>14</v>
      </c>
      <c r="L1645" s="8">
        <v>0.2</v>
      </c>
      <c r="M1645" s="59">
        <f>AlimentosSMAE[[#This Row],[Fibra]]/AlimentosSMAE[[#This Row],[Peso neto]]</f>
        <v>1.2500000000000001E-2</v>
      </c>
      <c r="N1645" s="62">
        <f>AlimentosSMAE[[#This Row],[Kcal]]/AlimentosSMAE[[#This Row],[Peso neto]]</f>
        <v>3.6875</v>
      </c>
    </row>
    <row r="1646" spans="2:14" x14ac:dyDescent="0.25">
      <c r="B1646" s="17" t="s">
        <v>677</v>
      </c>
      <c r="C1646" s="3" t="s">
        <v>2040</v>
      </c>
      <c r="D1646" s="4">
        <v>160</v>
      </c>
      <c r="E1646" s="2" t="s">
        <v>10</v>
      </c>
      <c r="F1646" s="4">
        <v>160</v>
      </c>
      <c r="G1646" s="4">
        <v>138</v>
      </c>
      <c r="H1646" s="4">
        <v>73</v>
      </c>
      <c r="I1646" s="4">
        <v>5.6</v>
      </c>
      <c r="J1646" s="4">
        <v>0</v>
      </c>
      <c r="K1646" s="4">
        <v>13.2</v>
      </c>
      <c r="L1646" s="8">
        <v>1.7</v>
      </c>
      <c r="M1646" s="59">
        <f>AlimentosSMAE[[#This Row],[Fibra]]/AlimentosSMAE[[#This Row],[Peso neto]]</f>
        <v>1.2318840579710144E-2</v>
      </c>
      <c r="N1646" s="62">
        <f>AlimentosSMAE[[#This Row],[Kcal]]/AlimentosSMAE[[#This Row],[Peso neto]]</f>
        <v>0.52898550724637683</v>
      </c>
    </row>
    <row r="1647" spans="2:14" x14ac:dyDescent="0.25">
      <c r="B1647" s="17" t="s">
        <v>1434</v>
      </c>
      <c r="C1647" s="3" t="s">
        <v>2040</v>
      </c>
      <c r="D1647" s="4">
        <v>1</v>
      </c>
      <c r="E1647" s="2" t="s">
        <v>476</v>
      </c>
      <c r="F1647" s="4">
        <v>25</v>
      </c>
      <c r="G1647" s="4">
        <v>25</v>
      </c>
      <c r="H1647" s="4">
        <v>65</v>
      </c>
      <c r="I1647" s="4">
        <v>2</v>
      </c>
      <c r="J1647" s="4">
        <v>0.5</v>
      </c>
      <c r="K1647" s="4">
        <v>14.6</v>
      </c>
      <c r="L1647" s="8">
        <v>0.3</v>
      </c>
      <c r="M1647" s="59">
        <f>AlimentosSMAE[[#This Row],[Fibra]]/AlimentosSMAE[[#This Row],[Peso neto]]</f>
        <v>1.2E-2</v>
      </c>
      <c r="N1647" s="62">
        <f>AlimentosSMAE[[#This Row],[Kcal]]/AlimentosSMAE[[#This Row],[Peso neto]]</f>
        <v>2.6</v>
      </c>
    </row>
    <row r="1648" spans="2:14" x14ac:dyDescent="0.25">
      <c r="B1648" s="17" t="s">
        <v>1452</v>
      </c>
      <c r="C1648" s="3" t="s">
        <v>2040</v>
      </c>
      <c r="D1648" s="4">
        <v>0.5</v>
      </c>
      <c r="E1648" s="2" t="s">
        <v>476</v>
      </c>
      <c r="F1648" s="4">
        <v>25</v>
      </c>
      <c r="G1648" s="4">
        <v>25</v>
      </c>
      <c r="H1648" s="4">
        <v>71</v>
      </c>
      <c r="I1648" s="4">
        <v>1.4</v>
      </c>
      <c r="J1648" s="4">
        <v>0.3</v>
      </c>
      <c r="K1648" s="4">
        <v>15.3</v>
      </c>
      <c r="L1648" s="8">
        <v>0.3</v>
      </c>
      <c r="M1648" s="59">
        <f>AlimentosSMAE[[#This Row],[Fibra]]/AlimentosSMAE[[#This Row],[Peso neto]]</f>
        <v>1.2E-2</v>
      </c>
      <c r="N1648" s="62">
        <f>AlimentosSMAE[[#This Row],[Kcal]]/AlimentosSMAE[[#This Row],[Peso neto]]</f>
        <v>2.84</v>
      </c>
    </row>
    <row r="1649" spans="2:14" x14ac:dyDescent="0.25">
      <c r="B1649" s="17" t="s">
        <v>1351</v>
      </c>
      <c r="C1649" s="3" t="s">
        <v>2040</v>
      </c>
      <c r="D1649" s="4">
        <v>0.33333333300000001</v>
      </c>
      <c r="E1649" s="2" t="s">
        <v>45</v>
      </c>
      <c r="F1649" s="4">
        <v>17</v>
      </c>
      <c r="G1649" s="4">
        <v>17</v>
      </c>
      <c r="H1649" s="4">
        <v>81</v>
      </c>
      <c r="I1649" s="4">
        <v>1</v>
      </c>
      <c r="J1649" s="4">
        <v>4.4000000000000004</v>
      </c>
      <c r="K1649" s="4">
        <v>9.6</v>
      </c>
      <c r="L1649" s="8">
        <v>0.2</v>
      </c>
      <c r="M1649" s="59">
        <f>AlimentosSMAE[[#This Row],[Fibra]]/AlimentosSMAE[[#This Row],[Peso neto]]</f>
        <v>1.1764705882352941E-2</v>
      </c>
      <c r="N1649" s="62">
        <f>AlimentosSMAE[[#This Row],[Kcal]]/AlimentosSMAE[[#This Row],[Peso neto]]</f>
        <v>4.7647058823529411</v>
      </c>
    </row>
    <row r="1650" spans="2:14" x14ac:dyDescent="0.25">
      <c r="B1650" s="17" t="s">
        <v>1353</v>
      </c>
      <c r="C1650" s="3" t="s">
        <v>2040</v>
      </c>
      <c r="D1650" s="4">
        <v>0.33333333300000001</v>
      </c>
      <c r="E1650" s="2" t="s">
        <v>45</v>
      </c>
      <c r="F1650" s="4">
        <v>17</v>
      </c>
      <c r="G1650" s="4">
        <v>17</v>
      </c>
      <c r="H1650" s="4">
        <v>81</v>
      </c>
      <c r="I1650" s="4">
        <v>1</v>
      </c>
      <c r="J1650" s="4">
        <v>4.4000000000000004</v>
      </c>
      <c r="K1650" s="4">
        <v>9.6</v>
      </c>
      <c r="L1650" s="8">
        <v>0.2</v>
      </c>
      <c r="M1650" s="59">
        <f>AlimentosSMAE[[#This Row],[Fibra]]/AlimentosSMAE[[#This Row],[Peso neto]]</f>
        <v>1.1764705882352941E-2</v>
      </c>
      <c r="N1650" s="62">
        <f>AlimentosSMAE[[#This Row],[Kcal]]/AlimentosSMAE[[#This Row],[Peso neto]]</f>
        <v>4.7647058823529411</v>
      </c>
    </row>
    <row r="1651" spans="2:14" x14ac:dyDescent="0.25">
      <c r="B1651" s="17" t="s">
        <v>1428</v>
      </c>
      <c r="C1651" s="3" t="s">
        <v>2040</v>
      </c>
      <c r="D1651" s="4">
        <v>0.33333333300000001</v>
      </c>
      <c r="E1651" s="2" t="s">
        <v>45</v>
      </c>
      <c r="F1651" s="4">
        <v>17</v>
      </c>
      <c r="G1651" s="4">
        <v>17</v>
      </c>
      <c r="H1651" s="4">
        <v>81</v>
      </c>
      <c r="I1651" s="4">
        <v>1</v>
      </c>
      <c r="J1651" s="4">
        <v>4.4000000000000004</v>
      </c>
      <c r="K1651" s="4">
        <v>9.6</v>
      </c>
      <c r="L1651" s="8">
        <v>0.2</v>
      </c>
      <c r="M1651" s="59">
        <f>AlimentosSMAE[[#This Row],[Fibra]]/AlimentosSMAE[[#This Row],[Peso neto]]</f>
        <v>1.1764705882352941E-2</v>
      </c>
      <c r="N1651" s="62">
        <f>AlimentosSMAE[[#This Row],[Kcal]]/AlimentosSMAE[[#This Row],[Peso neto]]</f>
        <v>4.7647058823529411</v>
      </c>
    </row>
    <row r="1652" spans="2:14" x14ac:dyDescent="0.25">
      <c r="B1652" s="17" t="s">
        <v>2023</v>
      </c>
      <c r="C1652" s="3" t="s">
        <v>2040</v>
      </c>
      <c r="D1652" s="4">
        <v>0.25</v>
      </c>
      <c r="E1652" s="2" t="s">
        <v>45</v>
      </c>
      <c r="F1652" s="4">
        <v>88</v>
      </c>
      <c r="G1652" s="4">
        <v>60</v>
      </c>
      <c r="H1652" s="4">
        <v>72</v>
      </c>
      <c r="I1652" s="4">
        <v>0.6</v>
      </c>
      <c r="J1652" s="4">
        <v>0.4</v>
      </c>
      <c r="K1652" s="4">
        <v>16.8</v>
      </c>
      <c r="L1652" s="8">
        <v>0.7</v>
      </c>
      <c r="M1652" s="59">
        <f>AlimentosSMAE[[#This Row],[Fibra]]/AlimentosSMAE[[#This Row],[Peso neto]]</f>
        <v>1.1666666666666665E-2</v>
      </c>
      <c r="N1652" s="62">
        <f>AlimentosSMAE[[#This Row],[Kcal]]/AlimentosSMAE[[#This Row],[Peso neto]]</f>
        <v>1.2</v>
      </c>
    </row>
    <row r="1653" spans="2:14" x14ac:dyDescent="0.25">
      <c r="B1653" s="17" t="s">
        <v>2024</v>
      </c>
      <c r="C1653" s="3" t="s">
        <v>2040</v>
      </c>
      <c r="D1653" s="4">
        <v>150</v>
      </c>
      <c r="E1653" s="2" t="s">
        <v>10</v>
      </c>
      <c r="F1653" s="4">
        <v>150</v>
      </c>
      <c r="G1653" s="4">
        <v>129</v>
      </c>
      <c r="H1653" s="4">
        <v>68</v>
      </c>
      <c r="I1653" s="4">
        <v>5.3</v>
      </c>
      <c r="J1653" s="4">
        <v>0</v>
      </c>
      <c r="K1653" s="4">
        <v>12.4</v>
      </c>
      <c r="L1653" s="8">
        <v>1.5</v>
      </c>
      <c r="M1653" s="59">
        <f>AlimentosSMAE[[#This Row],[Fibra]]/AlimentosSMAE[[#This Row],[Peso neto]]</f>
        <v>1.1627906976744186E-2</v>
      </c>
      <c r="N1653" s="62">
        <f>AlimentosSMAE[[#This Row],[Kcal]]/AlimentosSMAE[[#This Row],[Peso neto]]</f>
        <v>0.52713178294573648</v>
      </c>
    </row>
    <row r="1654" spans="2:14" x14ac:dyDescent="0.25">
      <c r="B1654" s="17" t="s">
        <v>1433</v>
      </c>
      <c r="C1654" s="3" t="s">
        <v>2040</v>
      </c>
      <c r="D1654" s="4">
        <v>1</v>
      </c>
      <c r="E1654" s="2" t="s">
        <v>476</v>
      </c>
      <c r="F1654" s="4">
        <v>26</v>
      </c>
      <c r="G1654" s="4">
        <v>26</v>
      </c>
      <c r="H1654" s="4">
        <v>69</v>
      </c>
      <c r="I1654" s="4">
        <v>2.1</v>
      </c>
      <c r="J1654" s="4">
        <v>0.5</v>
      </c>
      <c r="K1654" s="4">
        <v>15.2</v>
      </c>
      <c r="L1654" s="8">
        <v>0.3</v>
      </c>
      <c r="M1654" s="59">
        <f>AlimentosSMAE[[#This Row],[Fibra]]/AlimentosSMAE[[#This Row],[Peso neto]]</f>
        <v>1.1538461538461537E-2</v>
      </c>
      <c r="N1654" s="62">
        <f>AlimentosSMAE[[#This Row],[Kcal]]/AlimentosSMAE[[#This Row],[Peso neto]]</f>
        <v>2.6538461538461537</v>
      </c>
    </row>
    <row r="1655" spans="2:14" x14ac:dyDescent="0.25">
      <c r="B1655" s="17" t="s">
        <v>1552</v>
      </c>
      <c r="C1655" s="3" t="s">
        <v>2040</v>
      </c>
      <c r="D1655" s="4">
        <v>1</v>
      </c>
      <c r="E1655" s="2" t="s">
        <v>476</v>
      </c>
      <c r="F1655" s="4">
        <v>35</v>
      </c>
      <c r="G1655" s="4">
        <v>35</v>
      </c>
      <c r="H1655" s="4">
        <v>94</v>
      </c>
      <c r="I1655" s="4">
        <v>0.5</v>
      </c>
      <c r="J1655" s="4">
        <v>3</v>
      </c>
      <c r="K1655" s="4">
        <v>16.5</v>
      </c>
      <c r="L1655" s="8">
        <v>0.4</v>
      </c>
      <c r="M1655" s="59">
        <f>AlimentosSMAE[[#This Row],[Fibra]]/AlimentosSMAE[[#This Row],[Peso neto]]</f>
        <v>1.1428571428571429E-2</v>
      </c>
      <c r="N1655" s="62">
        <f>AlimentosSMAE[[#This Row],[Kcal]]/AlimentosSMAE[[#This Row],[Peso neto]]</f>
        <v>2.6857142857142855</v>
      </c>
    </row>
    <row r="1656" spans="2:14" x14ac:dyDescent="0.25">
      <c r="B1656" s="17" t="s">
        <v>508</v>
      </c>
      <c r="C1656" s="3" t="s">
        <v>2040</v>
      </c>
      <c r="D1656" s="4">
        <v>4</v>
      </c>
      <c r="E1656" s="2" t="s">
        <v>45</v>
      </c>
      <c r="F1656" s="4">
        <v>18</v>
      </c>
      <c r="G1656" s="4">
        <v>18</v>
      </c>
      <c r="H1656" s="4">
        <v>93</v>
      </c>
      <c r="I1656" s="4">
        <v>1</v>
      </c>
      <c r="J1656" s="4">
        <v>0.2</v>
      </c>
      <c r="K1656" s="4">
        <v>12.7</v>
      </c>
      <c r="L1656" s="8">
        <v>0.2</v>
      </c>
      <c r="M1656" s="59">
        <f>AlimentosSMAE[[#This Row],[Fibra]]/AlimentosSMAE[[#This Row],[Peso neto]]</f>
        <v>1.1111111111111112E-2</v>
      </c>
      <c r="N1656" s="62">
        <f>AlimentosSMAE[[#This Row],[Kcal]]/AlimentosSMAE[[#This Row],[Peso neto]]</f>
        <v>5.166666666666667</v>
      </c>
    </row>
    <row r="1657" spans="2:14" x14ac:dyDescent="0.25">
      <c r="B1657" s="17" t="s">
        <v>915</v>
      </c>
      <c r="C1657" s="3" t="s">
        <v>2040</v>
      </c>
      <c r="D1657" s="4">
        <v>2</v>
      </c>
      <c r="E1657" s="2" t="s">
        <v>52</v>
      </c>
      <c r="F1657" s="4">
        <v>18</v>
      </c>
      <c r="G1657" s="4">
        <v>18</v>
      </c>
      <c r="H1657" s="4">
        <v>63</v>
      </c>
      <c r="I1657" s="4">
        <v>2.1</v>
      </c>
      <c r="J1657" s="4">
        <v>0.3</v>
      </c>
      <c r="K1657" s="4">
        <v>13.6</v>
      </c>
      <c r="L1657" s="8">
        <v>0.2</v>
      </c>
      <c r="M1657" s="59">
        <f>AlimentosSMAE[[#This Row],[Fibra]]/AlimentosSMAE[[#This Row],[Peso neto]]</f>
        <v>1.1111111111111112E-2</v>
      </c>
      <c r="N1657" s="62">
        <f>AlimentosSMAE[[#This Row],[Kcal]]/AlimentosSMAE[[#This Row],[Peso neto]]</f>
        <v>3.5</v>
      </c>
    </row>
    <row r="1658" spans="2:14" x14ac:dyDescent="0.25">
      <c r="B1658" s="17" t="s">
        <v>1473</v>
      </c>
      <c r="C1658" s="3" t="s">
        <v>2040</v>
      </c>
      <c r="D1658" s="4">
        <v>6</v>
      </c>
      <c r="E1658" s="2" t="s">
        <v>45</v>
      </c>
      <c r="F1658" s="4">
        <v>18</v>
      </c>
      <c r="G1658" s="4">
        <v>18</v>
      </c>
      <c r="H1658" s="4">
        <v>98</v>
      </c>
      <c r="I1658" s="4">
        <v>1.2</v>
      </c>
      <c r="J1658" s="4">
        <v>6.7</v>
      </c>
      <c r="K1658" s="4">
        <v>9.1999999999999993</v>
      </c>
      <c r="L1658" s="8">
        <v>0.2</v>
      </c>
      <c r="M1658" s="59">
        <f>AlimentosSMAE[[#This Row],[Fibra]]/AlimentosSMAE[[#This Row],[Peso neto]]</f>
        <v>1.1111111111111112E-2</v>
      </c>
      <c r="N1658" s="62">
        <f>AlimentosSMAE[[#This Row],[Kcal]]/AlimentosSMAE[[#This Row],[Peso neto]]</f>
        <v>5.4444444444444446</v>
      </c>
    </row>
    <row r="1659" spans="2:14" x14ac:dyDescent="0.25">
      <c r="B1659" s="17" t="s">
        <v>1289</v>
      </c>
      <c r="C1659" s="3" t="s">
        <v>2040</v>
      </c>
      <c r="D1659" s="4">
        <v>0.25</v>
      </c>
      <c r="E1659" s="2" t="s">
        <v>45</v>
      </c>
      <c r="F1659" s="4">
        <v>28</v>
      </c>
      <c r="G1659" s="4">
        <v>28</v>
      </c>
      <c r="H1659" s="4">
        <v>107</v>
      </c>
      <c r="I1659" s="4">
        <v>1.3</v>
      </c>
      <c r="J1659" s="4">
        <v>4.5</v>
      </c>
      <c r="K1659" s="4">
        <v>15</v>
      </c>
      <c r="L1659" s="8">
        <v>0.3</v>
      </c>
      <c r="M1659" s="59">
        <f>AlimentosSMAE[[#This Row],[Fibra]]/AlimentosSMAE[[#This Row],[Peso neto]]</f>
        <v>1.0714285714285714E-2</v>
      </c>
      <c r="N1659" s="62">
        <f>AlimentosSMAE[[#This Row],[Kcal]]/AlimentosSMAE[[#This Row],[Peso neto]]</f>
        <v>3.8214285714285716</v>
      </c>
    </row>
    <row r="1660" spans="2:14" x14ac:dyDescent="0.25">
      <c r="B1660" s="17" t="s">
        <v>1441</v>
      </c>
      <c r="C1660" s="3" t="s">
        <v>2040</v>
      </c>
      <c r="D1660" s="4">
        <v>0.25</v>
      </c>
      <c r="E1660" s="2" t="s">
        <v>45</v>
      </c>
      <c r="F1660" s="4">
        <v>28</v>
      </c>
      <c r="G1660" s="4">
        <v>28</v>
      </c>
      <c r="H1660" s="4">
        <v>107</v>
      </c>
      <c r="I1660" s="4">
        <v>1.3</v>
      </c>
      <c r="J1660" s="4">
        <v>4.5</v>
      </c>
      <c r="K1660" s="4">
        <v>15</v>
      </c>
      <c r="L1660" s="8">
        <v>0.3</v>
      </c>
      <c r="M1660" s="59">
        <f>AlimentosSMAE[[#This Row],[Fibra]]/AlimentosSMAE[[#This Row],[Peso neto]]</f>
        <v>1.0714285714285714E-2</v>
      </c>
      <c r="N1660" s="62">
        <f>AlimentosSMAE[[#This Row],[Kcal]]/AlimentosSMAE[[#This Row],[Peso neto]]</f>
        <v>3.8214285714285716</v>
      </c>
    </row>
    <row r="1661" spans="2:14" x14ac:dyDescent="0.25">
      <c r="B1661" s="17" t="s">
        <v>1519</v>
      </c>
      <c r="C1661" s="3" t="s">
        <v>2040</v>
      </c>
      <c r="D1661" s="4">
        <v>20</v>
      </c>
      <c r="E1661" s="2" t="s">
        <v>10</v>
      </c>
      <c r="F1661" s="4">
        <v>28</v>
      </c>
      <c r="G1661" s="4">
        <v>28</v>
      </c>
      <c r="H1661" s="4">
        <v>108</v>
      </c>
      <c r="I1661" s="4">
        <v>1.1000000000000001</v>
      </c>
      <c r="J1661" s="4">
        <v>8.1999999999999993</v>
      </c>
      <c r="K1661" s="4">
        <v>7.6</v>
      </c>
      <c r="L1661" s="8">
        <v>0.3</v>
      </c>
      <c r="M1661" s="59">
        <f>AlimentosSMAE[[#This Row],[Fibra]]/AlimentosSMAE[[#This Row],[Peso neto]]</f>
        <v>1.0714285714285714E-2</v>
      </c>
      <c r="N1661" s="62">
        <f>AlimentosSMAE[[#This Row],[Kcal]]/AlimentosSMAE[[#This Row],[Peso neto]]</f>
        <v>3.8571428571428572</v>
      </c>
    </row>
    <row r="1662" spans="2:14" x14ac:dyDescent="0.25">
      <c r="B1662" s="17" t="s">
        <v>1527</v>
      </c>
      <c r="C1662" s="3" t="s">
        <v>2040</v>
      </c>
      <c r="D1662" s="4">
        <v>0.5</v>
      </c>
      <c r="E1662" s="2" t="s">
        <v>476</v>
      </c>
      <c r="F1662" s="4">
        <v>28</v>
      </c>
      <c r="G1662" s="4">
        <v>28</v>
      </c>
      <c r="H1662" s="4">
        <v>112</v>
      </c>
      <c r="I1662" s="4">
        <v>1.1000000000000001</v>
      </c>
      <c r="J1662" s="4">
        <v>5.7</v>
      </c>
      <c r="K1662" s="4">
        <v>14.6</v>
      </c>
      <c r="L1662" s="8">
        <v>0.3</v>
      </c>
      <c r="M1662" s="59">
        <f>AlimentosSMAE[[#This Row],[Fibra]]/AlimentosSMAE[[#This Row],[Peso neto]]</f>
        <v>1.0714285714285714E-2</v>
      </c>
      <c r="N1662" s="62">
        <f>AlimentosSMAE[[#This Row],[Kcal]]/AlimentosSMAE[[#This Row],[Peso neto]]</f>
        <v>4</v>
      </c>
    </row>
    <row r="1663" spans="2:14" x14ac:dyDescent="0.25">
      <c r="B1663" s="17" t="s">
        <v>681</v>
      </c>
      <c r="C1663" s="3" t="s">
        <v>2040</v>
      </c>
      <c r="D1663" s="4">
        <v>0.33333333300000001</v>
      </c>
      <c r="E1663" s="2" t="s">
        <v>45</v>
      </c>
      <c r="F1663" s="4">
        <v>19</v>
      </c>
      <c r="G1663" s="4">
        <v>19</v>
      </c>
      <c r="H1663" s="4">
        <v>83</v>
      </c>
      <c r="I1663" s="4">
        <v>0.8</v>
      </c>
      <c r="J1663" s="4">
        <v>4</v>
      </c>
      <c r="K1663" s="4">
        <v>10.9</v>
      </c>
      <c r="L1663" s="8">
        <v>0.2</v>
      </c>
      <c r="M1663" s="59">
        <f>AlimentosSMAE[[#This Row],[Fibra]]/AlimentosSMAE[[#This Row],[Peso neto]]</f>
        <v>1.0526315789473684E-2</v>
      </c>
      <c r="N1663" s="62">
        <f>AlimentosSMAE[[#This Row],[Kcal]]/AlimentosSMAE[[#This Row],[Peso neto]]</f>
        <v>4.3684210526315788</v>
      </c>
    </row>
    <row r="1664" spans="2:14" x14ac:dyDescent="0.25">
      <c r="B1664" s="17" t="s">
        <v>240</v>
      </c>
      <c r="C1664" s="3" t="s">
        <v>2040</v>
      </c>
      <c r="D1664" s="4">
        <v>20</v>
      </c>
      <c r="E1664" s="2" t="s">
        <v>10</v>
      </c>
      <c r="F1664" s="4">
        <v>20</v>
      </c>
      <c r="G1664" s="4">
        <v>20</v>
      </c>
      <c r="H1664" s="4">
        <v>91</v>
      </c>
      <c r="I1664" s="4">
        <v>0.7</v>
      </c>
      <c r="J1664" s="4">
        <v>3.8</v>
      </c>
      <c r="K1664" s="4">
        <v>13.4</v>
      </c>
      <c r="L1664" s="8">
        <v>0.2</v>
      </c>
      <c r="M1664" s="59">
        <f>AlimentosSMAE[[#This Row],[Fibra]]/AlimentosSMAE[[#This Row],[Peso neto]]</f>
        <v>0.01</v>
      </c>
      <c r="N1664" s="62">
        <f>AlimentosSMAE[[#This Row],[Kcal]]/AlimentosSMAE[[#This Row],[Peso neto]]</f>
        <v>4.55</v>
      </c>
    </row>
    <row r="1665" spans="2:14" x14ac:dyDescent="0.25">
      <c r="B1665" s="17" t="s">
        <v>264</v>
      </c>
      <c r="C1665" s="3" t="s">
        <v>2040</v>
      </c>
      <c r="D1665" s="4">
        <v>0.33333333300000001</v>
      </c>
      <c r="E1665" s="2" t="s">
        <v>45</v>
      </c>
      <c r="F1665" s="4">
        <v>20</v>
      </c>
      <c r="G1665" s="4">
        <v>20</v>
      </c>
      <c r="H1665" s="4">
        <v>64</v>
      </c>
      <c r="I1665" s="4">
        <v>2.1</v>
      </c>
      <c r="J1665" s="4">
        <v>0.1</v>
      </c>
      <c r="K1665" s="4">
        <v>13.4</v>
      </c>
      <c r="L1665" s="8">
        <v>0.2</v>
      </c>
      <c r="M1665" s="59">
        <f>AlimentosSMAE[[#This Row],[Fibra]]/AlimentosSMAE[[#This Row],[Peso neto]]</f>
        <v>0.01</v>
      </c>
      <c r="N1665" s="62">
        <f>AlimentosSMAE[[#This Row],[Kcal]]/AlimentosSMAE[[#This Row],[Peso neto]]</f>
        <v>3.2</v>
      </c>
    </row>
    <row r="1666" spans="2:14" x14ac:dyDescent="0.25">
      <c r="B1666" s="17" t="s">
        <v>265</v>
      </c>
      <c r="C1666" s="3" t="s">
        <v>2040</v>
      </c>
      <c r="D1666" s="4">
        <v>0.33333333300000001</v>
      </c>
      <c r="E1666" s="2" t="s">
        <v>45</v>
      </c>
      <c r="F1666" s="4">
        <v>20</v>
      </c>
      <c r="G1666" s="4">
        <v>20</v>
      </c>
      <c r="H1666" s="4">
        <v>64</v>
      </c>
      <c r="I1666" s="4">
        <v>2.1</v>
      </c>
      <c r="J1666" s="4">
        <v>0.1</v>
      </c>
      <c r="K1666" s="4">
        <v>13.4</v>
      </c>
      <c r="L1666" s="8">
        <v>0.2</v>
      </c>
      <c r="M1666" s="59">
        <f>AlimentosSMAE[[#This Row],[Fibra]]/AlimentosSMAE[[#This Row],[Peso neto]]</f>
        <v>0.01</v>
      </c>
      <c r="N1666" s="62">
        <f>AlimentosSMAE[[#This Row],[Kcal]]/AlimentosSMAE[[#This Row],[Peso neto]]</f>
        <v>3.2</v>
      </c>
    </row>
    <row r="1667" spans="2:14" x14ac:dyDescent="0.25">
      <c r="B1667" s="17" t="s">
        <v>652</v>
      </c>
      <c r="C1667" s="3" t="s">
        <v>2040</v>
      </c>
      <c r="D1667" s="4">
        <v>2</v>
      </c>
      <c r="E1667" s="2" t="s">
        <v>45</v>
      </c>
      <c r="F1667" s="4">
        <v>30</v>
      </c>
      <c r="G1667" s="4">
        <v>30</v>
      </c>
      <c r="H1667" s="4">
        <v>69</v>
      </c>
      <c r="I1667" s="4">
        <v>2.2999999999999998</v>
      </c>
      <c r="J1667" s="4">
        <v>1.4</v>
      </c>
      <c r="K1667" s="4">
        <v>11.6</v>
      </c>
      <c r="L1667" s="8">
        <v>0.3</v>
      </c>
      <c r="M1667" s="59">
        <f>AlimentosSMAE[[#This Row],[Fibra]]/AlimentosSMAE[[#This Row],[Peso neto]]</f>
        <v>0.01</v>
      </c>
      <c r="N1667" s="62">
        <f>AlimentosSMAE[[#This Row],[Kcal]]/AlimentosSMAE[[#This Row],[Peso neto]]</f>
        <v>2.2999999999999998</v>
      </c>
    </row>
    <row r="1668" spans="2:14" x14ac:dyDescent="0.25">
      <c r="B1668" s="17" t="s">
        <v>1448</v>
      </c>
      <c r="C1668" s="3" t="s">
        <v>2040</v>
      </c>
      <c r="D1668" s="4">
        <v>0.5</v>
      </c>
      <c r="E1668" s="2" t="s">
        <v>476</v>
      </c>
      <c r="F1668" s="4">
        <v>20</v>
      </c>
      <c r="G1668" s="4">
        <v>20</v>
      </c>
      <c r="H1668" s="4">
        <v>84</v>
      </c>
      <c r="I1668" s="4">
        <v>1.3</v>
      </c>
      <c r="J1668" s="4">
        <v>4.3</v>
      </c>
      <c r="K1668" s="4">
        <v>9.8000000000000007</v>
      </c>
      <c r="L1668" s="8">
        <v>0.2</v>
      </c>
      <c r="M1668" s="59">
        <f>AlimentosSMAE[[#This Row],[Fibra]]/AlimentosSMAE[[#This Row],[Peso neto]]</f>
        <v>0.01</v>
      </c>
      <c r="N1668" s="62">
        <f>AlimentosSMAE[[#This Row],[Kcal]]/AlimentosSMAE[[#This Row],[Peso neto]]</f>
        <v>4.2</v>
      </c>
    </row>
    <row r="1669" spans="2:14" x14ac:dyDescent="0.25">
      <c r="B1669" s="17" t="s">
        <v>1923</v>
      </c>
      <c r="C1669" s="3" t="s">
        <v>2040</v>
      </c>
      <c r="D1669" s="4">
        <v>0.2</v>
      </c>
      <c r="E1669" s="2" t="s">
        <v>45</v>
      </c>
      <c r="F1669" s="4">
        <v>40</v>
      </c>
      <c r="G1669" s="4">
        <v>40</v>
      </c>
      <c r="H1669" s="4">
        <v>86</v>
      </c>
      <c r="I1669" s="4">
        <v>1.1000000000000001</v>
      </c>
      <c r="J1669" s="4">
        <v>4.3</v>
      </c>
      <c r="K1669" s="4">
        <v>9.9</v>
      </c>
      <c r="L1669" s="8">
        <v>0.4</v>
      </c>
      <c r="M1669" s="59">
        <f>AlimentosSMAE[[#This Row],[Fibra]]/AlimentosSMAE[[#This Row],[Peso neto]]</f>
        <v>0.01</v>
      </c>
      <c r="N1669" s="62">
        <f>AlimentosSMAE[[#This Row],[Kcal]]/AlimentosSMAE[[#This Row],[Peso neto]]</f>
        <v>2.15</v>
      </c>
    </row>
    <row r="1670" spans="2:14" x14ac:dyDescent="0.25">
      <c r="B1670" s="17" t="s">
        <v>1924</v>
      </c>
      <c r="C1670" s="3" t="s">
        <v>2040</v>
      </c>
      <c r="D1670" s="4">
        <v>0.2</v>
      </c>
      <c r="E1670" s="2" t="s">
        <v>45</v>
      </c>
      <c r="F1670" s="4">
        <v>40</v>
      </c>
      <c r="G1670" s="4">
        <v>40</v>
      </c>
      <c r="H1670" s="4">
        <v>103</v>
      </c>
      <c r="I1670" s="4">
        <v>1.5</v>
      </c>
      <c r="J1670" s="4">
        <v>7.2</v>
      </c>
      <c r="K1670" s="4">
        <v>9.1</v>
      </c>
      <c r="L1670" s="8">
        <v>0.4</v>
      </c>
      <c r="M1670" s="59">
        <f>AlimentosSMAE[[#This Row],[Fibra]]/AlimentosSMAE[[#This Row],[Peso neto]]</f>
        <v>0.01</v>
      </c>
      <c r="N1670" s="62">
        <f>AlimentosSMAE[[#This Row],[Kcal]]/AlimentosSMAE[[#This Row],[Peso neto]]</f>
        <v>2.5750000000000002</v>
      </c>
    </row>
    <row r="1671" spans="2:14" x14ac:dyDescent="0.25">
      <c r="B1671" s="17" t="s">
        <v>1925</v>
      </c>
      <c r="C1671" s="3" t="s">
        <v>2040</v>
      </c>
      <c r="D1671" s="4">
        <v>0.2</v>
      </c>
      <c r="E1671" s="2" t="s">
        <v>45</v>
      </c>
      <c r="F1671" s="4">
        <v>40</v>
      </c>
      <c r="G1671" s="4">
        <v>40</v>
      </c>
      <c r="H1671" s="4">
        <v>104</v>
      </c>
      <c r="I1671" s="4">
        <v>2</v>
      </c>
      <c r="J1671" s="4">
        <v>7.1</v>
      </c>
      <c r="K1671" s="4">
        <v>9.1</v>
      </c>
      <c r="L1671" s="8">
        <v>0.4</v>
      </c>
      <c r="M1671" s="59">
        <f>AlimentosSMAE[[#This Row],[Fibra]]/AlimentosSMAE[[#This Row],[Peso neto]]</f>
        <v>0.01</v>
      </c>
      <c r="N1671" s="62">
        <f>AlimentosSMAE[[#This Row],[Kcal]]/AlimentosSMAE[[#This Row],[Peso neto]]</f>
        <v>2.6</v>
      </c>
    </row>
    <row r="1672" spans="2:14" x14ac:dyDescent="0.25">
      <c r="B1672" s="17" t="s">
        <v>163</v>
      </c>
      <c r="C1672" s="3" t="s">
        <v>2040</v>
      </c>
      <c r="D1672" s="4">
        <v>0.33333333300000001</v>
      </c>
      <c r="E1672" s="2" t="s">
        <v>50</v>
      </c>
      <c r="F1672" s="4">
        <v>52</v>
      </c>
      <c r="G1672" s="4">
        <v>52</v>
      </c>
      <c r="H1672" s="4">
        <v>64</v>
      </c>
      <c r="I1672" s="4">
        <v>1.5</v>
      </c>
      <c r="J1672" s="4">
        <v>0.2</v>
      </c>
      <c r="K1672" s="4">
        <v>13.6</v>
      </c>
      <c r="L1672" s="8">
        <v>0.5</v>
      </c>
      <c r="M1672" s="59">
        <f>AlimentosSMAE[[#This Row],[Fibra]]/AlimentosSMAE[[#This Row],[Peso neto]]</f>
        <v>9.6153846153846159E-3</v>
      </c>
      <c r="N1672" s="62">
        <f>AlimentosSMAE[[#This Row],[Kcal]]/AlimentosSMAE[[#This Row],[Peso neto]]</f>
        <v>1.2307692307692308</v>
      </c>
    </row>
    <row r="1673" spans="2:14" x14ac:dyDescent="0.25">
      <c r="B1673" s="17" t="s">
        <v>1426</v>
      </c>
      <c r="C1673" s="3" t="s">
        <v>2040</v>
      </c>
      <c r="D1673" s="4">
        <v>0.75</v>
      </c>
      <c r="E1673" s="2" t="s">
        <v>476</v>
      </c>
      <c r="F1673" s="4">
        <v>21</v>
      </c>
      <c r="G1673" s="4">
        <v>21</v>
      </c>
      <c r="H1673" s="4">
        <v>68</v>
      </c>
      <c r="I1673" s="4">
        <v>0.9</v>
      </c>
      <c r="J1673" s="4">
        <v>2.2000000000000002</v>
      </c>
      <c r="K1673" s="4">
        <v>11.5</v>
      </c>
      <c r="L1673" s="8">
        <v>0.2</v>
      </c>
      <c r="M1673" s="59">
        <f>AlimentosSMAE[[#This Row],[Fibra]]/AlimentosSMAE[[#This Row],[Peso neto]]</f>
        <v>9.5238095238095247E-3</v>
      </c>
      <c r="N1673" s="62">
        <f>AlimentosSMAE[[#This Row],[Kcal]]/AlimentosSMAE[[#This Row],[Peso neto]]</f>
        <v>3.2380952380952381</v>
      </c>
    </row>
    <row r="1674" spans="2:14" x14ac:dyDescent="0.25">
      <c r="B1674" s="17" t="s">
        <v>1955</v>
      </c>
      <c r="C1674" s="3" t="s">
        <v>2040</v>
      </c>
      <c r="D1674" s="4">
        <v>1</v>
      </c>
      <c r="E1674" s="2" t="s">
        <v>45</v>
      </c>
      <c r="F1674" s="4">
        <v>32</v>
      </c>
      <c r="G1674" s="4">
        <v>32</v>
      </c>
      <c r="H1674" s="4">
        <v>70</v>
      </c>
      <c r="I1674" s="4">
        <v>1.6</v>
      </c>
      <c r="J1674" s="4">
        <v>0.9</v>
      </c>
      <c r="K1674" s="4">
        <v>14.1</v>
      </c>
      <c r="L1674" s="8">
        <v>0.3</v>
      </c>
      <c r="M1674" s="59">
        <f>AlimentosSMAE[[#This Row],[Fibra]]/AlimentosSMAE[[#This Row],[Peso neto]]</f>
        <v>9.3749999999999997E-3</v>
      </c>
      <c r="N1674" s="62">
        <f>AlimentosSMAE[[#This Row],[Kcal]]/AlimentosSMAE[[#This Row],[Peso neto]]</f>
        <v>2.1875</v>
      </c>
    </row>
    <row r="1675" spans="2:14" x14ac:dyDescent="0.25">
      <c r="B1675" s="17" t="s">
        <v>1553</v>
      </c>
      <c r="C1675" s="3" t="s">
        <v>2040</v>
      </c>
      <c r="D1675" s="4">
        <v>0.33333333300000001</v>
      </c>
      <c r="E1675" s="2" t="s">
        <v>45</v>
      </c>
      <c r="F1675" s="4">
        <v>23</v>
      </c>
      <c r="G1675" s="4">
        <v>23</v>
      </c>
      <c r="H1675" s="4">
        <v>102</v>
      </c>
      <c r="I1675" s="4">
        <v>1.5</v>
      </c>
      <c r="J1675" s="4">
        <v>4.5</v>
      </c>
      <c r="K1675" s="4">
        <v>13.9</v>
      </c>
      <c r="L1675" s="8">
        <v>0.2</v>
      </c>
      <c r="M1675" s="59">
        <f>AlimentosSMAE[[#This Row],[Fibra]]/AlimentosSMAE[[#This Row],[Peso neto]]</f>
        <v>8.6956521739130436E-3</v>
      </c>
      <c r="N1675" s="62">
        <f>AlimentosSMAE[[#This Row],[Kcal]]/AlimentosSMAE[[#This Row],[Peso neto]]</f>
        <v>4.4347826086956523</v>
      </c>
    </row>
    <row r="1676" spans="2:14" x14ac:dyDescent="0.25">
      <c r="B1676" s="17" t="s">
        <v>921</v>
      </c>
      <c r="C1676" s="3" t="s">
        <v>2040</v>
      </c>
      <c r="D1676" s="4">
        <v>2</v>
      </c>
      <c r="E1676" s="2" t="s">
        <v>52</v>
      </c>
      <c r="F1676" s="4">
        <v>14</v>
      </c>
      <c r="G1676" s="4">
        <v>14</v>
      </c>
      <c r="H1676" s="4">
        <v>62</v>
      </c>
      <c r="I1676" s="4">
        <v>1.4</v>
      </c>
      <c r="J1676" s="4">
        <v>0.7</v>
      </c>
      <c r="K1676" s="4">
        <v>12.7</v>
      </c>
      <c r="L1676" s="8">
        <v>0.1</v>
      </c>
      <c r="M1676" s="59">
        <f>AlimentosSMAE[[#This Row],[Fibra]]/AlimentosSMAE[[#This Row],[Peso neto]]</f>
        <v>7.1428571428571435E-3</v>
      </c>
      <c r="N1676" s="62">
        <f>AlimentosSMAE[[#This Row],[Kcal]]/AlimentosSMAE[[#This Row],[Peso neto]]</f>
        <v>4.4285714285714288</v>
      </c>
    </row>
    <row r="1677" spans="2:14" x14ac:dyDescent="0.25">
      <c r="B1677" s="17" t="s">
        <v>939</v>
      </c>
      <c r="C1677" s="3" t="s">
        <v>2040</v>
      </c>
      <c r="D1677" s="4">
        <v>2</v>
      </c>
      <c r="E1677" s="2" t="s">
        <v>52</v>
      </c>
      <c r="F1677" s="4">
        <v>14</v>
      </c>
      <c r="G1677" s="4">
        <v>14</v>
      </c>
      <c r="H1677" s="4">
        <v>62</v>
      </c>
      <c r="I1677" s="4">
        <v>1.4</v>
      </c>
      <c r="J1677" s="4">
        <v>0.7</v>
      </c>
      <c r="K1677" s="4">
        <v>12.7</v>
      </c>
      <c r="L1677" s="8">
        <v>0.1</v>
      </c>
      <c r="M1677" s="59">
        <f>AlimentosSMAE[[#This Row],[Fibra]]/AlimentosSMAE[[#This Row],[Peso neto]]</f>
        <v>7.1428571428571435E-3</v>
      </c>
      <c r="N1677" s="62">
        <f>AlimentosSMAE[[#This Row],[Kcal]]/AlimentosSMAE[[#This Row],[Peso neto]]</f>
        <v>4.4285714285714288</v>
      </c>
    </row>
    <row r="1678" spans="2:14" x14ac:dyDescent="0.25">
      <c r="B1678" s="17" t="s">
        <v>1444</v>
      </c>
      <c r="C1678" s="3" t="s">
        <v>2040</v>
      </c>
      <c r="D1678" s="4">
        <v>1</v>
      </c>
      <c r="E1678" s="2" t="s">
        <v>476</v>
      </c>
      <c r="F1678" s="4">
        <v>15</v>
      </c>
      <c r="G1678" s="4">
        <v>15</v>
      </c>
      <c r="H1678" s="4">
        <v>64</v>
      </c>
      <c r="I1678" s="4">
        <v>1.6</v>
      </c>
      <c r="J1678" s="4">
        <v>1.2</v>
      </c>
      <c r="K1678" s="4">
        <v>11.8</v>
      </c>
      <c r="L1678" s="8">
        <v>0.1</v>
      </c>
      <c r="M1678" s="59">
        <f>AlimentosSMAE[[#This Row],[Fibra]]/AlimentosSMAE[[#This Row],[Peso neto]]</f>
        <v>6.6666666666666671E-3</v>
      </c>
      <c r="N1678" s="62">
        <f>AlimentosSMAE[[#This Row],[Kcal]]/AlimentosSMAE[[#This Row],[Peso neto]]</f>
        <v>4.2666666666666666</v>
      </c>
    </row>
    <row r="1679" spans="2:14" x14ac:dyDescent="0.25">
      <c r="B1679" s="17" t="s">
        <v>1483</v>
      </c>
      <c r="C1679" s="3" t="s">
        <v>2040</v>
      </c>
      <c r="D1679" s="4">
        <v>15</v>
      </c>
      <c r="E1679" s="2" t="s">
        <v>10</v>
      </c>
      <c r="F1679" s="4">
        <v>15</v>
      </c>
      <c r="G1679" s="4">
        <v>15</v>
      </c>
      <c r="H1679" s="4">
        <v>59</v>
      </c>
      <c r="I1679" s="4">
        <v>1.1000000000000001</v>
      </c>
      <c r="J1679" s="4">
        <v>0.7</v>
      </c>
      <c r="K1679" s="4">
        <v>11.6</v>
      </c>
      <c r="L1679" s="8">
        <v>0.1</v>
      </c>
      <c r="M1679" s="59">
        <f>AlimentosSMAE[[#This Row],[Fibra]]/AlimentosSMAE[[#This Row],[Peso neto]]</f>
        <v>6.6666666666666671E-3</v>
      </c>
      <c r="N1679" s="62">
        <f>AlimentosSMAE[[#This Row],[Kcal]]/AlimentosSMAE[[#This Row],[Peso neto]]</f>
        <v>3.9333333333333331</v>
      </c>
    </row>
    <row r="1680" spans="2:14" x14ac:dyDescent="0.25">
      <c r="B1680" s="17" t="s">
        <v>1484</v>
      </c>
      <c r="C1680" s="3" t="s">
        <v>2040</v>
      </c>
      <c r="D1680" s="4">
        <v>15</v>
      </c>
      <c r="E1680" s="2" t="s">
        <v>10</v>
      </c>
      <c r="F1680" s="4">
        <v>15</v>
      </c>
      <c r="G1680" s="4">
        <v>15</v>
      </c>
      <c r="H1680" s="4">
        <v>56</v>
      </c>
      <c r="I1680" s="4">
        <v>1</v>
      </c>
      <c r="J1680" s="4">
        <v>0.2</v>
      </c>
      <c r="K1680" s="4">
        <v>12</v>
      </c>
      <c r="L1680" s="8">
        <v>0.1</v>
      </c>
      <c r="M1680" s="59">
        <f>AlimentosSMAE[[#This Row],[Fibra]]/AlimentosSMAE[[#This Row],[Peso neto]]</f>
        <v>6.6666666666666671E-3</v>
      </c>
      <c r="N1680" s="62">
        <f>AlimentosSMAE[[#This Row],[Kcal]]/AlimentosSMAE[[#This Row],[Peso neto]]</f>
        <v>3.7333333333333334</v>
      </c>
    </row>
    <row r="1681" spans="2:14" x14ac:dyDescent="0.25">
      <c r="B1681" s="17" t="s">
        <v>1805</v>
      </c>
      <c r="C1681" s="3" t="s">
        <v>2040</v>
      </c>
      <c r="D1681" s="4">
        <v>0.5</v>
      </c>
      <c r="E1681" s="2" t="s">
        <v>45</v>
      </c>
      <c r="F1681" s="4">
        <v>30</v>
      </c>
      <c r="G1681" s="4">
        <v>30</v>
      </c>
      <c r="H1681" s="4">
        <v>100</v>
      </c>
      <c r="I1681" s="4">
        <v>2</v>
      </c>
      <c r="J1681" s="4">
        <v>2.2000000000000002</v>
      </c>
      <c r="K1681" s="4">
        <v>18</v>
      </c>
      <c r="L1681" s="8">
        <v>0.2</v>
      </c>
      <c r="M1681" s="59">
        <f>AlimentosSMAE[[#This Row],[Fibra]]/AlimentosSMAE[[#This Row],[Peso neto]]</f>
        <v>6.6666666666666671E-3</v>
      </c>
      <c r="N1681" s="62">
        <f>AlimentosSMAE[[#This Row],[Kcal]]/AlimentosSMAE[[#This Row],[Peso neto]]</f>
        <v>3.3333333333333335</v>
      </c>
    </row>
    <row r="1682" spans="2:14" x14ac:dyDescent="0.25">
      <c r="B1682" s="17" t="s">
        <v>844</v>
      </c>
      <c r="C1682" s="3" t="s">
        <v>2040</v>
      </c>
      <c r="D1682" s="4">
        <v>4</v>
      </c>
      <c r="E1682" s="2" t="s">
        <v>843</v>
      </c>
      <c r="F1682" s="4">
        <v>16</v>
      </c>
      <c r="G1682" s="4">
        <v>16</v>
      </c>
      <c r="H1682" s="4">
        <v>63</v>
      </c>
      <c r="I1682" s="4">
        <v>1</v>
      </c>
      <c r="J1682" s="4">
        <v>1.5</v>
      </c>
      <c r="K1682" s="4">
        <v>11.5</v>
      </c>
      <c r="L1682" s="8">
        <v>0.1</v>
      </c>
      <c r="M1682" s="59">
        <f>AlimentosSMAE[[#This Row],[Fibra]]/AlimentosSMAE[[#This Row],[Peso neto]]</f>
        <v>6.2500000000000003E-3</v>
      </c>
      <c r="N1682" s="62">
        <f>AlimentosSMAE[[#This Row],[Kcal]]/AlimentosSMAE[[#This Row],[Peso neto]]</f>
        <v>3.9375</v>
      </c>
    </row>
    <row r="1683" spans="2:14" x14ac:dyDescent="0.25">
      <c r="B1683" s="17" t="s">
        <v>938</v>
      </c>
      <c r="C1683" s="3" t="s">
        <v>2040</v>
      </c>
      <c r="D1683" s="4">
        <v>2</v>
      </c>
      <c r="E1683" s="2" t="s">
        <v>52</v>
      </c>
      <c r="F1683" s="4">
        <v>16</v>
      </c>
      <c r="G1683" s="4">
        <v>16</v>
      </c>
      <c r="H1683" s="4">
        <v>60</v>
      </c>
      <c r="I1683" s="4">
        <v>1.7</v>
      </c>
      <c r="J1683" s="4">
        <v>0.2</v>
      </c>
      <c r="K1683" s="4">
        <v>12.6</v>
      </c>
      <c r="L1683" s="8">
        <v>0.1</v>
      </c>
      <c r="M1683" s="59">
        <f>AlimentosSMAE[[#This Row],[Fibra]]/AlimentosSMAE[[#This Row],[Peso neto]]</f>
        <v>6.2500000000000003E-3</v>
      </c>
      <c r="N1683" s="62">
        <f>AlimentosSMAE[[#This Row],[Kcal]]/AlimentosSMAE[[#This Row],[Peso neto]]</f>
        <v>3.75</v>
      </c>
    </row>
    <row r="1684" spans="2:14" x14ac:dyDescent="0.25">
      <c r="B1684" s="17" t="s">
        <v>1920</v>
      </c>
      <c r="C1684" s="3" t="s">
        <v>2040</v>
      </c>
      <c r="D1684" s="4">
        <v>0.33333333300000001</v>
      </c>
      <c r="E1684" s="2" t="s">
        <v>50</v>
      </c>
      <c r="F1684" s="4">
        <v>16</v>
      </c>
      <c r="G1684" s="4">
        <v>16</v>
      </c>
      <c r="H1684" s="4">
        <v>60</v>
      </c>
      <c r="I1684" s="4">
        <v>2</v>
      </c>
      <c r="J1684" s="4">
        <v>0.3</v>
      </c>
      <c r="K1684" s="4">
        <v>12.1</v>
      </c>
      <c r="L1684" s="8">
        <v>0.1</v>
      </c>
      <c r="M1684" s="59">
        <f>AlimentosSMAE[[#This Row],[Fibra]]/AlimentosSMAE[[#This Row],[Peso neto]]</f>
        <v>6.2500000000000003E-3</v>
      </c>
      <c r="N1684" s="62">
        <f>AlimentosSMAE[[#This Row],[Kcal]]/AlimentosSMAE[[#This Row],[Peso neto]]</f>
        <v>3.75</v>
      </c>
    </row>
    <row r="1685" spans="2:14" x14ac:dyDescent="0.25">
      <c r="B1685" s="17" t="s">
        <v>159</v>
      </c>
      <c r="C1685" s="3" t="s">
        <v>2040</v>
      </c>
      <c r="D1685" s="4">
        <v>0.5</v>
      </c>
      <c r="E1685" s="2" t="s">
        <v>50</v>
      </c>
      <c r="F1685" s="4">
        <v>17</v>
      </c>
      <c r="G1685" s="4">
        <v>17</v>
      </c>
      <c r="H1685" s="4">
        <v>64</v>
      </c>
      <c r="I1685" s="4">
        <v>0.9</v>
      </c>
      <c r="J1685" s="4">
        <v>0.2</v>
      </c>
      <c r="K1685" s="4">
        <v>14.7</v>
      </c>
      <c r="L1685" s="8">
        <v>0.1</v>
      </c>
      <c r="M1685" s="59">
        <f>AlimentosSMAE[[#This Row],[Fibra]]/AlimentosSMAE[[#This Row],[Peso neto]]</f>
        <v>5.8823529411764705E-3</v>
      </c>
      <c r="N1685" s="62">
        <f>AlimentosSMAE[[#This Row],[Kcal]]/AlimentosSMAE[[#This Row],[Peso neto]]</f>
        <v>3.7647058823529411</v>
      </c>
    </row>
    <row r="1686" spans="2:14" x14ac:dyDescent="0.25">
      <c r="B1686" s="17" t="s">
        <v>1926</v>
      </c>
      <c r="C1686" s="3" t="s">
        <v>2040</v>
      </c>
      <c r="D1686" s="4">
        <v>0.16666666699999999</v>
      </c>
      <c r="E1686" s="2" t="s">
        <v>45</v>
      </c>
      <c r="F1686" s="4">
        <v>34</v>
      </c>
      <c r="G1686" s="4">
        <v>34</v>
      </c>
      <c r="H1686" s="4">
        <v>103</v>
      </c>
      <c r="I1686" s="4">
        <v>0.9</v>
      </c>
      <c r="J1686" s="4">
        <v>6.5</v>
      </c>
      <c r="K1686" s="4">
        <v>11</v>
      </c>
      <c r="L1686" s="8">
        <v>0.2</v>
      </c>
      <c r="M1686" s="59">
        <f>AlimentosSMAE[[#This Row],[Fibra]]/AlimentosSMAE[[#This Row],[Peso neto]]</f>
        <v>5.8823529411764705E-3</v>
      </c>
      <c r="N1686" s="62">
        <f>AlimentosSMAE[[#This Row],[Kcal]]/AlimentosSMAE[[#This Row],[Peso neto]]</f>
        <v>3.0294117647058822</v>
      </c>
    </row>
    <row r="1687" spans="2:14" x14ac:dyDescent="0.25">
      <c r="B1687" s="17" t="s">
        <v>1927</v>
      </c>
      <c r="C1687" s="3" t="s">
        <v>2040</v>
      </c>
      <c r="D1687" s="4">
        <v>0.16666666699999999</v>
      </c>
      <c r="E1687" s="2" t="s">
        <v>45</v>
      </c>
      <c r="F1687" s="4">
        <v>34</v>
      </c>
      <c r="G1687" s="4">
        <v>34</v>
      </c>
      <c r="H1687" s="4">
        <v>103</v>
      </c>
      <c r="I1687" s="4">
        <v>0.9</v>
      </c>
      <c r="J1687" s="4">
        <v>6.5</v>
      </c>
      <c r="K1687" s="4">
        <v>11</v>
      </c>
      <c r="L1687" s="8">
        <v>0.2</v>
      </c>
      <c r="M1687" s="59">
        <f>AlimentosSMAE[[#This Row],[Fibra]]/AlimentosSMAE[[#This Row],[Peso neto]]</f>
        <v>5.8823529411764705E-3</v>
      </c>
      <c r="N1687" s="62">
        <f>AlimentosSMAE[[#This Row],[Kcal]]/AlimentosSMAE[[#This Row],[Peso neto]]</f>
        <v>3.0294117647058822</v>
      </c>
    </row>
    <row r="1688" spans="2:14" x14ac:dyDescent="0.25">
      <c r="B1688" s="17" t="s">
        <v>1462</v>
      </c>
      <c r="C1688" s="3" t="s">
        <v>2040</v>
      </c>
      <c r="D1688" s="4">
        <v>5</v>
      </c>
      <c r="E1688" s="2" t="s">
        <v>45</v>
      </c>
      <c r="F1688" s="4">
        <v>115</v>
      </c>
      <c r="G1688" s="4">
        <v>94</v>
      </c>
      <c r="H1688" s="4">
        <v>72</v>
      </c>
      <c r="I1688" s="4">
        <v>1.5</v>
      </c>
      <c r="J1688" s="4">
        <v>0.1</v>
      </c>
      <c r="K1688" s="4">
        <v>16.5</v>
      </c>
      <c r="L1688" s="8">
        <v>0.5</v>
      </c>
      <c r="M1688" s="59">
        <f>AlimentosSMAE[[#This Row],[Fibra]]/AlimentosSMAE[[#This Row],[Peso neto]]</f>
        <v>5.3191489361702126E-3</v>
      </c>
      <c r="N1688" s="62">
        <f>AlimentosSMAE[[#This Row],[Kcal]]/AlimentosSMAE[[#This Row],[Peso neto]]</f>
        <v>0.76595744680851063</v>
      </c>
    </row>
    <row r="1689" spans="2:14" x14ac:dyDescent="0.25">
      <c r="B1689" s="17" t="s">
        <v>824</v>
      </c>
      <c r="C1689" s="3" t="s">
        <v>2040</v>
      </c>
      <c r="D1689" s="4">
        <v>5</v>
      </c>
      <c r="E1689" s="2" t="s">
        <v>45</v>
      </c>
      <c r="F1689" s="4">
        <v>19</v>
      </c>
      <c r="G1689" s="4">
        <v>19</v>
      </c>
      <c r="H1689" s="4">
        <v>69</v>
      </c>
      <c r="I1689" s="4">
        <v>1.3</v>
      </c>
      <c r="J1689" s="4">
        <v>1.3</v>
      </c>
      <c r="K1689" s="4">
        <v>13.8</v>
      </c>
      <c r="L1689" s="8">
        <v>0.1</v>
      </c>
      <c r="M1689" s="59">
        <f>AlimentosSMAE[[#This Row],[Fibra]]/AlimentosSMAE[[#This Row],[Peso neto]]</f>
        <v>5.263157894736842E-3</v>
      </c>
      <c r="N1689" s="62">
        <f>AlimentosSMAE[[#This Row],[Kcal]]/AlimentosSMAE[[#This Row],[Peso neto]]</f>
        <v>3.6315789473684212</v>
      </c>
    </row>
    <row r="1690" spans="2:14" x14ac:dyDescent="0.25">
      <c r="B1690" s="17" t="s">
        <v>842</v>
      </c>
      <c r="C1690" s="3" t="s">
        <v>2040</v>
      </c>
      <c r="D1690" s="4">
        <v>5</v>
      </c>
      <c r="E1690" s="2" t="s">
        <v>843</v>
      </c>
      <c r="F1690" s="4">
        <v>19</v>
      </c>
      <c r="G1690" s="4">
        <v>19</v>
      </c>
      <c r="H1690" s="4">
        <v>69</v>
      </c>
      <c r="I1690" s="4">
        <v>1.3</v>
      </c>
      <c r="J1690" s="4">
        <v>1.3</v>
      </c>
      <c r="K1690" s="4">
        <v>13.8</v>
      </c>
      <c r="L1690" s="8">
        <v>0.1</v>
      </c>
      <c r="M1690" s="59">
        <f>AlimentosSMAE[[#This Row],[Fibra]]/AlimentosSMAE[[#This Row],[Peso neto]]</f>
        <v>5.263157894736842E-3</v>
      </c>
      <c r="N1690" s="62">
        <f>AlimentosSMAE[[#This Row],[Kcal]]/AlimentosSMAE[[#This Row],[Peso neto]]</f>
        <v>3.6315789473684212</v>
      </c>
    </row>
    <row r="1691" spans="2:14" x14ac:dyDescent="0.25">
      <c r="B1691" s="17" t="s">
        <v>1506</v>
      </c>
      <c r="C1691" s="3" t="s">
        <v>2040</v>
      </c>
      <c r="D1691" s="4">
        <v>0.25</v>
      </c>
      <c r="E1691" s="2" t="s">
        <v>50</v>
      </c>
      <c r="F1691" s="4">
        <v>19</v>
      </c>
      <c r="G1691" s="4">
        <v>19</v>
      </c>
      <c r="H1691" s="4">
        <v>69</v>
      </c>
      <c r="I1691" s="4">
        <v>2.2999999999999998</v>
      </c>
      <c r="J1691" s="4">
        <v>0.2</v>
      </c>
      <c r="K1691" s="4">
        <v>14.1</v>
      </c>
      <c r="L1691" s="8">
        <v>0.1</v>
      </c>
      <c r="M1691" s="59">
        <f>AlimentosSMAE[[#This Row],[Fibra]]/AlimentosSMAE[[#This Row],[Peso neto]]</f>
        <v>5.263157894736842E-3</v>
      </c>
      <c r="N1691" s="62">
        <f>AlimentosSMAE[[#This Row],[Kcal]]/AlimentosSMAE[[#This Row],[Peso neto]]</f>
        <v>3.6315789473684212</v>
      </c>
    </row>
    <row r="1692" spans="2:14" x14ac:dyDescent="0.25">
      <c r="B1692" s="17" t="s">
        <v>1508</v>
      </c>
      <c r="C1692" s="3" t="s">
        <v>2040</v>
      </c>
      <c r="D1692" s="4">
        <v>0.25</v>
      </c>
      <c r="E1692" s="2" t="s">
        <v>50</v>
      </c>
      <c r="F1692" s="4">
        <v>19</v>
      </c>
      <c r="G1692" s="4">
        <v>19</v>
      </c>
      <c r="H1692" s="4">
        <v>69</v>
      </c>
      <c r="I1692" s="4">
        <v>2.2999999999999998</v>
      </c>
      <c r="J1692" s="4">
        <v>0.2</v>
      </c>
      <c r="K1692" s="4">
        <v>14.1</v>
      </c>
      <c r="L1692" s="8">
        <v>0.1</v>
      </c>
      <c r="M1692" s="59">
        <f>AlimentosSMAE[[#This Row],[Fibra]]/AlimentosSMAE[[#This Row],[Peso neto]]</f>
        <v>5.263157894736842E-3</v>
      </c>
      <c r="N1692" s="62">
        <f>AlimentosSMAE[[#This Row],[Kcal]]/AlimentosSMAE[[#This Row],[Peso neto]]</f>
        <v>3.6315789473684212</v>
      </c>
    </row>
    <row r="1693" spans="2:14" x14ac:dyDescent="0.25">
      <c r="B1693" s="17" t="s">
        <v>1510</v>
      </c>
      <c r="C1693" s="3" t="s">
        <v>2040</v>
      </c>
      <c r="D1693" s="4">
        <v>0.25</v>
      </c>
      <c r="E1693" s="2" t="s">
        <v>50</v>
      </c>
      <c r="F1693" s="4">
        <v>19</v>
      </c>
      <c r="G1693" s="4">
        <v>19</v>
      </c>
      <c r="H1693" s="4">
        <v>69</v>
      </c>
      <c r="I1693" s="4">
        <v>2.2999999999999998</v>
      </c>
      <c r="J1693" s="4">
        <v>0.2</v>
      </c>
      <c r="K1693" s="4">
        <v>14.1</v>
      </c>
      <c r="L1693" s="8">
        <v>0.1</v>
      </c>
      <c r="M1693" s="59">
        <f>AlimentosSMAE[[#This Row],[Fibra]]/AlimentosSMAE[[#This Row],[Peso neto]]</f>
        <v>5.263157894736842E-3</v>
      </c>
      <c r="N1693" s="62">
        <f>AlimentosSMAE[[#This Row],[Kcal]]/AlimentosSMAE[[#This Row],[Peso neto]]</f>
        <v>3.6315789473684212</v>
      </c>
    </row>
    <row r="1694" spans="2:14" x14ac:dyDescent="0.25">
      <c r="B1694" s="17" t="s">
        <v>1512</v>
      </c>
      <c r="C1694" s="3" t="s">
        <v>2040</v>
      </c>
      <c r="D1694" s="4">
        <v>0.25</v>
      </c>
      <c r="E1694" s="2" t="s">
        <v>50</v>
      </c>
      <c r="F1694" s="4">
        <v>19</v>
      </c>
      <c r="G1694" s="4">
        <v>19</v>
      </c>
      <c r="H1694" s="4">
        <v>69</v>
      </c>
      <c r="I1694" s="4">
        <v>2.2999999999999998</v>
      </c>
      <c r="J1694" s="4">
        <v>0.2</v>
      </c>
      <c r="K1694" s="4">
        <v>14.1</v>
      </c>
      <c r="L1694" s="8">
        <v>0.1</v>
      </c>
      <c r="M1694" s="59">
        <f>AlimentosSMAE[[#This Row],[Fibra]]/AlimentosSMAE[[#This Row],[Peso neto]]</f>
        <v>5.263157894736842E-3</v>
      </c>
      <c r="N1694" s="62">
        <f>AlimentosSMAE[[#This Row],[Kcal]]/AlimentosSMAE[[#This Row],[Peso neto]]</f>
        <v>3.6315789473684212</v>
      </c>
    </row>
    <row r="1695" spans="2:14" x14ac:dyDescent="0.25">
      <c r="B1695" s="17" t="s">
        <v>1461</v>
      </c>
      <c r="C1695" s="3" t="s">
        <v>2040</v>
      </c>
      <c r="D1695" s="4">
        <v>1</v>
      </c>
      <c r="E1695" s="2" t="s">
        <v>45</v>
      </c>
      <c r="F1695" s="4">
        <v>95</v>
      </c>
      <c r="G1695" s="4">
        <v>78</v>
      </c>
      <c r="H1695" s="4">
        <v>71</v>
      </c>
      <c r="I1695" s="4">
        <v>2.6</v>
      </c>
      <c r="J1695" s="4">
        <v>0.2</v>
      </c>
      <c r="K1695" s="4">
        <v>15.5</v>
      </c>
      <c r="L1695" s="8">
        <v>0.4</v>
      </c>
      <c r="M1695" s="59">
        <f>AlimentosSMAE[[#This Row],[Fibra]]/AlimentosSMAE[[#This Row],[Peso neto]]</f>
        <v>5.1282051282051282E-3</v>
      </c>
      <c r="N1695" s="62">
        <f>AlimentosSMAE[[#This Row],[Kcal]]/AlimentosSMAE[[#This Row],[Peso neto]]</f>
        <v>0.91025641025641024</v>
      </c>
    </row>
    <row r="1696" spans="2:14" x14ac:dyDescent="0.25">
      <c r="B1696" s="17" t="s">
        <v>263</v>
      </c>
      <c r="C1696" s="3" t="s">
        <v>2040</v>
      </c>
      <c r="D1696" s="4">
        <v>0.33333333300000001</v>
      </c>
      <c r="E1696" s="2" t="s">
        <v>45</v>
      </c>
      <c r="F1696" s="4">
        <v>20</v>
      </c>
      <c r="G1696" s="4">
        <v>20</v>
      </c>
      <c r="H1696" s="4">
        <v>61</v>
      </c>
      <c r="I1696" s="4">
        <v>1.9</v>
      </c>
      <c r="J1696" s="4">
        <v>0</v>
      </c>
      <c r="K1696" s="4">
        <v>12.8</v>
      </c>
      <c r="L1696" s="8">
        <v>0.1</v>
      </c>
      <c r="M1696" s="59">
        <f>AlimentosSMAE[[#This Row],[Fibra]]/AlimentosSMAE[[#This Row],[Peso neto]]</f>
        <v>5.0000000000000001E-3</v>
      </c>
      <c r="N1696" s="62">
        <f>AlimentosSMAE[[#This Row],[Kcal]]/AlimentosSMAE[[#This Row],[Peso neto]]</f>
        <v>3.05</v>
      </c>
    </row>
    <row r="1697" spans="2:14" x14ac:dyDescent="0.25">
      <c r="B1697" s="17" t="s">
        <v>266</v>
      </c>
      <c r="C1697" s="3" t="s">
        <v>2040</v>
      </c>
      <c r="D1697" s="4">
        <v>0.33333333300000001</v>
      </c>
      <c r="E1697" s="2" t="s">
        <v>45</v>
      </c>
      <c r="F1697" s="4">
        <v>20</v>
      </c>
      <c r="G1697" s="4">
        <v>20</v>
      </c>
      <c r="H1697" s="4">
        <v>61</v>
      </c>
      <c r="I1697" s="4">
        <v>1.9</v>
      </c>
      <c r="J1697" s="4">
        <v>0</v>
      </c>
      <c r="K1697" s="4">
        <v>12.8</v>
      </c>
      <c r="L1697" s="8">
        <v>0.1</v>
      </c>
      <c r="M1697" s="59">
        <f>AlimentosSMAE[[#This Row],[Fibra]]/AlimentosSMAE[[#This Row],[Peso neto]]</f>
        <v>5.0000000000000001E-3</v>
      </c>
      <c r="N1697" s="62">
        <f>AlimentosSMAE[[#This Row],[Kcal]]/AlimentosSMAE[[#This Row],[Peso neto]]</f>
        <v>3.05</v>
      </c>
    </row>
    <row r="1698" spans="2:14" x14ac:dyDescent="0.25">
      <c r="B1698" s="17" t="s">
        <v>576</v>
      </c>
      <c r="C1698" s="3" t="s">
        <v>2040</v>
      </c>
      <c r="D1698" s="4">
        <v>20</v>
      </c>
      <c r="E1698" s="2" t="s">
        <v>10</v>
      </c>
      <c r="F1698" s="4">
        <v>20</v>
      </c>
      <c r="G1698" s="4">
        <v>20</v>
      </c>
      <c r="H1698" s="4">
        <v>74</v>
      </c>
      <c r="I1698" s="4">
        <v>2.5</v>
      </c>
      <c r="J1698" s="4">
        <v>0.2</v>
      </c>
      <c r="K1698" s="4">
        <v>15</v>
      </c>
      <c r="L1698" s="8">
        <v>0.1</v>
      </c>
      <c r="M1698" s="59">
        <f>AlimentosSMAE[[#This Row],[Fibra]]/AlimentosSMAE[[#This Row],[Peso neto]]</f>
        <v>5.0000000000000001E-3</v>
      </c>
      <c r="N1698" s="62">
        <f>AlimentosSMAE[[#This Row],[Kcal]]/AlimentosSMAE[[#This Row],[Peso neto]]</f>
        <v>3.7</v>
      </c>
    </row>
    <row r="1699" spans="2:14" x14ac:dyDescent="0.25">
      <c r="B1699" s="17" t="s">
        <v>726</v>
      </c>
      <c r="C1699" s="3" t="s">
        <v>2040</v>
      </c>
      <c r="D1699" s="4">
        <v>20</v>
      </c>
      <c r="E1699" s="2" t="s">
        <v>10</v>
      </c>
      <c r="F1699" s="4">
        <v>20</v>
      </c>
      <c r="G1699" s="4">
        <v>20</v>
      </c>
      <c r="H1699" s="4">
        <v>70</v>
      </c>
      <c r="I1699" s="4">
        <v>2.9</v>
      </c>
      <c r="J1699" s="4">
        <v>0.3</v>
      </c>
      <c r="K1699" s="4">
        <v>15</v>
      </c>
      <c r="L1699" s="8">
        <v>0.1</v>
      </c>
      <c r="M1699" s="59">
        <f>AlimentosSMAE[[#This Row],[Fibra]]/AlimentosSMAE[[#This Row],[Peso neto]]</f>
        <v>5.0000000000000001E-3</v>
      </c>
      <c r="N1699" s="62">
        <f>AlimentosSMAE[[#This Row],[Kcal]]/AlimentosSMAE[[#This Row],[Peso neto]]</f>
        <v>3.5</v>
      </c>
    </row>
    <row r="1700" spans="2:14" x14ac:dyDescent="0.25">
      <c r="B1700" s="17" t="s">
        <v>727</v>
      </c>
      <c r="C1700" s="3" t="s">
        <v>2040</v>
      </c>
      <c r="D1700" s="4">
        <v>20</v>
      </c>
      <c r="E1700" s="2" t="s">
        <v>10</v>
      </c>
      <c r="F1700" s="4">
        <v>20</v>
      </c>
      <c r="G1700" s="4">
        <v>20</v>
      </c>
      <c r="H1700" s="4">
        <v>70</v>
      </c>
      <c r="I1700" s="4">
        <v>2.9</v>
      </c>
      <c r="J1700" s="4">
        <v>0.3</v>
      </c>
      <c r="K1700" s="4">
        <v>15</v>
      </c>
      <c r="L1700" s="8">
        <v>0.1</v>
      </c>
      <c r="M1700" s="59">
        <f>AlimentosSMAE[[#This Row],[Fibra]]/AlimentosSMAE[[#This Row],[Peso neto]]</f>
        <v>5.0000000000000001E-3</v>
      </c>
      <c r="N1700" s="62">
        <f>AlimentosSMAE[[#This Row],[Kcal]]/AlimentosSMAE[[#This Row],[Peso neto]]</f>
        <v>3.5</v>
      </c>
    </row>
    <row r="1701" spans="2:14" x14ac:dyDescent="0.25">
      <c r="B1701" s="17" t="s">
        <v>731</v>
      </c>
      <c r="C1701" s="3" t="s">
        <v>2040</v>
      </c>
      <c r="D1701" s="4">
        <v>20</v>
      </c>
      <c r="E1701" s="2" t="s">
        <v>10</v>
      </c>
      <c r="F1701" s="4">
        <v>20</v>
      </c>
      <c r="G1701" s="4">
        <v>20</v>
      </c>
      <c r="H1701" s="4">
        <v>70</v>
      </c>
      <c r="I1701" s="4">
        <v>2.9</v>
      </c>
      <c r="J1701" s="4">
        <v>0.3</v>
      </c>
      <c r="K1701" s="4">
        <v>15</v>
      </c>
      <c r="L1701" s="8">
        <v>0.1</v>
      </c>
      <c r="M1701" s="59">
        <f>AlimentosSMAE[[#This Row],[Fibra]]/AlimentosSMAE[[#This Row],[Peso neto]]</f>
        <v>5.0000000000000001E-3</v>
      </c>
      <c r="N1701" s="62">
        <f>AlimentosSMAE[[#This Row],[Kcal]]/AlimentosSMAE[[#This Row],[Peso neto]]</f>
        <v>3.5</v>
      </c>
    </row>
    <row r="1702" spans="2:14" x14ac:dyDescent="0.25">
      <c r="B1702" s="17" t="s">
        <v>754</v>
      </c>
      <c r="C1702" s="3" t="s">
        <v>2040</v>
      </c>
      <c r="D1702" s="4">
        <v>0.5</v>
      </c>
      <c r="E1702" s="2" t="s">
        <v>50</v>
      </c>
      <c r="F1702" s="4">
        <v>20</v>
      </c>
      <c r="G1702" s="4">
        <v>20</v>
      </c>
      <c r="H1702" s="4">
        <v>74</v>
      </c>
      <c r="I1702" s="4">
        <v>2.5</v>
      </c>
      <c r="J1702" s="4">
        <v>0.2</v>
      </c>
      <c r="K1702" s="4">
        <v>15</v>
      </c>
      <c r="L1702" s="8">
        <v>0.1</v>
      </c>
      <c r="M1702" s="59">
        <f>AlimentosSMAE[[#This Row],[Fibra]]/AlimentosSMAE[[#This Row],[Peso neto]]</f>
        <v>5.0000000000000001E-3</v>
      </c>
      <c r="N1702" s="62">
        <f>AlimentosSMAE[[#This Row],[Kcal]]/AlimentosSMAE[[#This Row],[Peso neto]]</f>
        <v>3.7</v>
      </c>
    </row>
    <row r="1703" spans="2:14" x14ac:dyDescent="0.25">
      <c r="B1703" s="17" t="s">
        <v>800</v>
      </c>
      <c r="C1703" s="3" t="s">
        <v>2040</v>
      </c>
      <c r="D1703" s="4">
        <v>20</v>
      </c>
      <c r="E1703" s="2" t="s">
        <v>10</v>
      </c>
      <c r="F1703" s="4">
        <v>20</v>
      </c>
      <c r="G1703" s="4">
        <v>20</v>
      </c>
      <c r="H1703" s="4">
        <v>70</v>
      </c>
      <c r="I1703" s="4">
        <v>2.9</v>
      </c>
      <c r="J1703" s="4">
        <v>0.3</v>
      </c>
      <c r="K1703" s="4">
        <v>15</v>
      </c>
      <c r="L1703" s="8">
        <v>0.1</v>
      </c>
      <c r="M1703" s="59">
        <f>AlimentosSMAE[[#This Row],[Fibra]]/AlimentosSMAE[[#This Row],[Peso neto]]</f>
        <v>5.0000000000000001E-3</v>
      </c>
      <c r="N1703" s="62">
        <f>AlimentosSMAE[[#This Row],[Kcal]]/AlimentosSMAE[[#This Row],[Peso neto]]</f>
        <v>3.5</v>
      </c>
    </row>
    <row r="1704" spans="2:14" x14ac:dyDescent="0.25">
      <c r="B1704" s="17" t="s">
        <v>1505</v>
      </c>
      <c r="C1704" s="3" t="s">
        <v>2040</v>
      </c>
      <c r="D1704" s="4">
        <v>0.5</v>
      </c>
      <c r="E1704" s="2" t="s">
        <v>50</v>
      </c>
      <c r="F1704" s="4">
        <v>20</v>
      </c>
      <c r="G1704" s="4">
        <v>20</v>
      </c>
      <c r="H1704" s="4">
        <v>74</v>
      </c>
      <c r="I1704" s="4">
        <v>2.5</v>
      </c>
      <c r="J1704" s="4">
        <v>0.2</v>
      </c>
      <c r="K1704" s="4">
        <v>15</v>
      </c>
      <c r="L1704" s="8">
        <v>0.1</v>
      </c>
      <c r="M1704" s="59">
        <f>AlimentosSMAE[[#This Row],[Fibra]]/AlimentosSMAE[[#This Row],[Peso neto]]</f>
        <v>5.0000000000000001E-3</v>
      </c>
      <c r="N1704" s="62">
        <f>AlimentosSMAE[[#This Row],[Kcal]]/AlimentosSMAE[[#This Row],[Peso neto]]</f>
        <v>3.7</v>
      </c>
    </row>
    <row r="1705" spans="2:14" x14ac:dyDescent="0.25">
      <c r="B1705" s="17" t="s">
        <v>1511</v>
      </c>
      <c r="C1705" s="3" t="s">
        <v>2040</v>
      </c>
      <c r="D1705" s="4">
        <v>0.5</v>
      </c>
      <c r="E1705" s="2" t="s">
        <v>50</v>
      </c>
      <c r="F1705" s="4">
        <v>20</v>
      </c>
      <c r="G1705" s="4">
        <v>20</v>
      </c>
      <c r="H1705" s="4">
        <v>74</v>
      </c>
      <c r="I1705" s="4">
        <v>2.5</v>
      </c>
      <c r="J1705" s="4">
        <v>0.2</v>
      </c>
      <c r="K1705" s="4">
        <v>15</v>
      </c>
      <c r="L1705" s="8">
        <v>0.1</v>
      </c>
      <c r="M1705" s="59">
        <f>AlimentosSMAE[[#This Row],[Fibra]]/AlimentosSMAE[[#This Row],[Peso neto]]</f>
        <v>5.0000000000000001E-3</v>
      </c>
      <c r="N1705" s="62">
        <f>AlimentosSMAE[[#This Row],[Kcal]]/AlimentosSMAE[[#This Row],[Peso neto]]</f>
        <v>3.7</v>
      </c>
    </row>
    <row r="1706" spans="2:14" x14ac:dyDescent="0.25">
      <c r="B1706" s="17" t="s">
        <v>1921</v>
      </c>
      <c r="C1706" s="3" t="s">
        <v>2040</v>
      </c>
      <c r="D1706" s="4">
        <v>20</v>
      </c>
      <c r="E1706" s="2" t="s">
        <v>10</v>
      </c>
      <c r="F1706" s="4">
        <v>20</v>
      </c>
      <c r="G1706" s="4">
        <v>20</v>
      </c>
      <c r="H1706" s="4">
        <v>74</v>
      </c>
      <c r="I1706" s="4">
        <v>2.5</v>
      </c>
      <c r="J1706" s="4">
        <v>0.2</v>
      </c>
      <c r="K1706" s="4">
        <v>15</v>
      </c>
      <c r="L1706" s="8">
        <v>0.1</v>
      </c>
      <c r="M1706" s="59">
        <f>AlimentosSMAE[[#This Row],[Fibra]]/AlimentosSMAE[[#This Row],[Peso neto]]</f>
        <v>5.0000000000000001E-3</v>
      </c>
      <c r="N1706" s="62">
        <f>AlimentosSMAE[[#This Row],[Kcal]]/AlimentosSMAE[[#This Row],[Peso neto]]</f>
        <v>3.7</v>
      </c>
    </row>
    <row r="1707" spans="2:14" x14ac:dyDescent="0.25">
      <c r="B1707" s="17" t="s">
        <v>625</v>
      </c>
      <c r="C1707" s="3" t="s">
        <v>2040</v>
      </c>
      <c r="D1707" s="4">
        <v>125</v>
      </c>
      <c r="E1707" s="2" t="s">
        <v>10</v>
      </c>
      <c r="F1707" s="4">
        <v>125</v>
      </c>
      <c r="G1707" s="4">
        <v>125</v>
      </c>
      <c r="H1707" s="4">
        <v>101</v>
      </c>
      <c r="I1707" s="4">
        <v>1.3</v>
      </c>
      <c r="J1707" s="4">
        <v>5.8</v>
      </c>
      <c r="K1707" s="4">
        <v>11.3</v>
      </c>
      <c r="L1707" s="8">
        <v>0.6</v>
      </c>
      <c r="M1707" s="59">
        <f>AlimentosSMAE[[#This Row],[Fibra]]/AlimentosSMAE[[#This Row],[Peso neto]]</f>
        <v>4.7999999999999996E-3</v>
      </c>
      <c r="N1707" s="62">
        <f>AlimentosSMAE[[#This Row],[Kcal]]/AlimentosSMAE[[#This Row],[Peso neto]]</f>
        <v>0.80800000000000005</v>
      </c>
    </row>
    <row r="1708" spans="2:14" x14ac:dyDescent="0.25">
      <c r="B1708" s="17" t="s">
        <v>1344</v>
      </c>
      <c r="C1708" s="3" t="s">
        <v>2040</v>
      </c>
      <c r="D1708" s="4">
        <v>100</v>
      </c>
      <c r="E1708" s="2" t="s">
        <v>10</v>
      </c>
      <c r="F1708" s="4">
        <v>100</v>
      </c>
      <c r="G1708" s="4">
        <v>86</v>
      </c>
      <c r="H1708" s="4">
        <v>66</v>
      </c>
      <c r="I1708" s="4">
        <v>1.9</v>
      </c>
      <c r="J1708" s="4">
        <v>0.1</v>
      </c>
      <c r="K1708" s="4">
        <v>15.1</v>
      </c>
      <c r="L1708" s="8">
        <v>0.4</v>
      </c>
      <c r="M1708" s="59">
        <f>AlimentosSMAE[[#This Row],[Fibra]]/AlimentosSMAE[[#This Row],[Peso neto]]</f>
        <v>4.6511627906976744E-3</v>
      </c>
      <c r="N1708" s="62">
        <f>AlimentosSMAE[[#This Row],[Kcal]]/AlimentosSMAE[[#This Row],[Peso neto]]</f>
        <v>0.76744186046511631</v>
      </c>
    </row>
    <row r="1709" spans="2:14" x14ac:dyDescent="0.25">
      <c r="B1709" s="17" t="s">
        <v>251</v>
      </c>
      <c r="C1709" s="3" t="s">
        <v>2040</v>
      </c>
      <c r="D1709" s="4">
        <v>0.33333333300000001</v>
      </c>
      <c r="E1709" s="2" t="s">
        <v>45</v>
      </c>
      <c r="F1709" s="4">
        <v>22</v>
      </c>
      <c r="G1709" s="4">
        <v>22</v>
      </c>
      <c r="H1709" s="4">
        <v>67</v>
      </c>
      <c r="I1709" s="4">
        <v>2.1</v>
      </c>
      <c r="J1709" s="4">
        <v>0</v>
      </c>
      <c r="K1709" s="4">
        <v>14.1</v>
      </c>
      <c r="L1709" s="8">
        <v>0.1</v>
      </c>
      <c r="M1709" s="59">
        <f>AlimentosSMAE[[#This Row],[Fibra]]/AlimentosSMAE[[#This Row],[Peso neto]]</f>
        <v>4.5454545454545461E-3</v>
      </c>
      <c r="N1709" s="62">
        <f>AlimentosSMAE[[#This Row],[Kcal]]/AlimentosSMAE[[#This Row],[Peso neto]]</f>
        <v>3.0454545454545454</v>
      </c>
    </row>
    <row r="1710" spans="2:14" x14ac:dyDescent="0.25">
      <c r="B1710" s="17" t="s">
        <v>1405</v>
      </c>
      <c r="C1710" s="3" t="s">
        <v>2040</v>
      </c>
      <c r="D1710" s="4">
        <v>0.33333333300000001</v>
      </c>
      <c r="E1710" s="2" t="s">
        <v>45</v>
      </c>
      <c r="F1710" s="4">
        <v>22</v>
      </c>
      <c r="G1710" s="4">
        <v>22</v>
      </c>
      <c r="H1710" s="4">
        <v>67</v>
      </c>
      <c r="I1710" s="4">
        <v>2.1</v>
      </c>
      <c r="J1710" s="4">
        <v>0</v>
      </c>
      <c r="K1710" s="4">
        <v>14.1</v>
      </c>
      <c r="L1710" s="8">
        <v>0.1</v>
      </c>
      <c r="M1710" s="59">
        <f>AlimentosSMAE[[#This Row],[Fibra]]/AlimentosSMAE[[#This Row],[Peso neto]]</f>
        <v>4.5454545454545461E-3</v>
      </c>
      <c r="N1710" s="62">
        <f>AlimentosSMAE[[#This Row],[Kcal]]/AlimentosSMAE[[#This Row],[Peso neto]]</f>
        <v>3.0454545454545454</v>
      </c>
    </row>
    <row r="1711" spans="2:14" x14ac:dyDescent="0.25">
      <c r="B1711" s="17" t="s">
        <v>624</v>
      </c>
      <c r="C1711" s="3" t="s">
        <v>2040</v>
      </c>
      <c r="D1711" s="4">
        <v>90</v>
      </c>
      <c r="E1711" s="2" t="s">
        <v>10</v>
      </c>
      <c r="F1711" s="4">
        <v>90</v>
      </c>
      <c r="G1711" s="4">
        <v>90</v>
      </c>
      <c r="H1711" s="4">
        <v>109</v>
      </c>
      <c r="I1711" s="4">
        <v>1.4</v>
      </c>
      <c r="J1711" s="4">
        <v>7.2</v>
      </c>
      <c r="K1711" s="4">
        <v>9.8000000000000007</v>
      </c>
      <c r="L1711" s="8">
        <v>0.4</v>
      </c>
      <c r="M1711" s="59">
        <f>AlimentosSMAE[[#This Row],[Fibra]]/AlimentosSMAE[[#This Row],[Peso neto]]</f>
        <v>4.4444444444444444E-3</v>
      </c>
      <c r="N1711" s="62">
        <f>AlimentosSMAE[[#This Row],[Kcal]]/AlimentosSMAE[[#This Row],[Peso neto]]</f>
        <v>1.211111111111111</v>
      </c>
    </row>
    <row r="1712" spans="2:14" x14ac:dyDescent="0.25">
      <c r="B1712" s="17" t="s">
        <v>1857</v>
      </c>
      <c r="C1712" s="3" t="s">
        <v>2040</v>
      </c>
      <c r="D1712" s="4">
        <v>1</v>
      </c>
      <c r="E1712" s="2" t="s">
        <v>50</v>
      </c>
      <c r="F1712" s="4">
        <v>226</v>
      </c>
      <c r="G1712" s="4">
        <v>226</v>
      </c>
      <c r="H1712" s="4">
        <v>120</v>
      </c>
      <c r="I1712" s="4">
        <v>8.5</v>
      </c>
      <c r="J1712" s="4">
        <v>5.4</v>
      </c>
      <c r="K1712" s="4">
        <v>10.8</v>
      </c>
      <c r="L1712" s="8">
        <v>1</v>
      </c>
      <c r="M1712" s="59">
        <f>AlimentosSMAE[[#This Row],[Fibra]]/AlimentosSMAE[[#This Row],[Peso neto]]</f>
        <v>4.4247787610619468E-3</v>
      </c>
      <c r="N1712" s="62">
        <f>AlimentosSMAE[[#This Row],[Kcal]]/AlimentosSMAE[[#This Row],[Peso neto]]</f>
        <v>0.53097345132743368</v>
      </c>
    </row>
    <row r="1713" spans="2:14" x14ac:dyDescent="0.25">
      <c r="B1713" s="17" t="s">
        <v>1479</v>
      </c>
      <c r="C1713" s="3" t="s">
        <v>2040</v>
      </c>
      <c r="D1713" s="4">
        <v>20</v>
      </c>
      <c r="E1713" s="2" t="s">
        <v>10</v>
      </c>
      <c r="F1713" s="4">
        <v>195</v>
      </c>
      <c r="G1713" s="4">
        <v>195</v>
      </c>
      <c r="H1713" s="4">
        <v>102</v>
      </c>
      <c r="I1713" s="4">
        <v>0.8</v>
      </c>
      <c r="J1713" s="4">
        <v>6.4</v>
      </c>
      <c r="K1713" s="4">
        <v>10.4</v>
      </c>
      <c r="L1713" s="8">
        <v>0.8</v>
      </c>
      <c r="M1713" s="59">
        <f>AlimentosSMAE[[#This Row],[Fibra]]/AlimentosSMAE[[#This Row],[Peso neto]]</f>
        <v>4.1025641025641026E-3</v>
      </c>
      <c r="N1713" s="62">
        <f>AlimentosSMAE[[#This Row],[Kcal]]/AlimentosSMAE[[#This Row],[Peso neto]]</f>
        <v>0.52307692307692311</v>
      </c>
    </row>
    <row r="1714" spans="2:14" x14ac:dyDescent="0.25">
      <c r="B1714" s="17" t="s">
        <v>1856</v>
      </c>
      <c r="C1714" s="3" t="s">
        <v>2040</v>
      </c>
      <c r="D1714" s="4">
        <v>1</v>
      </c>
      <c r="E1714" s="2" t="s">
        <v>50</v>
      </c>
      <c r="F1714" s="4">
        <v>230</v>
      </c>
      <c r="G1714" s="4">
        <v>230</v>
      </c>
      <c r="H1714" s="4">
        <v>116</v>
      </c>
      <c r="I1714" s="4">
        <v>2.9</v>
      </c>
      <c r="J1714" s="4">
        <v>6.2</v>
      </c>
      <c r="K1714" s="4">
        <v>12.69</v>
      </c>
      <c r="L1714" s="8">
        <v>0.9</v>
      </c>
      <c r="M1714" s="59">
        <f>AlimentosSMAE[[#This Row],[Fibra]]/AlimentosSMAE[[#This Row],[Peso neto]]</f>
        <v>3.9130434782608699E-3</v>
      </c>
      <c r="N1714" s="62">
        <f>AlimentosSMAE[[#This Row],[Kcal]]/AlimentosSMAE[[#This Row],[Peso neto]]</f>
        <v>0.5043478260869565</v>
      </c>
    </row>
    <row r="1715" spans="2:14" x14ac:dyDescent="0.25">
      <c r="B1715" s="17" t="s">
        <v>1773</v>
      </c>
      <c r="C1715" s="3" t="s">
        <v>2040</v>
      </c>
      <c r="D1715" s="4">
        <v>100</v>
      </c>
      <c r="E1715" s="2" t="s">
        <v>10</v>
      </c>
      <c r="F1715" s="4">
        <v>100</v>
      </c>
      <c r="G1715" s="4">
        <v>80</v>
      </c>
      <c r="H1715" s="4">
        <v>63</v>
      </c>
      <c r="I1715" s="4">
        <v>1.6</v>
      </c>
      <c r="J1715" s="4">
        <v>0.2</v>
      </c>
      <c r="K1715" s="4">
        <v>14.2</v>
      </c>
      <c r="L1715" s="8">
        <v>0.3</v>
      </c>
      <c r="M1715" s="59">
        <f>AlimentosSMAE[[#This Row],[Fibra]]/AlimentosSMAE[[#This Row],[Peso neto]]</f>
        <v>3.7499999999999999E-3</v>
      </c>
      <c r="N1715" s="62">
        <f>AlimentosSMAE[[#This Row],[Kcal]]/AlimentosSMAE[[#This Row],[Peso neto]]</f>
        <v>0.78749999999999998</v>
      </c>
    </row>
    <row r="1716" spans="2:14" x14ac:dyDescent="0.25">
      <c r="B1716" s="17" t="s">
        <v>1417</v>
      </c>
      <c r="C1716" s="3" t="s">
        <v>2040</v>
      </c>
      <c r="D1716" s="4">
        <v>1</v>
      </c>
      <c r="E1716" s="2" t="s">
        <v>476</v>
      </c>
      <c r="F1716" s="4">
        <v>28</v>
      </c>
      <c r="G1716" s="4">
        <v>28</v>
      </c>
      <c r="H1716" s="4">
        <v>73</v>
      </c>
      <c r="I1716" s="4">
        <v>2.6</v>
      </c>
      <c r="J1716" s="4">
        <v>0.2</v>
      </c>
      <c r="K1716" s="4">
        <v>15</v>
      </c>
      <c r="L1716" s="8">
        <v>0.1</v>
      </c>
      <c r="M1716" s="59">
        <f>AlimentosSMAE[[#This Row],[Fibra]]/AlimentosSMAE[[#This Row],[Peso neto]]</f>
        <v>3.5714285714285718E-3</v>
      </c>
      <c r="N1716" s="62">
        <f>AlimentosSMAE[[#This Row],[Kcal]]/AlimentosSMAE[[#This Row],[Peso neto]]</f>
        <v>2.6071428571428572</v>
      </c>
    </row>
    <row r="1717" spans="2:14" x14ac:dyDescent="0.25">
      <c r="B1717" s="17" t="s">
        <v>1554</v>
      </c>
      <c r="C1717" s="3" t="s">
        <v>2040</v>
      </c>
      <c r="D1717" s="4">
        <v>0.33333333300000001</v>
      </c>
      <c r="E1717" s="2" t="s">
        <v>45</v>
      </c>
      <c r="F1717" s="4">
        <v>28</v>
      </c>
      <c r="G1717" s="4">
        <v>28</v>
      </c>
      <c r="H1717" s="4">
        <v>108</v>
      </c>
      <c r="I1717" s="4">
        <v>1</v>
      </c>
      <c r="J1717" s="4">
        <v>4.9000000000000004</v>
      </c>
      <c r="K1717" s="4">
        <v>15.1</v>
      </c>
      <c r="L1717" s="8">
        <v>0.1</v>
      </c>
      <c r="M1717" s="59">
        <f>AlimentosSMAE[[#This Row],[Fibra]]/AlimentosSMAE[[#This Row],[Peso neto]]</f>
        <v>3.5714285714285718E-3</v>
      </c>
      <c r="N1717" s="62">
        <f>AlimentosSMAE[[#This Row],[Kcal]]/AlimentosSMAE[[#This Row],[Peso neto]]</f>
        <v>3.8571428571428572</v>
      </c>
    </row>
    <row r="1718" spans="2:14" x14ac:dyDescent="0.25">
      <c r="B1718" s="17" t="s">
        <v>1951</v>
      </c>
      <c r="C1718" s="3" t="s">
        <v>2040</v>
      </c>
      <c r="D1718" s="4">
        <v>1</v>
      </c>
      <c r="E1718" s="2" t="s">
        <v>45</v>
      </c>
      <c r="F1718" s="4">
        <v>28</v>
      </c>
      <c r="G1718" s="4">
        <v>28</v>
      </c>
      <c r="H1718" s="4">
        <v>80</v>
      </c>
      <c r="I1718" s="4">
        <v>1.9</v>
      </c>
      <c r="J1718" s="4">
        <v>1.9</v>
      </c>
      <c r="K1718" s="4">
        <v>13.4</v>
      </c>
      <c r="L1718" s="8">
        <v>0.1</v>
      </c>
      <c r="M1718" s="59">
        <f>AlimentosSMAE[[#This Row],[Fibra]]/AlimentosSMAE[[#This Row],[Peso neto]]</f>
        <v>3.5714285714285718E-3</v>
      </c>
      <c r="N1718" s="62">
        <f>AlimentosSMAE[[#This Row],[Kcal]]/AlimentosSMAE[[#This Row],[Peso neto]]</f>
        <v>2.8571428571428572</v>
      </c>
    </row>
    <row r="1719" spans="2:14" x14ac:dyDescent="0.25">
      <c r="B1719" s="17" t="s">
        <v>475</v>
      </c>
      <c r="C1719" s="3" t="s">
        <v>2040</v>
      </c>
      <c r="D1719" s="4">
        <v>1</v>
      </c>
      <c r="E1719" s="2" t="s">
        <v>476</v>
      </c>
      <c r="F1719" s="4">
        <v>30</v>
      </c>
      <c r="G1719" s="4">
        <v>30</v>
      </c>
      <c r="H1719" s="4">
        <v>96</v>
      </c>
      <c r="I1719" s="4">
        <v>1.7</v>
      </c>
      <c r="J1719" s="4">
        <v>6.8</v>
      </c>
      <c r="K1719" s="4">
        <v>7.7</v>
      </c>
      <c r="L1719" s="8">
        <v>0.1</v>
      </c>
      <c r="M1719" s="59">
        <f>AlimentosSMAE[[#This Row],[Fibra]]/AlimentosSMAE[[#This Row],[Peso neto]]</f>
        <v>3.3333333333333335E-3</v>
      </c>
      <c r="N1719" s="62">
        <f>AlimentosSMAE[[#This Row],[Kcal]]/AlimentosSMAE[[#This Row],[Peso neto]]</f>
        <v>3.2</v>
      </c>
    </row>
    <row r="1720" spans="2:14" x14ac:dyDescent="0.25">
      <c r="B1720" s="17" t="s">
        <v>1806</v>
      </c>
      <c r="C1720" s="3" t="s">
        <v>2040</v>
      </c>
      <c r="D1720" s="4">
        <v>1</v>
      </c>
      <c r="E1720" s="2" t="s">
        <v>45</v>
      </c>
      <c r="F1720" s="4">
        <v>30</v>
      </c>
      <c r="G1720" s="4">
        <v>30</v>
      </c>
      <c r="H1720" s="4">
        <v>100</v>
      </c>
      <c r="I1720" s="4">
        <v>1.4</v>
      </c>
      <c r="J1720" s="4">
        <v>2.1</v>
      </c>
      <c r="K1720" s="4">
        <v>18.899999999999999</v>
      </c>
      <c r="L1720" s="8">
        <v>0.1</v>
      </c>
      <c r="M1720" s="59">
        <f>AlimentosSMAE[[#This Row],[Fibra]]/AlimentosSMAE[[#This Row],[Peso neto]]</f>
        <v>3.3333333333333335E-3</v>
      </c>
      <c r="N1720" s="62">
        <f>AlimentosSMAE[[#This Row],[Kcal]]/AlimentosSMAE[[#This Row],[Peso neto]]</f>
        <v>3.3333333333333335</v>
      </c>
    </row>
    <row r="1721" spans="2:14" x14ac:dyDescent="0.25">
      <c r="B1721" s="17" t="s">
        <v>1887</v>
      </c>
      <c r="C1721" s="3" t="s">
        <v>2040</v>
      </c>
      <c r="D1721" s="4">
        <v>0.5</v>
      </c>
      <c r="E1721" s="2" t="s">
        <v>50</v>
      </c>
      <c r="F1721" s="4">
        <v>121</v>
      </c>
      <c r="G1721" s="4">
        <v>121</v>
      </c>
      <c r="H1721" s="4">
        <v>72</v>
      </c>
      <c r="I1721" s="4">
        <v>1.7</v>
      </c>
      <c r="J1721" s="4">
        <v>0.3</v>
      </c>
      <c r="K1721" s="4">
        <v>15.6</v>
      </c>
      <c r="L1721" s="8">
        <v>0.4</v>
      </c>
      <c r="M1721" s="59">
        <f>AlimentosSMAE[[#This Row],[Fibra]]/AlimentosSMAE[[#This Row],[Peso neto]]</f>
        <v>3.3057851239669425E-3</v>
      </c>
      <c r="N1721" s="62">
        <f>AlimentosSMAE[[#This Row],[Kcal]]/AlimentosSMAE[[#This Row],[Peso neto]]</f>
        <v>0.5950413223140496</v>
      </c>
    </row>
    <row r="1722" spans="2:14" x14ac:dyDescent="0.25">
      <c r="B1722" s="17" t="s">
        <v>1922</v>
      </c>
      <c r="C1722" s="3" t="s">
        <v>2040</v>
      </c>
      <c r="D1722" s="4">
        <v>0.2</v>
      </c>
      <c r="E1722" s="2" t="s">
        <v>45</v>
      </c>
      <c r="F1722" s="4">
        <v>40</v>
      </c>
      <c r="G1722" s="4">
        <v>40</v>
      </c>
      <c r="H1722" s="4">
        <v>102</v>
      </c>
      <c r="I1722" s="4">
        <v>3.1</v>
      </c>
      <c r="J1722" s="4">
        <v>6</v>
      </c>
      <c r="K1722" s="4">
        <v>8.8000000000000007</v>
      </c>
      <c r="L1722" s="8">
        <v>0.1</v>
      </c>
      <c r="M1722" s="59">
        <f>AlimentosSMAE[[#This Row],[Fibra]]/AlimentosSMAE[[#This Row],[Peso neto]]</f>
        <v>2.5000000000000001E-3</v>
      </c>
      <c r="N1722" s="62">
        <f>AlimentosSMAE[[#This Row],[Kcal]]/AlimentosSMAE[[#This Row],[Peso neto]]</f>
        <v>2.5499999999999998</v>
      </c>
    </row>
    <row r="1723" spans="2:14" x14ac:dyDescent="0.25">
      <c r="B1723" s="17" t="s">
        <v>157</v>
      </c>
      <c r="C1723" s="3" t="s">
        <v>2040</v>
      </c>
      <c r="D1723" s="4">
        <v>0.25</v>
      </c>
      <c r="E1723" s="2" t="s">
        <v>50</v>
      </c>
      <c r="F1723" s="4">
        <v>47</v>
      </c>
      <c r="G1723" s="4">
        <v>47</v>
      </c>
      <c r="H1723" s="4">
        <v>60</v>
      </c>
      <c r="I1723" s="4">
        <v>1.1000000000000001</v>
      </c>
      <c r="J1723" s="4">
        <v>0.1</v>
      </c>
      <c r="K1723" s="4">
        <v>13.3</v>
      </c>
      <c r="L1723" s="8">
        <v>0.1</v>
      </c>
      <c r="M1723" s="59">
        <f>AlimentosSMAE[[#This Row],[Fibra]]/AlimentosSMAE[[#This Row],[Peso neto]]</f>
        <v>2.1276595744680851E-3</v>
      </c>
      <c r="N1723" s="62">
        <f>AlimentosSMAE[[#This Row],[Kcal]]/AlimentosSMAE[[#This Row],[Peso neto]]</f>
        <v>1.2765957446808511</v>
      </c>
    </row>
    <row r="1724" spans="2:14" x14ac:dyDescent="0.25">
      <c r="B1724" s="17" t="s">
        <v>137</v>
      </c>
      <c r="C1724" s="3" t="s">
        <v>2040</v>
      </c>
      <c r="D1724" s="4">
        <v>2.5</v>
      </c>
      <c r="E1724" s="2" t="s">
        <v>50</v>
      </c>
      <c r="F1724" s="4">
        <v>330</v>
      </c>
      <c r="G1724" s="4">
        <v>330</v>
      </c>
      <c r="H1724" s="4">
        <v>70</v>
      </c>
      <c r="I1724" s="4">
        <v>7</v>
      </c>
      <c r="J1724" s="4">
        <v>0.5</v>
      </c>
      <c r="K1724" s="4">
        <v>13.5</v>
      </c>
      <c r="L1724" s="8">
        <v>0</v>
      </c>
      <c r="M1724" s="59">
        <f>AlimentosSMAE[[#This Row],[Fibra]]/AlimentosSMAE[[#This Row],[Peso neto]]</f>
        <v>0</v>
      </c>
      <c r="N1724" s="62">
        <f>AlimentosSMAE[[#This Row],[Kcal]]/AlimentosSMAE[[#This Row],[Peso neto]]</f>
        <v>0.21212121212121213</v>
      </c>
    </row>
    <row r="1725" spans="2:14" x14ac:dyDescent="0.25">
      <c r="B1725" s="17" t="s">
        <v>158</v>
      </c>
      <c r="C1725" s="3" t="s">
        <v>2040</v>
      </c>
      <c r="D1725" s="4">
        <v>20</v>
      </c>
      <c r="E1725" s="2" t="s">
        <v>10</v>
      </c>
      <c r="F1725" s="4">
        <v>20</v>
      </c>
      <c r="G1725" s="4">
        <v>20</v>
      </c>
      <c r="H1725" s="4">
        <v>72</v>
      </c>
      <c r="I1725" s="4">
        <v>1.3</v>
      </c>
      <c r="J1725" s="4">
        <v>0.1</v>
      </c>
      <c r="K1725" s="4">
        <v>15.9</v>
      </c>
      <c r="L1725" s="8">
        <v>0</v>
      </c>
      <c r="M1725" s="59">
        <f>AlimentosSMAE[[#This Row],[Fibra]]/AlimentosSMAE[[#This Row],[Peso neto]]</f>
        <v>0</v>
      </c>
      <c r="N1725" s="62">
        <f>AlimentosSMAE[[#This Row],[Kcal]]/AlimentosSMAE[[#This Row],[Peso neto]]</f>
        <v>3.6</v>
      </c>
    </row>
    <row r="1726" spans="2:14" x14ac:dyDescent="0.25">
      <c r="B1726" s="17" t="s">
        <v>165</v>
      </c>
      <c r="C1726" s="3" t="s">
        <v>2040</v>
      </c>
      <c r="D1726" s="4">
        <v>20</v>
      </c>
      <c r="E1726" s="2" t="s">
        <v>10</v>
      </c>
      <c r="F1726" s="4">
        <v>20</v>
      </c>
      <c r="G1726" s="4">
        <v>20</v>
      </c>
      <c r="H1726" s="4">
        <v>72</v>
      </c>
      <c r="I1726" s="4">
        <v>1.3</v>
      </c>
      <c r="J1726" s="4">
        <v>0.1</v>
      </c>
      <c r="K1726" s="4">
        <v>15.9</v>
      </c>
      <c r="L1726" s="8">
        <v>0</v>
      </c>
      <c r="M1726" s="59">
        <f>AlimentosSMAE[[#This Row],[Fibra]]/AlimentosSMAE[[#This Row],[Peso neto]]</f>
        <v>0</v>
      </c>
      <c r="N1726" s="62">
        <f>AlimentosSMAE[[#This Row],[Kcal]]/AlimentosSMAE[[#This Row],[Peso neto]]</f>
        <v>3.6</v>
      </c>
    </row>
    <row r="1727" spans="2:14" x14ac:dyDescent="0.25">
      <c r="B1727" s="17" t="s">
        <v>174</v>
      </c>
      <c r="C1727" s="3" t="s">
        <v>2040</v>
      </c>
      <c r="D1727" s="4">
        <v>7</v>
      </c>
      <c r="E1727" s="2" t="s">
        <v>15</v>
      </c>
      <c r="F1727" s="4">
        <v>18</v>
      </c>
      <c r="G1727" s="4">
        <v>18</v>
      </c>
      <c r="H1727" s="4">
        <v>68</v>
      </c>
      <c r="I1727" s="4">
        <v>0</v>
      </c>
      <c r="J1727" s="4">
        <v>0</v>
      </c>
      <c r="K1727" s="4">
        <v>16.399999999999999</v>
      </c>
      <c r="L1727" s="8">
        <v>0</v>
      </c>
      <c r="M1727" s="59">
        <f>AlimentosSMAE[[#This Row],[Fibra]]/AlimentosSMAE[[#This Row],[Peso neto]]</f>
        <v>0</v>
      </c>
      <c r="N1727" s="62">
        <f>AlimentosSMAE[[#This Row],[Kcal]]/AlimentosSMAE[[#This Row],[Peso neto]]</f>
        <v>3.7777777777777777</v>
      </c>
    </row>
    <row r="1728" spans="2:14" x14ac:dyDescent="0.25">
      <c r="B1728" s="17" t="s">
        <v>175</v>
      </c>
      <c r="C1728" s="3" t="s">
        <v>2040</v>
      </c>
      <c r="D1728" s="4">
        <v>0.33333333300000001</v>
      </c>
      <c r="E1728" s="2" t="s">
        <v>170</v>
      </c>
      <c r="F1728" s="4">
        <v>16</v>
      </c>
      <c r="G1728" s="4">
        <v>16</v>
      </c>
      <c r="H1728" s="4">
        <v>58</v>
      </c>
      <c r="I1728" s="4">
        <v>0</v>
      </c>
      <c r="J1728" s="4">
        <v>0</v>
      </c>
      <c r="K1728" s="4">
        <v>14</v>
      </c>
      <c r="L1728" s="8">
        <v>0</v>
      </c>
      <c r="M1728" s="59">
        <f>AlimentosSMAE[[#This Row],[Fibra]]/AlimentosSMAE[[#This Row],[Peso neto]]</f>
        <v>0</v>
      </c>
      <c r="N1728" s="62">
        <f>AlimentosSMAE[[#This Row],[Kcal]]/AlimentosSMAE[[#This Row],[Peso neto]]</f>
        <v>3.625</v>
      </c>
    </row>
    <row r="1729" spans="2:14" x14ac:dyDescent="0.25">
      <c r="B1729" s="17" t="s">
        <v>176</v>
      </c>
      <c r="C1729" s="3" t="s">
        <v>2040</v>
      </c>
      <c r="D1729" s="4">
        <v>0.33333333300000001</v>
      </c>
      <c r="E1729" s="2" t="s">
        <v>170</v>
      </c>
      <c r="F1729" s="4">
        <v>16</v>
      </c>
      <c r="G1729" s="4">
        <v>16</v>
      </c>
      <c r="H1729" s="4">
        <v>59</v>
      </c>
      <c r="I1729" s="4">
        <v>0</v>
      </c>
      <c r="J1729" s="4">
        <v>0</v>
      </c>
      <c r="K1729" s="4">
        <v>14.1</v>
      </c>
      <c r="L1729" s="8">
        <v>0</v>
      </c>
      <c r="M1729" s="59">
        <f>AlimentosSMAE[[#This Row],[Fibra]]/AlimentosSMAE[[#This Row],[Peso neto]]</f>
        <v>0</v>
      </c>
      <c r="N1729" s="62">
        <f>AlimentosSMAE[[#This Row],[Kcal]]/AlimentosSMAE[[#This Row],[Peso neto]]</f>
        <v>3.6875</v>
      </c>
    </row>
    <row r="1730" spans="2:14" x14ac:dyDescent="0.25">
      <c r="B1730" s="17" t="s">
        <v>230</v>
      </c>
      <c r="C1730" s="3" t="s">
        <v>2040</v>
      </c>
      <c r="D1730" s="4">
        <v>1</v>
      </c>
      <c r="E1730" s="2" t="s">
        <v>45</v>
      </c>
      <c r="F1730" s="4">
        <v>24</v>
      </c>
      <c r="G1730" s="4">
        <v>24</v>
      </c>
      <c r="H1730" s="4">
        <v>90</v>
      </c>
      <c r="I1730" s="4">
        <v>2</v>
      </c>
      <c r="J1730" s="4">
        <v>1</v>
      </c>
      <c r="K1730" s="4">
        <v>19</v>
      </c>
      <c r="L1730" s="8">
        <v>0</v>
      </c>
      <c r="M1730" s="59">
        <f>AlimentosSMAE[[#This Row],[Fibra]]/AlimentosSMAE[[#This Row],[Peso neto]]</f>
        <v>0</v>
      </c>
      <c r="N1730" s="62">
        <f>AlimentosSMAE[[#This Row],[Kcal]]/AlimentosSMAE[[#This Row],[Peso neto]]</f>
        <v>3.75</v>
      </c>
    </row>
    <row r="1731" spans="2:14" x14ac:dyDescent="0.25">
      <c r="B1731" s="17" t="s">
        <v>241</v>
      </c>
      <c r="C1731" s="3" t="s">
        <v>2040</v>
      </c>
      <c r="D1731" s="4">
        <v>20</v>
      </c>
      <c r="E1731" s="2" t="s">
        <v>10</v>
      </c>
      <c r="F1731" s="4">
        <v>20</v>
      </c>
      <c r="G1731" s="4">
        <v>20</v>
      </c>
      <c r="H1731" s="4">
        <v>110</v>
      </c>
      <c r="I1731" s="4">
        <v>1</v>
      </c>
      <c r="J1731" s="4">
        <v>8</v>
      </c>
      <c r="K1731" s="4">
        <v>9</v>
      </c>
      <c r="L1731" s="8">
        <v>0</v>
      </c>
      <c r="M1731" s="59">
        <f>AlimentosSMAE[[#This Row],[Fibra]]/AlimentosSMAE[[#This Row],[Peso neto]]</f>
        <v>0</v>
      </c>
      <c r="N1731" s="62">
        <f>AlimentosSMAE[[#This Row],[Kcal]]/AlimentosSMAE[[#This Row],[Peso neto]]</f>
        <v>5.5</v>
      </c>
    </row>
    <row r="1732" spans="2:14" x14ac:dyDescent="0.25">
      <c r="B1732" s="17" t="s">
        <v>246</v>
      </c>
      <c r="C1732" s="3" t="s">
        <v>2040</v>
      </c>
      <c r="D1732" s="4">
        <v>0.33333333300000001</v>
      </c>
      <c r="E1732" s="2" t="s">
        <v>45</v>
      </c>
      <c r="F1732" s="4">
        <v>22</v>
      </c>
      <c r="G1732" s="4">
        <v>22</v>
      </c>
      <c r="H1732" s="4">
        <v>103</v>
      </c>
      <c r="I1732" s="4">
        <v>2.4</v>
      </c>
      <c r="J1732" s="4">
        <v>5</v>
      </c>
      <c r="K1732" s="4">
        <v>9</v>
      </c>
      <c r="L1732" s="8">
        <v>0</v>
      </c>
      <c r="M1732" s="59">
        <f>AlimentosSMAE[[#This Row],[Fibra]]/AlimentosSMAE[[#This Row],[Peso neto]]</f>
        <v>0</v>
      </c>
      <c r="N1732" s="62">
        <f>AlimentosSMAE[[#This Row],[Kcal]]/AlimentosSMAE[[#This Row],[Peso neto]]</f>
        <v>4.6818181818181817</v>
      </c>
    </row>
    <row r="1733" spans="2:14" x14ac:dyDescent="0.25">
      <c r="B1733" s="17" t="s">
        <v>248</v>
      </c>
      <c r="C1733" s="3" t="s">
        <v>2040</v>
      </c>
      <c r="D1733" s="4">
        <v>0.33333333300000001</v>
      </c>
      <c r="E1733" s="2" t="s">
        <v>45</v>
      </c>
      <c r="F1733" s="4">
        <v>22</v>
      </c>
      <c r="G1733" s="4">
        <v>22</v>
      </c>
      <c r="H1733" s="4">
        <v>103</v>
      </c>
      <c r="I1733" s="4">
        <v>2.4</v>
      </c>
      <c r="J1733" s="4">
        <v>5</v>
      </c>
      <c r="K1733" s="4">
        <v>9</v>
      </c>
      <c r="L1733" s="8">
        <v>0</v>
      </c>
      <c r="M1733" s="59">
        <f>AlimentosSMAE[[#This Row],[Fibra]]/AlimentosSMAE[[#This Row],[Peso neto]]</f>
        <v>0</v>
      </c>
      <c r="N1733" s="62">
        <f>AlimentosSMAE[[#This Row],[Kcal]]/AlimentosSMAE[[#This Row],[Peso neto]]</f>
        <v>4.6818181818181817</v>
      </c>
    </row>
    <row r="1734" spans="2:14" x14ac:dyDescent="0.25">
      <c r="B1734" s="17" t="s">
        <v>249</v>
      </c>
      <c r="C1734" s="3" t="s">
        <v>2040</v>
      </c>
      <c r="D1734" s="4">
        <v>2</v>
      </c>
      <c r="E1734" s="2" t="s">
        <v>45</v>
      </c>
      <c r="F1734" s="4">
        <v>26</v>
      </c>
      <c r="G1734" s="4">
        <v>26</v>
      </c>
      <c r="H1734" s="4">
        <v>119</v>
      </c>
      <c r="I1734" s="4">
        <v>2.8</v>
      </c>
      <c r="J1734" s="4">
        <v>5.8</v>
      </c>
      <c r="K1734" s="4">
        <v>10.5</v>
      </c>
      <c r="L1734" s="8">
        <v>0</v>
      </c>
      <c r="M1734" s="59">
        <f>AlimentosSMAE[[#This Row],[Fibra]]/AlimentosSMAE[[#This Row],[Peso neto]]</f>
        <v>0</v>
      </c>
      <c r="N1734" s="62">
        <f>AlimentosSMAE[[#This Row],[Kcal]]/AlimentosSMAE[[#This Row],[Peso neto]]</f>
        <v>4.5769230769230766</v>
      </c>
    </row>
    <row r="1735" spans="2:14" x14ac:dyDescent="0.25">
      <c r="B1735" s="17" t="s">
        <v>250</v>
      </c>
      <c r="C1735" s="3" t="s">
        <v>2040</v>
      </c>
      <c r="D1735" s="4">
        <v>2</v>
      </c>
      <c r="E1735" s="2" t="s">
        <v>45</v>
      </c>
      <c r="F1735" s="4">
        <v>30</v>
      </c>
      <c r="G1735" s="4">
        <v>30</v>
      </c>
      <c r="H1735" s="4">
        <v>120</v>
      </c>
      <c r="I1735" s="4">
        <v>0.9</v>
      </c>
      <c r="J1735" s="4">
        <v>5.8</v>
      </c>
      <c r="K1735" s="4">
        <v>16</v>
      </c>
      <c r="L1735" s="8">
        <v>0</v>
      </c>
      <c r="M1735" s="59">
        <f>AlimentosSMAE[[#This Row],[Fibra]]/AlimentosSMAE[[#This Row],[Peso neto]]</f>
        <v>0</v>
      </c>
      <c r="N1735" s="62">
        <f>AlimentosSMAE[[#This Row],[Kcal]]/AlimentosSMAE[[#This Row],[Peso neto]]</f>
        <v>4</v>
      </c>
    </row>
    <row r="1736" spans="2:14" x14ac:dyDescent="0.25">
      <c r="B1736" s="17" t="s">
        <v>280</v>
      </c>
      <c r="C1736" s="3" t="s">
        <v>2040</v>
      </c>
      <c r="D1736" s="4">
        <v>1</v>
      </c>
      <c r="E1736" s="2" t="s">
        <v>45</v>
      </c>
      <c r="F1736" s="4">
        <v>24</v>
      </c>
      <c r="G1736" s="4">
        <v>24</v>
      </c>
      <c r="H1736" s="4">
        <v>112</v>
      </c>
      <c r="I1736" s="4">
        <v>1.5</v>
      </c>
      <c r="J1736" s="4">
        <v>7</v>
      </c>
      <c r="K1736" s="4">
        <v>12</v>
      </c>
      <c r="L1736" s="8">
        <v>0</v>
      </c>
      <c r="M1736" s="59">
        <f>AlimentosSMAE[[#This Row],[Fibra]]/AlimentosSMAE[[#This Row],[Peso neto]]</f>
        <v>0</v>
      </c>
      <c r="N1736" s="62">
        <f>AlimentosSMAE[[#This Row],[Kcal]]/AlimentosSMAE[[#This Row],[Peso neto]]</f>
        <v>4.666666666666667</v>
      </c>
    </row>
    <row r="1737" spans="2:14" x14ac:dyDescent="0.25">
      <c r="B1737" s="17" t="s">
        <v>358</v>
      </c>
      <c r="C1737" s="3" t="s">
        <v>2040</v>
      </c>
      <c r="D1737" s="4">
        <v>0.2</v>
      </c>
      <c r="E1737" s="2" t="s">
        <v>50</v>
      </c>
      <c r="F1737" s="4">
        <v>40</v>
      </c>
      <c r="G1737" s="4">
        <v>40</v>
      </c>
      <c r="H1737" s="4">
        <v>61</v>
      </c>
      <c r="I1737" s="4">
        <v>0.2</v>
      </c>
      <c r="J1737" s="4">
        <v>0</v>
      </c>
      <c r="K1737" s="4">
        <v>15.2</v>
      </c>
      <c r="L1737" s="8">
        <v>0</v>
      </c>
      <c r="M1737" s="59">
        <f>AlimentosSMAE[[#This Row],[Fibra]]/AlimentosSMAE[[#This Row],[Peso neto]]</f>
        <v>0</v>
      </c>
      <c r="N1737" s="62">
        <f>AlimentosSMAE[[#This Row],[Kcal]]/AlimentosSMAE[[#This Row],[Peso neto]]</f>
        <v>1.5249999999999999</v>
      </c>
    </row>
    <row r="1738" spans="2:14" x14ac:dyDescent="0.25">
      <c r="B1738" s="17" t="s">
        <v>452</v>
      </c>
      <c r="C1738" s="3" t="s">
        <v>2040</v>
      </c>
      <c r="D1738" s="4">
        <v>0.5</v>
      </c>
      <c r="E1738" s="2" t="s">
        <v>50</v>
      </c>
      <c r="F1738" s="4">
        <v>15</v>
      </c>
      <c r="G1738" s="4">
        <v>15</v>
      </c>
      <c r="H1738" s="4">
        <v>60</v>
      </c>
      <c r="I1738" s="4">
        <v>0.5</v>
      </c>
      <c r="J1738" s="4">
        <v>0.8</v>
      </c>
      <c r="K1738" s="4">
        <v>13</v>
      </c>
      <c r="L1738" s="8">
        <v>0</v>
      </c>
      <c r="M1738" s="59">
        <f>AlimentosSMAE[[#This Row],[Fibra]]/AlimentosSMAE[[#This Row],[Peso neto]]</f>
        <v>0</v>
      </c>
      <c r="N1738" s="62">
        <f>AlimentosSMAE[[#This Row],[Kcal]]/AlimentosSMAE[[#This Row],[Peso neto]]</f>
        <v>4</v>
      </c>
    </row>
    <row r="1739" spans="2:14" x14ac:dyDescent="0.25">
      <c r="B1739" s="17" t="s">
        <v>477</v>
      </c>
      <c r="C1739" s="3" t="s">
        <v>2040</v>
      </c>
      <c r="D1739" s="4">
        <v>20</v>
      </c>
      <c r="E1739" s="2" t="s">
        <v>10</v>
      </c>
      <c r="F1739" s="4">
        <v>20</v>
      </c>
      <c r="G1739" s="4">
        <v>20</v>
      </c>
      <c r="H1739" s="4">
        <v>110</v>
      </c>
      <c r="I1739" s="4">
        <v>0.8</v>
      </c>
      <c r="J1739" s="4">
        <v>7.2</v>
      </c>
      <c r="K1739" s="4">
        <v>10.4</v>
      </c>
      <c r="L1739" s="8">
        <v>0</v>
      </c>
      <c r="M1739" s="59">
        <f>AlimentosSMAE[[#This Row],[Fibra]]/AlimentosSMAE[[#This Row],[Peso neto]]</f>
        <v>0</v>
      </c>
      <c r="N1739" s="62">
        <f>AlimentosSMAE[[#This Row],[Kcal]]/AlimentosSMAE[[#This Row],[Peso neto]]</f>
        <v>5.5</v>
      </c>
    </row>
    <row r="1740" spans="2:14" x14ac:dyDescent="0.25">
      <c r="B1740" s="17" t="s">
        <v>577</v>
      </c>
      <c r="C1740" s="3" t="s">
        <v>2040</v>
      </c>
      <c r="D1740" s="4">
        <v>1.5</v>
      </c>
      <c r="E1740" s="2" t="s">
        <v>52</v>
      </c>
      <c r="F1740" s="4">
        <v>15</v>
      </c>
      <c r="G1740" s="4">
        <v>15</v>
      </c>
      <c r="H1740" s="4">
        <v>61</v>
      </c>
      <c r="I1740" s="4">
        <v>1.9</v>
      </c>
      <c r="J1740" s="4">
        <v>1.5</v>
      </c>
      <c r="K1740" s="4">
        <v>9.6</v>
      </c>
      <c r="L1740" s="8">
        <v>0</v>
      </c>
      <c r="M1740" s="59">
        <f>AlimentosSMAE[[#This Row],[Fibra]]/AlimentosSMAE[[#This Row],[Peso neto]]</f>
        <v>0</v>
      </c>
      <c r="N1740" s="62">
        <f>AlimentosSMAE[[#This Row],[Kcal]]/AlimentosSMAE[[#This Row],[Peso neto]]</f>
        <v>4.0666666666666664</v>
      </c>
    </row>
    <row r="1741" spans="2:14" x14ac:dyDescent="0.25">
      <c r="B1741" s="17" t="s">
        <v>583</v>
      </c>
      <c r="C1741" s="3" t="s">
        <v>2040</v>
      </c>
      <c r="D1741" s="4">
        <v>0.33333333300000001</v>
      </c>
      <c r="E1741" s="2" t="s">
        <v>45</v>
      </c>
      <c r="F1741" s="4">
        <v>21</v>
      </c>
      <c r="G1741" s="4">
        <v>21</v>
      </c>
      <c r="H1741" s="4">
        <v>87</v>
      </c>
      <c r="I1741" s="4">
        <v>2.2999999999999998</v>
      </c>
      <c r="J1741" s="4">
        <v>3.7</v>
      </c>
      <c r="K1741" s="4">
        <v>11.1</v>
      </c>
      <c r="L1741" s="8">
        <v>0</v>
      </c>
      <c r="M1741" s="59">
        <f>AlimentosSMAE[[#This Row],[Fibra]]/AlimentosSMAE[[#This Row],[Peso neto]]</f>
        <v>0</v>
      </c>
      <c r="N1741" s="62">
        <f>AlimentosSMAE[[#This Row],[Kcal]]/AlimentosSMAE[[#This Row],[Peso neto]]</f>
        <v>4.1428571428571432</v>
      </c>
    </row>
    <row r="1742" spans="2:14" x14ac:dyDescent="0.25">
      <c r="B1742" s="17" t="s">
        <v>694</v>
      </c>
      <c r="C1742" s="3" t="s">
        <v>2040</v>
      </c>
      <c r="D1742" s="4">
        <v>0.5</v>
      </c>
      <c r="E1742" s="2" t="s">
        <v>45</v>
      </c>
      <c r="F1742" s="4">
        <v>18</v>
      </c>
      <c r="G1742" s="4">
        <v>18</v>
      </c>
      <c r="H1742" s="4">
        <v>98</v>
      </c>
      <c r="I1742" s="4">
        <v>0.9</v>
      </c>
      <c r="J1742" s="4">
        <v>5</v>
      </c>
      <c r="K1742" s="4">
        <v>12.3</v>
      </c>
      <c r="L1742" s="8">
        <v>0</v>
      </c>
      <c r="M1742" s="59">
        <f>AlimentosSMAE[[#This Row],[Fibra]]/AlimentosSMAE[[#This Row],[Peso neto]]</f>
        <v>0</v>
      </c>
      <c r="N1742" s="62">
        <f>AlimentosSMAE[[#This Row],[Kcal]]/AlimentosSMAE[[#This Row],[Peso neto]]</f>
        <v>5.4444444444444446</v>
      </c>
    </row>
    <row r="1743" spans="2:14" x14ac:dyDescent="0.25">
      <c r="B1743" s="17" t="s">
        <v>704</v>
      </c>
      <c r="C1743" s="3" t="s">
        <v>2040</v>
      </c>
      <c r="D1743" s="4">
        <v>0.5</v>
      </c>
      <c r="E1743" s="2" t="s">
        <v>45</v>
      </c>
      <c r="F1743" s="4">
        <v>29</v>
      </c>
      <c r="G1743" s="4">
        <v>29</v>
      </c>
      <c r="H1743" s="4">
        <v>98</v>
      </c>
      <c r="I1743" s="4">
        <v>1.3</v>
      </c>
      <c r="J1743" s="4">
        <v>4.5999999999999996</v>
      </c>
      <c r="K1743" s="4">
        <v>12.8</v>
      </c>
      <c r="L1743" s="8">
        <v>0</v>
      </c>
      <c r="M1743" s="59">
        <f>AlimentosSMAE[[#This Row],[Fibra]]/AlimentosSMAE[[#This Row],[Peso neto]]</f>
        <v>0</v>
      </c>
      <c r="N1743" s="62">
        <f>AlimentosSMAE[[#This Row],[Kcal]]/AlimentosSMAE[[#This Row],[Peso neto]]</f>
        <v>3.3793103448275863</v>
      </c>
    </row>
    <row r="1744" spans="2:14" x14ac:dyDescent="0.25">
      <c r="B1744" s="17" t="s">
        <v>725</v>
      </c>
      <c r="C1744" s="3" t="s">
        <v>2040</v>
      </c>
      <c r="D1744" s="4">
        <v>0.33333333300000001</v>
      </c>
      <c r="E1744" s="2" t="s">
        <v>50</v>
      </c>
      <c r="F1744" s="4">
        <v>47</v>
      </c>
      <c r="G1744" s="4">
        <v>47</v>
      </c>
      <c r="H1744" s="4">
        <v>61</v>
      </c>
      <c r="I1744" s="4">
        <v>2.1</v>
      </c>
      <c r="J1744" s="4">
        <v>0.3</v>
      </c>
      <c r="K1744" s="4">
        <v>12.2</v>
      </c>
      <c r="L1744" s="8">
        <v>0</v>
      </c>
      <c r="M1744" s="59">
        <f>AlimentosSMAE[[#This Row],[Fibra]]/AlimentosSMAE[[#This Row],[Peso neto]]</f>
        <v>0</v>
      </c>
      <c r="N1744" s="62">
        <f>AlimentosSMAE[[#This Row],[Kcal]]/AlimentosSMAE[[#This Row],[Peso neto]]</f>
        <v>1.2978723404255319</v>
      </c>
    </row>
    <row r="1745" spans="2:14" x14ac:dyDescent="0.25">
      <c r="B1745" s="17" t="s">
        <v>730</v>
      </c>
      <c r="C1745" s="3" t="s">
        <v>2040</v>
      </c>
      <c r="D1745" s="4">
        <v>0.33333333300000001</v>
      </c>
      <c r="E1745" s="2" t="s">
        <v>50</v>
      </c>
      <c r="F1745" s="4">
        <v>47</v>
      </c>
      <c r="G1745" s="4">
        <v>47</v>
      </c>
      <c r="H1745" s="4">
        <v>61</v>
      </c>
      <c r="I1745" s="4">
        <v>2.1</v>
      </c>
      <c r="J1745" s="4">
        <v>0.3</v>
      </c>
      <c r="K1745" s="4">
        <v>12.2</v>
      </c>
      <c r="L1745" s="8">
        <v>0</v>
      </c>
      <c r="M1745" s="59">
        <f>AlimentosSMAE[[#This Row],[Fibra]]/AlimentosSMAE[[#This Row],[Peso neto]]</f>
        <v>0</v>
      </c>
      <c r="N1745" s="62">
        <f>AlimentosSMAE[[#This Row],[Kcal]]/AlimentosSMAE[[#This Row],[Peso neto]]</f>
        <v>1.2978723404255319</v>
      </c>
    </row>
    <row r="1746" spans="2:14" x14ac:dyDescent="0.25">
      <c r="B1746" s="17" t="s">
        <v>750</v>
      </c>
      <c r="C1746" s="3" t="s">
        <v>2040</v>
      </c>
      <c r="D1746" s="4">
        <v>2</v>
      </c>
      <c r="E1746" s="2" t="s">
        <v>52</v>
      </c>
      <c r="F1746" s="4">
        <v>16</v>
      </c>
      <c r="G1746" s="4">
        <v>16</v>
      </c>
      <c r="H1746" s="4">
        <v>60</v>
      </c>
      <c r="I1746" s="4">
        <v>0</v>
      </c>
      <c r="J1746" s="4">
        <v>0</v>
      </c>
      <c r="K1746" s="4">
        <v>14.4</v>
      </c>
      <c r="L1746" s="8">
        <v>0</v>
      </c>
      <c r="M1746" s="59">
        <f>AlimentosSMAE[[#This Row],[Fibra]]/AlimentosSMAE[[#This Row],[Peso neto]]</f>
        <v>0</v>
      </c>
      <c r="N1746" s="62">
        <f>AlimentosSMAE[[#This Row],[Kcal]]/AlimentosSMAE[[#This Row],[Peso neto]]</f>
        <v>3.75</v>
      </c>
    </row>
    <row r="1747" spans="2:14" x14ac:dyDescent="0.25">
      <c r="B1747" s="17" t="s">
        <v>751</v>
      </c>
      <c r="C1747" s="3" t="s">
        <v>2040</v>
      </c>
      <c r="D1747" s="4">
        <v>2</v>
      </c>
      <c r="E1747" s="2" t="s">
        <v>52</v>
      </c>
      <c r="F1747" s="4">
        <v>16</v>
      </c>
      <c r="G1747" s="4">
        <v>16</v>
      </c>
      <c r="H1747" s="4">
        <v>60</v>
      </c>
      <c r="I1747" s="4">
        <v>0</v>
      </c>
      <c r="J1747" s="4">
        <v>0</v>
      </c>
      <c r="K1747" s="4">
        <v>14.4</v>
      </c>
      <c r="L1747" s="8">
        <v>0</v>
      </c>
      <c r="M1747" s="59">
        <f>AlimentosSMAE[[#This Row],[Fibra]]/AlimentosSMAE[[#This Row],[Peso neto]]</f>
        <v>0</v>
      </c>
      <c r="N1747" s="62">
        <f>AlimentosSMAE[[#This Row],[Kcal]]/AlimentosSMAE[[#This Row],[Peso neto]]</f>
        <v>3.75</v>
      </c>
    </row>
    <row r="1748" spans="2:14" x14ac:dyDescent="0.25">
      <c r="B1748" s="17" t="s">
        <v>755</v>
      </c>
      <c r="C1748" s="3" t="s">
        <v>2040</v>
      </c>
      <c r="D1748" s="4">
        <v>2</v>
      </c>
      <c r="E1748" s="2" t="s">
        <v>52</v>
      </c>
      <c r="F1748" s="4">
        <v>20</v>
      </c>
      <c r="G1748" s="4">
        <v>20</v>
      </c>
      <c r="H1748" s="4">
        <v>72</v>
      </c>
      <c r="I1748" s="4">
        <v>2.6</v>
      </c>
      <c r="J1748" s="4">
        <v>1</v>
      </c>
      <c r="K1748" s="4">
        <v>13.3</v>
      </c>
      <c r="L1748" s="8">
        <v>0</v>
      </c>
      <c r="M1748" s="59">
        <f>AlimentosSMAE[[#This Row],[Fibra]]/AlimentosSMAE[[#This Row],[Peso neto]]</f>
        <v>0</v>
      </c>
      <c r="N1748" s="62">
        <f>AlimentosSMAE[[#This Row],[Kcal]]/AlimentosSMAE[[#This Row],[Peso neto]]</f>
        <v>3.6</v>
      </c>
    </row>
    <row r="1749" spans="2:14" x14ac:dyDescent="0.25">
      <c r="B1749" s="17" t="s">
        <v>757</v>
      </c>
      <c r="C1749" s="3" t="s">
        <v>2040</v>
      </c>
      <c r="D1749" s="4">
        <v>2</v>
      </c>
      <c r="E1749" s="2" t="s">
        <v>52</v>
      </c>
      <c r="F1749" s="4">
        <v>20</v>
      </c>
      <c r="G1749" s="4">
        <v>20</v>
      </c>
      <c r="H1749" s="4">
        <v>72</v>
      </c>
      <c r="I1749" s="4">
        <v>2.6</v>
      </c>
      <c r="J1749" s="4">
        <v>1</v>
      </c>
      <c r="K1749" s="4">
        <v>13.3</v>
      </c>
      <c r="L1749" s="8">
        <v>0</v>
      </c>
      <c r="M1749" s="59">
        <f>AlimentosSMAE[[#This Row],[Fibra]]/AlimentosSMAE[[#This Row],[Peso neto]]</f>
        <v>0</v>
      </c>
      <c r="N1749" s="62">
        <f>AlimentosSMAE[[#This Row],[Kcal]]/AlimentosSMAE[[#This Row],[Peso neto]]</f>
        <v>3.6</v>
      </c>
    </row>
    <row r="1750" spans="2:14" x14ac:dyDescent="0.25">
      <c r="B1750" s="17" t="s">
        <v>792</v>
      </c>
      <c r="C1750" s="3" t="s">
        <v>2040</v>
      </c>
      <c r="D1750" s="4">
        <v>0.33333333300000001</v>
      </c>
      <c r="E1750" s="2" t="s">
        <v>277</v>
      </c>
      <c r="F1750" s="4">
        <v>19</v>
      </c>
      <c r="G1750" s="4">
        <v>19</v>
      </c>
      <c r="H1750" s="4">
        <v>84</v>
      </c>
      <c r="I1750" s="4">
        <v>0.8</v>
      </c>
      <c r="J1750" s="4">
        <v>5.3</v>
      </c>
      <c r="K1750" s="4">
        <v>8.3000000000000007</v>
      </c>
      <c r="L1750" s="8">
        <v>0</v>
      </c>
      <c r="M1750" s="59">
        <f>AlimentosSMAE[[#This Row],[Fibra]]/AlimentosSMAE[[#This Row],[Peso neto]]</f>
        <v>0</v>
      </c>
      <c r="N1750" s="62">
        <f>AlimentosSMAE[[#This Row],[Kcal]]/AlimentosSMAE[[#This Row],[Peso neto]]</f>
        <v>4.4210526315789478</v>
      </c>
    </row>
    <row r="1751" spans="2:14" x14ac:dyDescent="0.25">
      <c r="B1751" s="17" t="s">
        <v>793</v>
      </c>
      <c r="C1751" s="3" t="s">
        <v>2040</v>
      </c>
      <c r="D1751" s="4">
        <v>0.33333333300000001</v>
      </c>
      <c r="E1751" s="2" t="s">
        <v>277</v>
      </c>
      <c r="F1751" s="4">
        <v>19</v>
      </c>
      <c r="G1751" s="4">
        <v>19</v>
      </c>
      <c r="H1751" s="4">
        <v>84</v>
      </c>
      <c r="I1751" s="4">
        <v>0.8</v>
      </c>
      <c r="J1751" s="4">
        <v>5.3</v>
      </c>
      <c r="K1751" s="4">
        <v>8.3000000000000007</v>
      </c>
      <c r="L1751" s="8">
        <v>0</v>
      </c>
      <c r="M1751" s="59">
        <f>AlimentosSMAE[[#This Row],[Fibra]]/AlimentosSMAE[[#This Row],[Peso neto]]</f>
        <v>0</v>
      </c>
      <c r="N1751" s="62">
        <f>AlimentosSMAE[[#This Row],[Kcal]]/AlimentosSMAE[[#This Row],[Peso neto]]</f>
        <v>4.4210526315789478</v>
      </c>
    </row>
    <row r="1752" spans="2:14" x14ac:dyDescent="0.25">
      <c r="B1752" s="17" t="s">
        <v>807</v>
      </c>
      <c r="C1752" s="3" t="s">
        <v>2040</v>
      </c>
      <c r="D1752" s="4">
        <v>2</v>
      </c>
      <c r="E1752" s="2" t="s">
        <v>45</v>
      </c>
      <c r="F1752" s="4">
        <v>25</v>
      </c>
      <c r="G1752" s="4">
        <v>25</v>
      </c>
      <c r="H1752" s="4">
        <v>110</v>
      </c>
      <c r="I1752" s="4">
        <v>1</v>
      </c>
      <c r="J1752" s="4">
        <v>5</v>
      </c>
      <c r="K1752" s="4">
        <v>15</v>
      </c>
      <c r="L1752" s="8">
        <v>0</v>
      </c>
      <c r="M1752" s="59">
        <f>AlimentosSMAE[[#This Row],[Fibra]]/AlimentosSMAE[[#This Row],[Peso neto]]</f>
        <v>0</v>
      </c>
      <c r="N1752" s="62">
        <f>AlimentosSMAE[[#This Row],[Kcal]]/AlimentosSMAE[[#This Row],[Peso neto]]</f>
        <v>4.4000000000000004</v>
      </c>
    </row>
    <row r="1753" spans="2:14" x14ac:dyDescent="0.25">
      <c r="B1753" s="17" t="s">
        <v>810</v>
      </c>
      <c r="C1753" s="3" t="s">
        <v>2040</v>
      </c>
      <c r="D1753" s="4">
        <v>1</v>
      </c>
      <c r="E1753" s="2" t="s">
        <v>45</v>
      </c>
      <c r="F1753" s="4">
        <v>24</v>
      </c>
      <c r="G1753" s="4">
        <v>24</v>
      </c>
      <c r="H1753" s="4">
        <v>108</v>
      </c>
      <c r="I1753" s="4">
        <v>0.9</v>
      </c>
      <c r="J1753" s="4">
        <v>3.5</v>
      </c>
      <c r="K1753" s="4">
        <v>17.600000000000001</v>
      </c>
      <c r="L1753" s="8">
        <v>0</v>
      </c>
      <c r="M1753" s="59">
        <f>AlimentosSMAE[[#This Row],[Fibra]]/AlimentosSMAE[[#This Row],[Peso neto]]</f>
        <v>0</v>
      </c>
      <c r="N1753" s="62">
        <f>AlimentosSMAE[[#This Row],[Kcal]]/AlimentosSMAE[[#This Row],[Peso neto]]</f>
        <v>4.5</v>
      </c>
    </row>
    <row r="1754" spans="2:14" x14ac:dyDescent="0.25">
      <c r="B1754" s="17" t="s">
        <v>826</v>
      </c>
      <c r="C1754" s="3" t="s">
        <v>2040</v>
      </c>
      <c r="D1754" s="4">
        <v>4</v>
      </c>
      <c r="E1754" s="2" t="s">
        <v>45</v>
      </c>
      <c r="F1754" s="4">
        <v>16</v>
      </c>
      <c r="G1754" s="4">
        <v>16</v>
      </c>
      <c r="H1754" s="4">
        <v>69</v>
      </c>
      <c r="I1754" s="4">
        <v>1.4</v>
      </c>
      <c r="J1754" s="4">
        <v>2.1</v>
      </c>
      <c r="K1754" s="4">
        <v>11.2</v>
      </c>
      <c r="L1754" s="8">
        <v>0</v>
      </c>
      <c r="M1754" s="59">
        <f>AlimentosSMAE[[#This Row],[Fibra]]/AlimentosSMAE[[#This Row],[Peso neto]]</f>
        <v>0</v>
      </c>
      <c r="N1754" s="62">
        <f>AlimentosSMAE[[#This Row],[Kcal]]/AlimentosSMAE[[#This Row],[Peso neto]]</f>
        <v>4.3125</v>
      </c>
    </row>
    <row r="1755" spans="2:14" x14ac:dyDescent="0.25">
      <c r="B1755" s="17" t="s">
        <v>827</v>
      </c>
      <c r="C1755" s="3" t="s">
        <v>2040</v>
      </c>
      <c r="D1755" s="4">
        <v>7</v>
      </c>
      <c r="E1755" s="2" t="s">
        <v>45</v>
      </c>
      <c r="F1755" s="4">
        <v>22</v>
      </c>
      <c r="G1755" s="4">
        <v>22</v>
      </c>
      <c r="H1755" s="4">
        <v>112</v>
      </c>
      <c r="I1755" s="4">
        <v>1.4</v>
      </c>
      <c r="J1755" s="4">
        <v>5.6</v>
      </c>
      <c r="K1755" s="4">
        <v>14</v>
      </c>
      <c r="L1755" s="8">
        <v>0</v>
      </c>
      <c r="M1755" s="59">
        <f>AlimentosSMAE[[#This Row],[Fibra]]/AlimentosSMAE[[#This Row],[Peso neto]]</f>
        <v>0</v>
      </c>
      <c r="N1755" s="62">
        <f>AlimentosSMAE[[#This Row],[Kcal]]/AlimentosSMAE[[#This Row],[Peso neto]]</f>
        <v>5.0909090909090908</v>
      </c>
    </row>
    <row r="1756" spans="2:14" x14ac:dyDescent="0.25">
      <c r="B1756" s="17" t="s">
        <v>829</v>
      </c>
      <c r="C1756" s="3" t="s">
        <v>2040</v>
      </c>
      <c r="D1756" s="4">
        <v>2.5</v>
      </c>
      <c r="E1756" s="2" t="s">
        <v>52</v>
      </c>
      <c r="F1756" s="4">
        <v>15</v>
      </c>
      <c r="G1756" s="4">
        <v>15</v>
      </c>
      <c r="H1756" s="4">
        <v>65</v>
      </c>
      <c r="I1756" s="4">
        <v>1.3</v>
      </c>
      <c r="J1756" s="4">
        <v>2</v>
      </c>
      <c r="K1756" s="4">
        <v>10.5</v>
      </c>
      <c r="L1756" s="8">
        <v>0</v>
      </c>
      <c r="M1756" s="59">
        <f>AlimentosSMAE[[#This Row],[Fibra]]/AlimentosSMAE[[#This Row],[Peso neto]]</f>
        <v>0</v>
      </c>
      <c r="N1756" s="62">
        <f>AlimentosSMAE[[#This Row],[Kcal]]/AlimentosSMAE[[#This Row],[Peso neto]]</f>
        <v>4.333333333333333</v>
      </c>
    </row>
    <row r="1757" spans="2:14" x14ac:dyDescent="0.25">
      <c r="B1757" s="17" t="s">
        <v>834</v>
      </c>
      <c r="C1757" s="3" t="s">
        <v>2040</v>
      </c>
      <c r="D1757" s="4">
        <v>1.5</v>
      </c>
      <c r="E1757" s="2" t="s">
        <v>45</v>
      </c>
      <c r="F1757" s="4">
        <v>21</v>
      </c>
      <c r="G1757" s="4">
        <v>21</v>
      </c>
      <c r="H1757" s="4">
        <v>113</v>
      </c>
      <c r="I1757" s="4">
        <v>0.8</v>
      </c>
      <c r="J1757" s="4">
        <v>7.4</v>
      </c>
      <c r="K1757" s="4">
        <v>12.8</v>
      </c>
      <c r="L1757" s="8">
        <v>0</v>
      </c>
      <c r="M1757" s="59">
        <f>AlimentosSMAE[[#This Row],[Fibra]]/AlimentosSMAE[[#This Row],[Peso neto]]</f>
        <v>0</v>
      </c>
      <c r="N1757" s="62">
        <f>AlimentosSMAE[[#This Row],[Kcal]]/AlimentosSMAE[[#This Row],[Peso neto]]</f>
        <v>5.3809523809523814</v>
      </c>
    </row>
    <row r="1758" spans="2:14" x14ac:dyDescent="0.25">
      <c r="B1758" s="17" t="s">
        <v>836</v>
      </c>
      <c r="C1758" s="3" t="s">
        <v>2040</v>
      </c>
      <c r="D1758" s="4">
        <v>0.5</v>
      </c>
      <c r="E1758" s="2" t="s">
        <v>45</v>
      </c>
      <c r="F1758" s="4">
        <v>16</v>
      </c>
      <c r="G1758" s="4">
        <v>16</v>
      </c>
      <c r="H1758" s="4">
        <v>80</v>
      </c>
      <c r="I1758" s="4">
        <v>1</v>
      </c>
      <c r="J1758" s="4">
        <v>4</v>
      </c>
      <c r="K1758" s="4">
        <v>10.5</v>
      </c>
      <c r="L1758" s="8">
        <v>0</v>
      </c>
      <c r="M1758" s="59">
        <f>AlimentosSMAE[[#This Row],[Fibra]]/AlimentosSMAE[[#This Row],[Peso neto]]</f>
        <v>0</v>
      </c>
      <c r="N1758" s="62">
        <f>AlimentosSMAE[[#This Row],[Kcal]]/AlimentosSMAE[[#This Row],[Peso neto]]</f>
        <v>5</v>
      </c>
    </row>
    <row r="1759" spans="2:14" x14ac:dyDescent="0.25">
      <c r="B1759" s="17" t="s">
        <v>838</v>
      </c>
      <c r="C1759" s="3" t="s">
        <v>2040</v>
      </c>
      <c r="D1759" s="4">
        <v>1.5</v>
      </c>
      <c r="E1759" s="2" t="s">
        <v>45</v>
      </c>
      <c r="F1759" s="4">
        <v>24</v>
      </c>
      <c r="G1759" s="4">
        <v>24</v>
      </c>
      <c r="H1759" s="4">
        <v>117</v>
      </c>
      <c r="I1759" s="4">
        <v>1.4</v>
      </c>
      <c r="J1759" s="4">
        <v>6.8</v>
      </c>
      <c r="K1759" s="4">
        <v>14</v>
      </c>
      <c r="L1759" s="8">
        <v>0</v>
      </c>
      <c r="M1759" s="59">
        <f>AlimentosSMAE[[#This Row],[Fibra]]/AlimentosSMAE[[#This Row],[Peso neto]]</f>
        <v>0</v>
      </c>
      <c r="N1759" s="62">
        <f>AlimentosSMAE[[#This Row],[Kcal]]/AlimentosSMAE[[#This Row],[Peso neto]]</f>
        <v>4.875</v>
      </c>
    </row>
    <row r="1760" spans="2:14" x14ac:dyDescent="0.25">
      <c r="B1760" s="17" t="s">
        <v>845</v>
      </c>
      <c r="C1760" s="3" t="s">
        <v>2040</v>
      </c>
      <c r="D1760" s="4">
        <v>14</v>
      </c>
      <c r="E1760" s="2" t="s">
        <v>45</v>
      </c>
      <c r="F1760" s="4">
        <v>18</v>
      </c>
      <c r="G1760" s="4">
        <v>18</v>
      </c>
      <c r="H1760" s="4">
        <v>70</v>
      </c>
      <c r="I1760" s="4">
        <v>1.2</v>
      </c>
      <c r="J1760" s="4">
        <v>1.8</v>
      </c>
      <c r="K1760" s="4">
        <v>12.8</v>
      </c>
      <c r="L1760" s="8">
        <v>0</v>
      </c>
      <c r="M1760" s="59">
        <f>AlimentosSMAE[[#This Row],[Fibra]]/AlimentosSMAE[[#This Row],[Peso neto]]</f>
        <v>0</v>
      </c>
      <c r="N1760" s="62">
        <f>AlimentosSMAE[[#This Row],[Kcal]]/AlimentosSMAE[[#This Row],[Peso neto]]</f>
        <v>3.8888888888888888</v>
      </c>
    </row>
    <row r="1761" spans="2:14" x14ac:dyDescent="0.25">
      <c r="B1761" s="17" t="s">
        <v>865</v>
      </c>
      <c r="C1761" s="3" t="s">
        <v>2040</v>
      </c>
      <c r="D1761" s="4">
        <v>3</v>
      </c>
      <c r="E1761" s="2" t="s">
        <v>52</v>
      </c>
      <c r="F1761" s="4">
        <v>18</v>
      </c>
      <c r="G1761" s="4">
        <v>18</v>
      </c>
      <c r="H1761" s="4">
        <v>68</v>
      </c>
      <c r="I1761" s="4">
        <v>7.5</v>
      </c>
      <c r="J1761" s="4">
        <v>0.3</v>
      </c>
      <c r="K1761" s="4">
        <v>8.5</v>
      </c>
      <c r="L1761" s="8">
        <v>0</v>
      </c>
      <c r="M1761" s="59">
        <f>AlimentosSMAE[[#This Row],[Fibra]]/AlimentosSMAE[[#This Row],[Peso neto]]</f>
        <v>0</v>
      </c>
      <c r="N1761" s="62">
        <f>AlimentosSMAE[[#This Row],[Kcal]]/AlimentosSMAE[[#This Row],[Peso neto]]</f>
        <v>3.7777777777777777</v>
      </c>
    </row>
    <row r="1762" spans="2:14" x14ac:dyDescent="0.25">
      <c r="B1762" s="17" t="s">
        <v>907</v>
      </c>
      <c r="C1762" s="3" t="s">
        <v>2040</v>
      </c>
      <c r="D1762" s="4">
        <v>4</v>
      </c>
      <c r="E1762" s="2" t="s">
        <v>52</v>
      </c>
      <c r="F1762" s="4">
        <v>32</v>
      </c>
      <c r="G1762" s="4">
        <v>32</v>
      </c>
      <c r="H1762" s="4">
        <v>106</v>
      </c>
      <c r="I1762" s="4">
        <v>15.9</v>
      </c>
      <c r="J1762" s="4">
        <v>0.4</v>
      </c>
      <c r="K1762" s="4">
        <v>11.5</v>
      </c>
      <c r="L1762" s="8">
        <v>0</v>
      </c>
      <c r="M1762" s="59">
        <f>AlimentosSMAE[[#This Row],[Fibra]]/AlimentosSMAE[[#This Row],[Peso neto]]</f>
        <v>0</v>
      </c>
      <c r="N1762" s="62">
        <f>AlimentosSMAE[[#This Row],[Kcal]]/AlimentosSMAE[[#This Row],[Peso neto]]</f>
        <v>3.3125</v>
      </c>
    </row>
    <row r="1763" spans="2:14" x14ac:dyDescent="0.25">
      <c r="B1763" s="17" t="s">
        <v>923</v>
      </c>
      <c r="C1763" s="3" t="s">
        <v>2040</v>
      </c>
      <c r="D1763" s="4">
        <v>4</v>
      </c>
      <c r="E1763" s="2" t="s">
        <v>52</v>
      </c>
      <c r="F1763" s="4">
        <v>32</v>
      </c>
      <c r="G1763" s="4">
        <v>32</v>
      </c>
      <c r="H1763" s="4">
        <v>107</v>
      </c>
      <c r="I1763" s="4">
        <v>16</v>
      </c>
      <c r="J1763" s="4">
        <v>0.6</v>
      </c>
      <c r="K1763" s="4">
        <v>11.4</v>
      </c>
      <c r="L1763" s="8">
        <v>0</v>
      </c>
      <c r="M1763" s="59">
        <f>AlimentosSMAE[[#This Row],[Fibra]]/AlimentosSMAE[[#This Row],[Peso neto]]</f>
        <v>0</v>
      </c>
      <c r="N1763" s="62">
        <f>AlimentosSMAE[[#This Row],[Kcal]]/AlimentosSMAE[[#This Row],[Peso neto]]</f>
        <v>3.34375</v>
      </c>
    </row>
    <row r="1764" spans="2:14" x14ac:dyDescent="0.25">
      <c r="B1764" s="17" t="s">
        <v>935</v>
      </c>
      <c r="C1764" s="3" t="s">
        <v>2040</v>
      </c>
      <c r="D1764" s="4">
        <v>1.5</v>
      </c>
      <c r="E1764" s="2" t="s">
        <v>52</v>
      </c>
      <c r="F1764" s="4">
        <v>13</v>
      </c>
      <c r="G1764" s="4">
        <v>13</v>
      </c>
      <c r="H1764" s="4">
        <v>60</v>
      </c>
      <c r="I1764" s="4">
        <v>0.7</v>
      </c>
      <c r="J1764" s="4">
        <v>2.2999999999999998</v>
      </c>
      <c r="K1764" s="4">
        <v>9</v>
      </c>
      <c r="L1764" s="8">
        <v>0</v>
      </c>
      <c r="M1764" s="59">
        <f>AlimentosSMAE[[#This Row],[Fibra]]/AlimentosSMAE[[#This Row],[Peso neto]]</f>
        <v>0</v>
      </c>
      <c r="N1764" s="62">
        <f>AlimentosSMAE[[#This Row],[Kcal]]/AlimentosSMAE[[#This Row],[Peso neto]]</f>
        <v>4.615384615384615</v>
      </c>
    </row>
    <row r="1765" spans="2:14" x14ac:dyDescent="0.25">
      <c r="B1765" s="17" t="s">
        <v>989</v>
      </c>
      <c r="C1765" s="3" t="s">
        <v>2040</v>
      </c>
      <c r="D1765" s="4">
        <v>0.75</v>
      </c>
      <c r="E1765" s="2" t="s">
        <v>45</v>
      </c>
      <c r="F1765" s="4">
        <v>38</v>
      </c>
      <c r="G1765" s="4">
        <v>38</v>
      </c>
      <c r="H1765" s="4">
        <v>69</v>
      </c>
      <c r="I1765" s="4">
        <v>2.5</v>
      </c>
      <c r="J1765" s="4">
        <v>2.2999999999999998</v>
      </c>
      <c r="K1765" s="4">
        <v>9.6999999999999993</v>
      </c>
      <c r="L1765" s="8">
        <v>0</v>
      </c>
      <c r="M1765" s="59">
        <f>AlimentosSMAE[[#This Row],[Fibra]]/AlimentosSMAE[[#This Row],[Peso neto]]</f>
        <v>0</v>
      </c>
      <c r="N1765" s="62">
        <f>AlimentosSMAE[[#This Row],[Kcal]]/AlimentosSMAE[[#This Row],[Peso neto]]</f>
        <v>1.8157894736842106</v>
      </c>
    </row>
    <row r="1766" spans="2:14" x14ac:dyDescent="0.25">
      <c r="B1766" s="17" t="s">
        <v>1118</v>
      </c>
      <c r="C1766" s="3" t="s">
        <v>2040</v>
      </c>
      <c r="D1766" s="4">
        <v>0.25</v>
      </c>
      <c r="E1766" s="2" t="s">
        <v>50</v>
      </c>
      <c r="F1766" s="4">
        <v>50</v>
      </c>
      <c r="G1766" s="4">
        <v>50</v>
      </c>
      <c r="H1766" s="4">
        <v>108</v>
      </c>
      <c r="I1766" s="4">
        <v>4.2</v>
      </c>
      <c r="J1766" s="4">
        <v>5.6</v>
      </c>
      <c r="K1766" s="4">
        <v>10.1</v>
      </c>
      <c r="L1766" s="8">
        <v>0</v>
      </c>
      <c r="M1766" s="59">
        <f>AlimentosSMAE[[#This Row],[Fibra]]/AlimentosSMAE[[#This Row],[Peso neto]]</f>
        <v>0</v>
      </c>
      <c r="N1766" s="62">
        <f>AlimentosSMAE[[#This Row],[Kcal]]/AlimentosSMAE[[#This Row],[Peso neto]]</f>
        <v>2.16</v>
      </c>
    </row>
    <row r="1767" spans="2:14" x14ac:dyDescent="0.25">
      <c r="B1767" s="17" t="s">
        <v>1129</v>
      </c>
      <c r="C1767" s="3" t="s">
        <v>2040</v>
      </c>
      <c r="D1767" s="4">
        <v>0.75</v>
      </c>
      <c r="E1767" s="2" t="s">
        <v>45</v>
      </c>
      <c r="F1767" s="4">
        <v>20</v>
      </c>
      <c r="G1767" s="4">
        <v>20</v>
      </c>
      <c r="H1767" s="4">
        <v>92</v>
      </c>
      <c r="I1767" s="4">
        <v>1.6</v>
      </c>
      <c r="J1767" s="4">
        <v>4.2</v>
      </c>
      <c r="K1767" s="4">
        <v>8.9</v>
      </c>
      <c r="L1767" s="8">
        <v>0</v>
      </c>
      <c r="M1767" s="59">
        <f>AlimentosSMAE[[#This Row],[Fibra]]/AlimentosSMAE[[#This Row],[Peso neto]]</f>
        <v>0</v>
      </c>
      <c r="N1767" s="62">
        <f>AlimentosSMAE[[#This Row],[Kcal]]/AlimentosSMAE[[#This Row],[Peso neto]]</f>
        <v>4.5999999999999996</v>
      </c>
    </row>
    <row r="1768" spans="2:14" x14ac:dyDescent="0.25">
      <c r="B1768" s="17" t="s">
        <v>1131</v>
      </c>
      <c r="C1768" s="3" t="s">
        <v>2040</v>
      </c>
      <c r="D1768" s="4">
        <v>2</v>
      </c>
      <c r="E1768" s="2" t="s">
        <v>52</v>
      </c>
      <c r="F1768" s="4">
        <v>16</v>
      </c>
      <c r="G1768" s="4">
        <v>16</v>
      </c>
      <c r="H1768" s="4">
        <v>60</v>
      </c>
      <c r="I1768" s="4">
        <v>0</v>
      </c>
      <c r="J1768" s="4">
        <v>0</v>
      </c>
      <c r="K1768" s="4">
        <v>14.4</v>
      </c>
      <c r="L1768" s="8">
        <v>0</v>
      </c>
      <c r="M1768" s="59">
        <f>AlimentosSMAE[[#This Row],[Fibra]]/AlimentosSMAE[[#This Row],[Peso neto]]</f>
        <v>0</v>
      </c>
      <c r="N1768" s="62">
        <f>AlimentosSMAE[[#This Row],[Kcal]]/AlimentosSMAE[[#This Row],[Peso neto]]</f>
        <v>3.75</v>
      </c>
    </row>
    <row r="1769" spans="2:14" x14ac:dyDescent="0.25">
      <c r="B1769" s="17" t="s">
        <v>1132</v>
      </c>
      <c r="C1769" s="3" t="s">
        <v>2040</v>
      </c>
      <c r="D1769" s="4">
        <v>2</v>
      </c>
      <c r="E1769" s="2" t="s">
        <v>52</v>
      </c>
      <c r="F1769" s="4">
        <v>16</v>
      </c>
      <c r="G1769" s="4">
        <v>16</v>
      </c>
      <c r="H1769" s="4">
        <v>60</v>
      </c>
      <c r="I1769" s="4">
        <v>0</v>
      </c>
      <c r="J1769" s="4">
        <v>0</v>
      </c>
      <c r="K1769" s="4">
        <v>14.4</v>
      </c>
      <c r="L1769" s="8">
        <v>0</v>
      </c>
      <c r="M1769" s="59">
        <f>AlimentosSMAE[[#This Row],[Fibra]]/AlimentosSMAE[[#This Row],[Peso neto]]</f>
        <v>0</v>
      </c>
      <c r="N1769" s="62">
        <f>AlimentosSMAE[[#This Row],[Kcal]]/AlimentosSMAE[[#This Row],[Peso neto]]</f>
        <v>3.75</v>
      </c>
    </row>
    <row r="1770" spans="2:14" x14ac:dyDescent="0.25">
      <c r="B1770" s="17" t="s">
        <v>1143</v>
      </c>
      <c r="C1770" s="3" t="s">
        <v>2040</v>
      </c>
      <c r="D1770" s="4">
        <v>2</v>
      </c>
      <c r="E1770" s="2" t="s">
        <v>52</v>
      </c>
      <c r="F1770" s="4">
        <v>16</v>
      </c>
      <c r="G1770" s="4">
        <v>16</v>
      </c>
      <c r="H1770" s="4">
        <v>60</v>
      </c>
      <c r="I1770" s="4">
        <v>0</v>
      </c>
      <c r="J1770" s="4">
        <v>0</v>
      </c>
      <c r="K1770" s="4">
        <v>14.4</v>
      </c>
      <c r="L1770" s="8">
        <v>0</v>
      </c>
      <c r="M1770" s="59">
        <f>AlimentosSMAE[[#This Row],[Fibra]]/AlimentosSMAE[[#This Row],[Peso neto]]</f>
        <v>0</v>
      </c>
      <c r="N1770" s="62">
        <f>AlimentosSMAE[[#This Row],[Kcal]]/AlimentosSMAE[[#This Row],[Peso neto]]</f>
        <v>3.75</v>
      </c>
    </row>
    <row r="1771" spans="2:14" x14ac:dyDescent="0.25">
      <c r="B1771" s="17" t="s">
        <v>1192</v>
      </c>
      <c r="C1771" s="3" t="s">
        <v>2040</v>
      </c>
      <c r="D1771" s="4">
        <v>1.5</v>
      </c>
      <c r="E1771" s="2" t="s">
        <v>45</v>
      </c>
      <c r="F1771" s="4">
        <v>15</v>
      </c>
      <c r="G1771" s="4">
        <v>15</v>
      </c>
      <c r="H1771" s="4">
        <v>66</v>
      </c>
      <c r="I1771" s="4">
        <v>1.1000000000000001</v>
      </c>
      <c r="J1771" s="4">
        <v>2.1</v>
      </c>
      <c r="K1771" s="4">
        <v>10.7</v>
      </c>
      <c r="L1771" s="8">
        <v>0</v>
      </c>
      <c r="M1771" s="59">
        <f>AlimentosSMAE[[#This Row],[Fibra]]/AlimentosSMAE[[#This Row],[Peso neto]]</f>
        <v>0</v>
      </c>
      <c r="N1771" s="62">
        <f>AlimentosSMAE[[#This Row],[Kcal]]/AlimentosSMAE[[#This Row],[Peso neto]]</f>
        <v>4.4000000000000004</v>
      </c>
    </row>
    <row r="1772" spans="2:14" x14ac:dyDescent="0.25">
      <c r="B1772" s="17" t="s">
        <v>1288</v>
      </c>
      <c r="C1772" s="3" t="s">
        <v>2040</v>
      </c>
      <c r="D1772" s="4">
        <v>0.33333333300000001</v>
      </c>
      <c r="E1772" s="2" t="s">
        <v>45</v>
      </c>
      <c r="F1772" s="4">
        <v>37</v>
      </c>
      <c r="G1772" s="4">
        <v>37</v>
      </c>
      <c r="H1772" s="4">
        <v>112</v>
      </c>
      <c r="I1772" s="4">
        <v>2.9</v>
      </c>
      <c r="J1772" s="4">
        <v>3.4</v>
      </c>
      <c r="K1772" s="4">
        <v>18</v>
      </c>
      <c r="L1772" s="8">
        <v>0</v>
      </c>
      <c r="M1772" s="59">
        <f>AlimentosSMAE[[#This Row],[Fibra]]/AlimentosSMAE[[#This Row],[Peso neto]]</f>
        <v>0</v>
      </c>
      <c r="N1772" s="62">
        <f>AlimentosSMAE[[#This Row],[Kcal]]/AlimentosSMAE[[#This Row],[Peso neto]]</f>
        <v>3.0270270270270272</v>
      </c>
    </row>
    <row r="1773" spans="2:14" x14ac:dyDescent="0.25">
      <c r="B1773" s="17" t="s">
        <v>1367</v>
      </c>
      <c r="C1773" s="3" t="s">
        <v>2040</v>
      </c>
      <c r="D1773" s="4">
        <v>0.33333333300000001</v>
      </c>
      <c r="E1773" s="2" t="s">
        <v>45</v>
      </c>
      <c r="F1773" s="4">
        <v>13</v>
      </c>
      <c r="G1773" s="4">
        <v>13</v>
      </c>
      <c r="H1773" s="4">
        <v>52</v>
      </c>
      <c r="I1773" s="4">
        <v>1</v>
      </c>
      <c r="J1773" s="4">
        <v>0</v>
      </c>
      <c r="K1773" s="4">
        <v>11.2</v>
      </c>
      <c r="L1773" s="8">
        <v>0</v>
      </c>
      <c r="M1773" s="59">
        <f>AlimentosSMAE[[#This Row],[Fibra]]/AlimentosSMAE[[#This Row],[Peso neto]]</f>
        <v>0</v>
      </c>
      <c r="N1773" s="62">
        <f>AlimentosSMAE[[#This Row],[Kcal]]/AlimentosSMAE[[#This Row],[Peso neto]]</f>
        <v>4</v>
      </c>
    </row>
    <row r="1774" spans="2:14" x14ac:dyDescent="0.25">
      <c r="B1774" s="17" t="s">
        <v>1385</v>
      </c>
      <c r="C1774" s="3" t="s">
        <v>2040</v>
      </c>
      <c r="D1774" s="4">
        <v>0.75</v>
      </c>
      <c r="E1774" s="2" t="s">
        <v>50</v>
      </c>
      <c r="F1774" s="4">
        <v>19</v>
      </c>
      <c r="G1774" s="4">
        <v>19</v>
      </c>
      <c r="H1774" s="4">
        <v>69</v>
      </c>
      <c r="I1774" s="4">
        <v>1.7</v>
      </c>
      <c r="J1774" s="4">
        <v>0</v>
      </c>
      <c r="K1774" s="4">
        <v>10</v>
      </c>
      <c r="L1774" s="8">
        <v>0</v>
      </c>
      <c r="M1774" s="59">
        <f>AlimentosSMAE[[#This Row],[Fibra]]/AlimentosSMAE[[#This Row],[Peso neto]]</f>
        <v>0</v>
      </c>
      <c r="N1774" s="62">
        <f>AlimentosSMAE[[#This Row],[Kcal]]/AlimentosSMAE[[#This Row],[Peso neto]]</f>
        <v>3.6315789473684212</v>
      </c>
    </row>
    <row r="1775" spans="2:14" x14ac:dyDescent="0.25">
      <c r="B1775" s="17" t="s">
        <v>1422</v>
      </c>
      <c r="C1775" s="3" t="s">
        <v>2040</v>
      </c>
      <c r="D1775" s="4">
        <v>1</v>
      </c>
      <c r="E1775" s="2" t="s">
        <v>476</v>
      </c>
      <c r="F1775" s="4">
        <v>25</v>
      </c>
      <c r="G1775" s="4">
        <v>25</v>
      </c>
      <c r="H1775" s="4">
        <v>72</v>
      </c>
      <c r="I1775" s="4">
        <v>0.9</v>
      </c>
      <c r="J1775" s="4">
        <v>2.2000000000000002</v>
      </c>
      <c r="K1775" s="4">
        <v>11.9</v>
      </c>
      <c r="L1775" s="8">
        <v>0</v>
      </c>
      <c r="M1775" s="59">
        <f>AlimentosSMAE[[#This Row],[Fibra]]/AlimentosSMAE[[#This Row],[Peso neto]]</f>
        <v>0</v>
      </c>
      <c r="N1775" s="62">
        <f>AlimentosSMAE[[#This Row],[Kcal]]/AlimentosSMAE[[#This Row],[Peso neto]]</f>
        <v>2.88</v>
      </c>
    </row>
    <row r="1776" spans="2:14" x14ac:dyDescent="0.25">
      <c r="B1776" s="17" t="s">
        <v>1423</v>
      </c>
      <c r="C1776" s="3" t="s">
        <v>2040</v>
      </c>
      <c r="D1776" s="4">
        <v>1</v>
      </c>
      <c r="E1776" s="2" t="s">
        <v>476</v>
      </c>
      <c r="F1776" s="4">
        <v>28</v>
      </c>
      <c r="G1776" s="4">
        <v>28</v>
      </c>
      <c r="H1776" s="4">
        <v>100</v>
      </c>
      <c r="I1776" s="4">
        <v>1.1000000000000001</v>
      </c>
      <c r="J1776" s="4">
        <v>4.5999999999999996</v>
      </c>
      <c r="K1776" s="4">
        <v>13.8</v>
      </c>
      <c r="L1776" s="8">
        <v>0</v>
      </c>
      <c r="M1776" s="59">
        <f>AlimentosSMAE[[#This Row],[Fibra]]/AlimentosSMAE[[#This Row],[Peso neto]]</f>
        <v>0</v>
      </c>
      <c r="N1776" s="62">
        <f>AlimentosSMAE[[#This Row],[Kcal]]/AlimentosSMAE[[#This Row],[Peso neto]]</f>
        <v>3.5714285714285716</v>
      </c>
    </row>
    <row r="1777" spans="2:14" x14ac:dyDescent="0.25">
      <c r="B1777" s="17" t="s">
        <v>1427</v>
      </c>
      <c r="C1777" s="3" t="s">
        <v>2040</v>
      </c>
      <c r="D1777" s="4">
        <v>0.75</v>
      </c>
      <c r="E1777" s="2" t="s">
        <v>476</v>
      </c>
      <c r="F1777" s="4">
        <v>21</v>
      </c>
      <c r="G1777" s="4">
        <v>21</v>
      </c>
      <c r="H1777" s="4">
        <v>59</v>
      </c>
      <c r="I1777" s="4">
        <v>1.4</v>
      </c>
      <c r="J1777" s="4">
        <v>1.5</v>
      </c>
      <c r="K1777" s="4">
        <v>10.199999999999999</v>
      </c>
      <c r="L1777" s="8">
        <v>0</v>
      </c>
      <c r="M1777" s="59">
        <f>AlimentosSMAE[[#This Row],[Fibra]]/AlimentosSMAE[[#This Row],[Peso neto]]</f>
        <v>0</v>
      </c>
      <c r="N1777" s="62">
        <f>AlimentosSMAE[[#This Row],[Kcal]]/AlimentosSMAE[[#This Row],[Peso neto]]</f>
        <v>2.8095238095238093</v>
      </c>
    </row>
    <row r="1778" spans="2:14" x14ac:dyDescent="0.25">
      <c r="B1778" s="17" t="s">
        <v>1440</v>
      </c>
      <c r="C1778" s="3" t="s">
        <v>2040</v>
      </c>
      <c r="D1778" s="4">
        <v>0.33333333300000001</v>
      </c>
      <c r="E1778" s="2" t="s">
        <v>45</v>
      </c>
      <c r="F1778" s="4">
        <v>37</v>
      </c>
      <c r="G1778" s="4">
        <v>37</v>
      </c>
      <c r="H1778" s="4">
        <v>112</v>
      </c>
      <c r="I1778" s="4">
        <v>2.9</v>
      </c>
      <c r="J1778" s="4">
        <v>3.4</v>
      </c>
      <c r="K1778" s="4">
        <v>18</v>
      </c>
      <c r="L1778" s="8">
        <v>0</v>
      </c>
      <c r="M1778" s="59">
        <f>AlimentosSMAE[[#This Row],[Fibra]]/AlimentosSMAE[[#This Row],[Peso neto]]</f>
        <v>0</v>
      </c>
      <c r="N1778" s="62">
        <f>AlimentosSMAE[[#This Row],[Kcal]]/AlimentosSMAE[[#This Row],[Peso neto]]</f>
        <v>3.0270270270270272</v>
      </c>
    </row>
    <row r="1779" spans="2:14" x14ac:dyDescent="0.25">
      <c r="B1779" s="17" t="s">
        <v>1449</v>
      </c>
      <c r="C1779" s="3" t="s">
        <v>2040</v>
      </c>
      <c r="D1779" s="4">
        <v>0.5</v>
      </c>
      <c r="E1779" s="2" t="s">
        <v>476</v>
      </c>
      <c r="F1779" s="4">
        <v>20</v>
      </c>
      <c r="G1779" s="4">
        <v>20</v>
      </c>
      <c r="H1779" s="4">
        <v>84</v>
      </c>
      <c r="I1779" s="4">
        <v>1.3</v>
      </c>
      <c r="J1779" s="4">
        <v>4.3</v>
      </c>
      <c r="K1779" s="4">
        <v>9.8000000000000007</v>
      </c>
      <c r="L1779" s="8">
        <v>0</v>
      </c>
      <c r="M1779" s="59">
        <f>AlimentosSMAE[[#This Row],[Fibra]]/AlimentosSMAE[[#This Row],[Peso neto]]</f>
        <v>0</v>
      </c>
      <c r="N1779" s="62">
        <f>AlimentosSMAE[[#This Row],[Kcal]]/AlimentosSMAE[[#This Row],[Peso neto]]</f>
        <v>4.2</v>
      </c>
    </row>
    <row r="1780" spans="2:14" x14ac:dyDescent="0.25">
      <c r="B1780" s="17" t="s">
        <v>1450</v>
      </c>
      <c r="C1780" s="3" t="s">
        <v>2040</v>
      </c>
      <c r="D1780" s="4">
        <v>0.5</v>
      </c>
      <c r="E1780" s="2" t="s">
        <v>476</v>
      </c>
      <c r="F1780" s="4">
        <v>23</v>
      </c>
      <c r="G1780" s="4">
        <v>23</v>
      </c>
      <c r="H1780" s="4">
        <v>97</v>
      </c>
      <c r="I1780" s="4">
        <v>1.4</v>
      </c>
      <c r="J1780" s="4">
        <v>5.6</v>
      </c>
      <c r="K1780" s="4">
        <v>10.7</v>
      </c>
      <c r="L1780" s="8">
        <v>0</v>
      </c>
      <c r="M1780" s="59">
        <f>AlimentosSMAE[[#This Row],[Fibra]]/AlimentosSMAE[[#This Row],[Peso neto]]</f>
        <v>0</v>
      </c>
      <c r="N1780" s="62">
        <f>AlimentosSMAE[[#This Row],[Kcal]]/AlimentosSMAE[[#This Row],[Peso neto]]</f>
        <v>4.2173913043478262</v>
      </c>
    </row>
    <row r="1781" spans="2:14" x14ac:dyDescent="0.25">
      <c r="B1781" s="17" t="s">
        <v>1453</v>
      </c>
      <c r="C1781" s="3" t="s">
        <v>2040</v>
      </c>
      <c r="D1781" s="4">
        <v>0.5</v>
      </c>
      <c r="E1781" s="2" t="s">
        <v>45</v>
      </c>
      <c r="F1781" s="4">
        <v>24</v>
      </c>
      <c r="G1781" s="4">
        <v>24</v>
      </c>
      <c r="H1781" s="4">
        <v>86</v>
      </c>
      <c r="I1781" s="4">
        <v>1.1000000000000001</v>
      </c>
      <c r="J1781" s="4">
        <v>3</v>
      </c>
      <c r="K1781" s="4">
        <v>14.2</v>
      </c>
      <c r="L1781" s="8">
        <v>0</v>
      </c>
      <c r="M1781" s="59">
        <f>AlimentosSMAE[[#This Row],[Fibra]]/AlimentosSMAE[[#This Row],[Peso neto]]</f>
        <v>0</v>
      </c>
      <c r="N1781" s="62">
        <f>AlimentosSMAE[[#This Row],[Kcal]]/AlimentosSMAE[[#This Row],[Peso neto]]</f>
        <v>3.5833333333333335</v>
      </c>
    </row>
    <row r="1782" spans="2:14" x14ac:dyDescent="0.25">
      <c r="B1782" s="17" t="s">
        <v>1454</v>
      </c>
      <c r="C1782" s="3" t="s">
        <v>2040</v>
      </c>
      <c r="D1782" s="4">
        <v>0.5</v>
      </c>
      <c r="E1782" s="2" t="s">
        <v>45</v>
      </c>
      <c r="F1782" s="4">
        <v>33</v>
      </c>
      <c r="G1782" s="4">
        <v>33</v>
      </c>
      <c r="H1782" s="4">
        <v>119</v>
      </c>
      <c r="I1782" s="4">
        <v>1.1000000000000001</v>
      </c>
      <c r="J1782" s="4">
        <v>3.8</v>
      </c>
      <c r="K1782" s="4">
        <v>20.6</v>
      </c>
      <c r="L1782" s="8">
        <v>0</v>
      </c>
      <c r="M1782" s="59">
        <f>AlimentosSMAE[[#This Row],[Fibra]]/AlimentosSMAE[[#This Row],[Peso neto]]</f>
        <v>0</v>
      </c>
      <c r="N1782" s="62">
        <f>AlimentosSMAE[[#This Row],[Kcal]]/AlimentosSMAE[[#This Row],[Peso neto]]</f>
        <v>3.606060606060606</v>
      </c>
    </row>
    <row r="1783" spans="2:14" x14ac:dyDescent="0.25">
      <c r="B1783" s="17" t="s">
        <v>1455</v>
      </c>
      <c r="C1783" s="3" t="s">
        <v>2040</v>
      </c>
      <c r="D1783" s="4">
        <v>0.5</v>
      </c>
      <c r="E1783" s="2" t="s">
        <v>45</v>
      </c>
      <c r="F1783" s="4">
        <v>33</v>
      </c>
      <c r="G1783" s="4">
        <v>33</v>
      </c>
      <c r="H1783" s="4">
        <v>119</v>
      </c>
      <c r="I1783" s="4">
        <v>1.1000000000000001</v>
      </c>
      <c r="J1783" s="4">
        <v>3.8</v>
      </c>
      <c r="K1783" s="4">
        <v>20.6</v>
      </c>
      <c r="L1783" s="8">
        <v>0</v>
      </c>
      <c r="M1783" s="59">
        <f>AlimentosSMAE[[#This Row],[Fibra]]/AlimentosSMAE[[#This Row],[Peso neto]]</f>
        <v>0</v>
      </c>
      <c r="N1783" s="62">
        <f>AlimentosSMAE[[#This Row],[Kcal]]/AlimentosSMAE[[#This Row],[Peso neto]]</f>
        <v>3.606060606060606</v>
      </c>
    </row>
    <row r="1784" spans="2:14" x14ac:dyDescent="0.25">
      <c r="B1784" s="17" t="s">
        <v>1497</v>
      </c>
      <c r="C1784" s="3" t="s">
        <v>2040</v>
      </c>
      <c r="D1784" s="4">
        <v>0.5</v>
      </c>
      <c r="E1784" s="2" t="s">
        <v>50</v>
      </c>
      <c r="F1784" s="4">
        <v>60</v>
      </c>
      <c r="G1784" s="4">
        <v>60</v>
      </c>
      <c r="H1784" s="4">
        <v>78</v>
      </c>
      <c r="I1784" s="4">
        <v>3.2</v>
      </c>
      <c r="J1784" s="4">
        <v>1.1000000000000001</v>
      </c>
      <c r="K1784" s="4">
        <v>14</v>
      </c>
      <c r="L1784" s="8">
        <v>0</v>
      </c>
      <c r="M1784" s="59">
        <f>AlimentosSMAE[[#This Row],[Fibra]]/AlimentosSMAE[[#This Row],[Peso neto]]</f>
        <v>0</v>
      </c>
      <c r="N1784" s="62">
        <f>AlimentosSMAE[[#This Row],[Kcal]]/AlimentosSMAE[[#This Row],[Peso neto]]</f>
        <v>1.3</v>
      </c>
    </row>
    <row r="1785" spans="2:14" x14ac:dyDescent="0.25">
      <c r="B1785" s="17" t="s">
        <v>1498</v>
      </c>
      <c r="C1785" s="3" t="s">
        <v>2040</v>
      </c>
      <c r="D1785" s="4">
        <v>0.33333333300000001</v>
      </c>
      <c r="E1785" s="2" t="s">
        <v>50</v>
      </c>
      <c r="F1785" s="4">
        <v>15</v>
      </c>
      <c r="G1785" s="4">
        <v>15</v>
      </c>
      <c r="H1785" s="4">
        <v>57</v>
      </c>
      <c r="I1785" s="4">
        <v>1.9</v>
      </c>
      <c r="J1785" s="4">
        <v>0.6</v>
      </c>
      <c r="K1785" s="4">
        <v>11</v>
      </c>
      <c r="L1785" s="8">
        <v>0</v>
      </c>
      <c r="M1785" s="59">
        <f>AlimentosSMAE[[#This Row],[Fibra]]/AlimentosSMAE[[#This Row],[Peso neto]]</f>
        <v>0</v>
      </c>
      <c r="N1785" s="62">
        <f>AlimentosSMAE[[#This Row],[Kcal]]/AlimentosSMAE[[#This Row],[Peso neto]]</f>
        <v>3.8</v>
      </c>
    </row>
    <row r="1786" spans="2:14" x14ac:dyDescent="0.25">
      <c r="B1786" s="17" t="s">
        <v>1513</v>
      </c>
      <c r="C1786" s="3" t="s">
        <v>2040</v>
      </c>
      <c r="D1786" s="4">
        <v>0.5</v>
      </c>
      <c r="E1786" s="2" t="s">
        <v>50</v>
      </c>
      <c r="F1786" s="4">
        <v>60</v>
      </c>
      <c r="G1786" s="4">
        <v>60</v>
      </c>
      <c r="H1786" s="4">
        <v>78</v>
      </c>
      <c r="I1786" s="4">
        <v>3.2</v>
      </c>
      <c r="J1786" s="4">
        <v>1.1000000000000001</v>
      </c>
      <c r="K1786" s="4">
        <v>14</v>
      </c>
      <c r="L1786" s="8">
        <v>0</v>
      </c>
      <c r="M1786" s="59">
        <f>AlimentosSMAE[[#This Row],[Fibra]]/AlimentosSMAE[[#This Row],[Peso neto]]</f>
        <v>0</v>
      </c>
      <c r="N1786" s="62">
        <f>AlimentosSMAE[[#This Row],[Kcal]]/AlimentosSMAE[[#This Row],[Peso neto]]</f>
        <v>1.3</v>
      </c>
    </row>
    <row r="1787" spans="2:14" x14ac:dyDescent="0.25">
      <c r="B1787" s="17" t="s">
        <v>1514</v>
      </c>
      <c r="C1787" s="3" t="s">
        <v>2040</v>
      </c>
      <c r="D1787" s="4">
        <v>25</v>
      </c>
      <c r="E1787" s="2" t="s">
        <v>10</v>
      </c>
      <c r="F1787" s="4">
        <v>25</v>
      </c>
      <c r="G1787" s="4">
        <v>25</v>
      </c>
      <c r="H1787" s="4">
        <v>72</v>
      </c>
      <c r="I1787" s="4">
        <v>2.8</v>
      </c>
      <c r="J1787" s="4">
        <v>0.6</v>
      </c>
      <c r="K1787" s="4">
        <v>13.7</v>
      </c>
      <c r="L1787" s="8">
        <v>0</v>
      </c>
      <c r="M1787" s="59">
        <f>AlimentosSMAE[[#This Row],[Fibra]]/AlimentosSMAE[[#This Row],[Peso neto]]</f>
        <v>0</v>
      </c>
      <c r="N1787" s="62">
        <f>AlimentosSMAE[[#This Row],[Kcal]]/AlimentosSMAE[[#This Row],[Peso neto]]</f>
        <v>2.88</v>
      </c>
    </row>
    <row r="1788" spans="2:14" x14ac:dyDescent="0.25">
      <c r="B1788" s="17" t="s">
        <v>1515</v>
      </c>
      <c r="C1788" s="3" t="s">
        <v>2040</v>
      </c>
      <c r="D1788" s="4">
        <v>25</v>
      </c>
      <c r="E1788" s="2" t="s">
        <v>10</v>
      </c>
      <c r="F1788" s="4">
        <v>25</v>
      </c>
      <c r="G1788" s="4">
        <v>25</v>
      </c>
      <c r="H1788" s="4">
        <v>72</v>
      </c>
      <c r="I1788" s="4">
        <v>2.8</v>
      </c>
      <c r="J1788" s="4">
        <v>0.6</v>
      </c>
      <c r="K1788" s="4">
        <v>13.7</v>
      </c>
      <c r="L1788" s="8">
        <v>0</v>
      </c>
      <c r="M1788" s="59">
        <f>AlimentosSMAE[[#This Row],[Fibra]]/AlimentosSMAE[[#This Row],[Peso neto]]</f>
        <v>0</v>
      </c>
      <c r="N1788" s="62">
        <f>AlimentosSMAE[[#This Row],[Kcal]]/AlimentosSMAE[[#This Row],[Peso neto]]</f>
        <v>2.88</v>
      </c>
    </row>
    <row r="1789" spans="2:14" x14ac:dyDescent="0.25">
      <c r="B1789" s="17" t="s">
        <v>1520</v>
      </c>
      <c r="C1789" s="3" t="s">
        <v>2040</v>
      </c>
      <c r="D1789" s="4">
        <v>0.33333333300000001</v>
      </c>
      <c r="E1789" s="2" t="s">
        <v>50</v>
      </c>
      <c r="F1789" s="4">
        <v>15</v>
      </c>
      <c r="G1789" s="4">
        <v>15</v>
      </c>
      <c r="H1789" s="4">
        <v>57</v>
      </c>
      <c r="I1789" s="4">
        <v>1.9</v>
      </c>
      <c r="J1789" s="4">
        <v>0.6</v>
      </c>
      <c r="K1789" s="4">
        <v>11</v>
      </c>
      <c r="L1789" s="8">
        <v>0</v>
      </c>
      <c r="M1789" s="59">
        <f>AlimentosSMAE[[#This Row],[Fibra]]/AlimentosSMAE[[#This Row],[Peso neto]]</f>
        <v>0</v>
      </c>
      <c r="N1789" s="62">
        <f>AlimentosSMAE[[#This Row],[Kcal]]/AlimentosSMAE[[#This Row],[Peso neto]]</f>
        <v>3.8</v>
      </c>
    </row>
    <row r="1790" spans="2:14" x14ac:dyDescent="0.25">
      <c r="B1790" s="17" t="s">
        <v>1524</v>
      </c>
      <c r="C1790" s="3" t="s">
        <v>2040</v>
      </c>
      <c r="D1790" s="4">
        <v>1</v>
      </c>
      <c r="E1790" s="2" t="s">
        <v>476</v>
      </c>
      <c r="F1790" s="4">
        <v>28</v>
      </c>
      <c r="G1790" s="4">
        <v>28</v>
      </c>
      <c r="H1790" s="4">
        <v>89</v>
      </c>
      <c r="I1790" s="4">
        <v>1</v>
      </c>
      <c r="J1790" s="4">
        <v>3.4</v>
      </c>
      <c r="K1790" s="4">
        <v>14.1</v>
      </c>
      <c r="L1790" s="8">
        <v>0</v>
      </c>
      <c r="M1790" s="59">
        <f>AlimentosSMAE[[#This Row],[Fibra]]/AlimentosSMAE[[#This Row],[Peso neto]]</f>
        <v>0</v>
      </c>
      <c r="N1790" s="62">
        <f>AlimentosSMAE[[#This Row],[Kcal]]/AlimentosSMAE[[#This Row],[Peso neto]]</f>
        <v>3.1785714285714284</v>
      </c>
    </row>
    <row r="1791" spans="2:14" x14ac:dyDescent="0.25">
      <c r="B1791" s="17" t="s">
        <v>1530</v>
      </c>
      <c r="C1791" s="3" t="s">
        <v>2040</v>
      </c>
      <c r="D1791" s="4">
        <v>2</v>
      </c>
      <c r="E1791" s="2" t="s">
        <v>45</v>
      </c>
      <c r="F1791" s="4">
        <v>15</v>
      </c>
      <c r="G1791" s="4">
        <v>15</v>
      </c>
      <c r="H1791" s="4">
        <v>84</v>
      </c>
      <c r="I1791" s="4">
        <v>0.8</v>
      </c>
      <c r="J1791" s="4">
        <v>4.7</v>
      </c>
      <c r="K1791" s="4">
        <v>9.6</v>
      </c>
      <c r="L1791" s="8">
        <v>0</v>
      </c>
      <c r="M1791" s="59">
        <f>AlimentosSMAE[[#This Row],[Fibra]]/AlimentosSMAE[[#This Row],[Peso neto]]</f>
        <v>0</v>
      </c>
      <c r="N1791" s="62">
        <f>AlimentosSMAE[[#This Row],[Kcal]]/AlimentosSMAE[[#This Row],[Peso neto]]</f>
        <v>5.6</v>
      </c>
    </row>
    <row r="1792" spans="2:14" x14ac:dyDescent="0.25">
      <c r="B1792" s="17" t="s">
        <v>1555</v>
      </c>
      <c r="C1792" s="3" t="s">
        <v>2040</v>
      </c>
      <c r="D1792" s="4">
        <v>1</v>
      </c>
      <c r="E1792" s="2" t="s">
        <v>476</v>
      </c>
      <c r="F1792" s="4">
        <v>35</v>
      </c>
      <c r="G1792" s="4">
        <v>35</v>
      </c>
      <c r="H1792" s="4">
        <v>112</v>
      </c>
      <c r="I1792" s="4">
        <v>1.9</v>
      </c>
      <c r="J1792" s="4">
        <v>7.9</v>
      </c>
      <c r="K1792" s="4">
        <v>8.9</v>
      </c>
      <c r="L1792" s="8">
        <v>0</v>
      </c>
      <c r="M1792" s="59">
        <f>AlimentosSMAE[[#This Row],[Fibra]]/AlimentosSMAE[[#This Row],[Peso neto]]</f>
        <v>0</v>
      </c>
      <c r="N1792" s="62">
        <f>AlimentosSMAE[[#This Row],[Kcal]]/AlimentosSMAE[[#This Row],[Peso neto]]</f>
        <v>3.2</v>
      </c>
    </row>
    <row r="1793" spans="2:14" x14ac:dyDescent="0.25">
      <c r="B1793" s="17" t="s">
        <v>1644</v>
      </c>
      <c r="C1793" s="3" t="s">
        <v>2040</v>
      </c>
      <c r="D1793" s="4">
        <v>15</v>
      </c>
      <c r="E1793" s="2" t="s">
        <v>10</v>
      </c>
      <c r="F1793" s="4">
        <v>15</v>
      </c>
      <c r="G1793" s="4">
        <v>15</v>
      </c>
      <c r="H1793" s="4">
        <v>58</v>
      </c>
      <c r="I1793" s="4">
        <v>1.6</v>
      </c>
      <c r="J1793" s="4">
        <v>0.9</v>
      </c>
      <c r="K1793" s="4">
        <v>11.3</v>
      </c>
      <c r="L1793" s="8">
        <v>0</v>
      </c>
      <c r="M1793" s="59">
        <f>AlimentosSMAE[[#This Row],[Fibra]]/AlimentosSMAE[[#This Row],[Peso neto]]</f>
        <v>0</v>
      </c>
      <c r="N1793" s="62">
        <f>AlimentosSMAE[[#This Row],[Kcal]]/AlimentosSMAE[[#This Row],[Peso neto]]</f>
        <v>3.8666666666666667</v>
      </c>
    </row>
    <row r="1794" spans="2:14" x14ac:dyDescent="0.25">
      <c r="B1794" s="17" t="s">
        <v>1676</v>
      </c>
      <c r="C1794" s="3" t="s">
        <v>2040</v>
      </c>
      <c r="D1794" s="4">
        <v>0.25</v>
      </c>
      <c r="E1794" s="2" t="s">
        <v>50</v>
      </c>
      <c r="F1794" s="4">
        <v>50</v>
      </c>
      <c r="G1794" s="4">
        <v>50</v>
      </c>
      <c r="H1794" s="4">
        <v>77</v>
      </c>
      <c r="I1794" s="4">
        <v>0.2</v>
      </c>
      <c r="J1794" s="4">
        <v>0</v>
      </c>
      <c r="K1794" s="4">
        <v>19</v>
      </c>
      <c r="L1794" s="8">
        <v>0</v>
      </c>
      <c r="M1794" s="59">
        <f>AlimentosSMAE[[#This Row],[Fibra]]/AlimentosSMAE[[#This Row],[Peso neto]]</f>
        <v>0</v>
      </c>
      <c r="N1794" s="62">
        <f>AlimentosSMAE[[#This Row],[Kcal]]/AlimentosSMAE[[#This Row],[Peso neto]]</f>
        <v>1.54</v>
      </c>
    </row>
    <row r="1795" spans="2:14" x14ac:dyDescent="0.25">
      <c r="B1795" s="17" t="s">
        <v>1680</v>
      </c>
      <c r="C1795" s="3" t="s">
        <v>2040</v>
      </c>
      <c r="D1795" s="4">
        <v>0.5</v>
      </c>
      <c r="E1795" s="2" t="s">
        <v>170</v>
      </c>
      <c r="F1795" s="4">
        <v>18</v>
      </c>
      <c r="G1795" s="4">
        <v>18</v>
      </c>
      <c r="H1795" s="4">
        <v>60</v>
      </c>
      <c r="I1795" s="4">
        <v>1.5</v>
      </c>
      <c r="J1795" s="4">
        <v>0.7</v>
      </c>
      <c r="K1795" s="4">
        <v>11.8</v>
      </c>
      <c r="L1795" s="8">
        <v>0</v>
      </c>
      <c r="M1795" s="59">
        <f>AlimentosSMAE[[#This Row],[Fibra]]/AlimentosSMAE[[#This Row],[Peso neto]]</f>
        <v>0</v>
      </c>
      <c r="N1795" s="62">
        <f>AlimentosSMAE[[#This Row],[Kcal]]/AlimentosSMAE[[#This Row],[Peso neto]]</f>
        <v>3.3333333333333335</v>
      </c>
    </row>
    <row r="1796" spans="2:14" x14ac:dyDescent="0.25">
      <c r="B1796" s="17" t="s">
        <v>1796</v>
      </c>
      <c r="C1796" s="3" t="s">
        <v>2040</v>
      </c>
      <c r="D1796" s="4">
        <v>1</v>
      </c>
      <c r="E1796" s="2" t="s">
        <v>226</v>
      </c>
      <c r="F1796" s="4">
        <v>22</v>
      </c>
      <c r="G1796" s="4">
        <v>22</v>
      </c>
      <c r="H1796" s="4">
        <v>90</v>
      </c>
      <c r="I1796" s="4">
        <v>1</v>
      </c>
      <c r="J1796" s="4">
        <v>2.5</v>
      </c>
      <c r="K1796" s="4">
        <v>17</v>
      </c>
      <c r="L1796" s="8">
        <v>0</v>
      </c>
      <c r="M1796" s="59">
        <f>AlimentosSMAE[[#This Row],[Fibra]]/AlimentosSMAE[[#This Row],[Peso neto]]</f>
        <v>0</v>
      </c>
      <c r="N1796" s="62">
        <f>AlimentosSMAE[[#This Row],[Kcal]]/AlimentosSMAE[[#This Row],[Peso neto]]</f>
        <v>4.0909090909090908</v>
      </c>
    </row>
    <row r="1797" spans="2:14" x14ac:dyDescent="0.25">
      <c r="B1797" s="17" t="s">
        <v>1910</v>
      </c>
      <c r="C1797" s="3" t="s">
        <v>2040</v>
      </c>
      <c r="D1797" s="4">
        <v>1.5</v>
      </c>
      <c r="E1797" s="2" t="s">
        <v>52</v>
      </c>
      <c r="F1797" s="4">
        <v>18</v>
      </c>
      <c r="G1797" s="4">
        <v>18</v>
      </c>
      <c r="H1797" s="4">
        <v>61</v>
      </c>
      <c r="I1797" s="4">
        <v>2</v>
      </c>
      <c r="J1797" s="4">
        <v>0.6</v>
      </c>
      <c r="K1797" s="4">
        <v>13.4</v>
      </c>
      <c r="L1797" s="8">
        <v>0</v>
      </c>
      <c r="M1797" s="59">
        <f>AlimentosSMAE[[#This Row],[Fibra]]/AlimentosSMAE[[#This Row],[Peso neto]]</f>
        <v>0</v>
      </c>
      <c r="N1797" s="62">
        <f>AlimentosSMAE[[#This Row],[Kcal]]/AlimentosSMAE[[#This Row],[Peso neto]]</f>
        <v>3.3888888888888888</v>
      </c>
    </row>
    <row r="1798" spans="2:14" x14ac:dyDescent="0.25">
      <c r="B1798" s="17" t="s">
        <v>1930</v>
      </c>
      <c r="C1798" s="3" t="s">
        <v>2040</v>
      </c>
      <c r="D1798" s="4">
        <v>2</v>
      </c>
      <c r="E1798" s="2" t="s">
        <v>52</v>
      </c>
      <c r="F1798" s="4">
        <v>19</v>
      </c>
      <c r="G1798" s="4">
        <v>19</v>
      </c>
      <c r="H1798" s="4">
        <v>65</v>
      </c>
      <c r="I1798" s="4">
        <v>0</v>
      </c>
      <c r="J1798" s="4">
        <v>0</v>
      </c>
      <c r="K1798" s="4">
        <v>16.2</v>
      </c>
      <c r="L1798" s="8">
        <v>0</v>
      </c>
      <c r="M1798" s="59">
        <f>AlimentosSMAE[[#This Row],[Fibra]]/AlimentosSMAE[[#This Row],[Peso neto]]</f>
        <v>0</v>
      </c>
      <c r="N1798" s="62">
        <f>AlimentosSMAE[[#This Row],[Kcal]]/AlimentosSMAE[[#This Row],[Peso neto]]</f>
        <v>3.4210526315789473</v>
      </c>
    </row>
    <row r="1799" spans="2:14" x14ac:dyDescent="0.25">
      <c r="B1799" s="17" t="s">
        <v>148</v>
      </c>
      <c r="C1799" s="3" t="s">
        <v>32</v>
      </c>
      <c r="D1799" s="4">
        <v>0.5</v>
      </c>
      <c r="E1799" s="2" t="s">
        <v>50</v>
      </c>
      <c r="F1799" s="4">
        <v>5</v>
      </c>
      <c r="G1799" s="4">
        <v>5</v>
      </c>
      <c r="H1799" s="4">
        <v>51</v>
      </c>
      <c r="I1799" s="4">
        <v>0</v>
      </c>
      <c r="J1799" s="4">
        <v>0.3</v>
      </c>
      <c r="K1799" s="4">
        <v>13.6</v>
      </c>
      <c r="L1799" s="8">
        <v>1</v>
      </c>
      <c r="M1799" s="59">
        <f>AlimentosSMAE[[#This Row],[Fibra]]/AlimentosSMAE[[#This Row],[Peso neto]]</f>
        <v>0.2</v>
      </c>
      <c r="N1799" s="62">
        <f>AlimentosSMAE[[#This Row],[Kcal]]/AlimentosSMAE[[#This Row],[Peso neto]]</f>
        <v>10.199999999999999</v>
      </c>
    </row>
    <row r="1800" spans="2:14" x14ac:dyDescent="0.25">
      <c r="B1800" s="17" t="s">
        <v>867</v>
      </c>
      <c r="C1800" s="3" t="s">
        <v>32</v>
      </c>
      <c r="D1800" s="4">
        <v>2</v>
      </c>
      <c r="E1800" s="2" t="s">
        <v>45</v>
      </c>
      <c r="F1800" s="4">
        <v>120</v>
      </c>
      <c r="G1800" s="4">
        <v>67</v>
      </c>
      <c r="H1800" s="4">
        <v>65</v>
      </c>
      <c r="I1800" s="4">
        <v>1.5</v>
      </c>
      <c r="J1800" s="4">
        <v>0.5</v>
      </c>
      <c r="K1800" s="4">
        <v>15.7</v>
      </c>
      <c r="L1800" s="8">
        <v>7.3</v>
      </c>
      <c r="M1800" s="59">
        <f>AlimentosSMAE[[#This Row],[Fibra]]/AlimentosSMAE[[#This Row],[Peso neto]]</f>
        <v>0.10895522388059702</v>
      </c>
      <c r="N1800" s="62">
        <f>AlimentosSMAE[[#This Row],[Kcal]]/AlimentosSMAE[[#This Row],[Peso neto]]</f>
        <v>0.97014925373134331</v>
      </c>
    </row>
    <row r="1801" spans="2:14" x14ac:dyDescent="0.25">
      <c r="B1801" s="17" t="s">
        <v>1185</v>
      </c>
      <c r="C1801" s="3" t="s">
        <v>32</v>
      </c>
      <c r="D1801" s="4">
        <v>3</v>
      </c>
      <c r="E1801" s="2" t="s">
        <v>45</v>
      </c>
      <c r="F1801" s="4">
        <v>150</v>
      </c>
      <c r="G1801" s="4">
        <v>53</v>
      </c>
      <c r="H1801" s="4">
        <v>51</v>
      </c>
      <c r="I1801" s="4">
        <v>1.2</v>
      </c>
      <c r="J1801" s="4">
        <v>0.4</v>
      </c>
      <c r="K1801" s="4">
        <v>12.3</v>
      </c>
      <c r="L1801" s="8">
        <v>5.5</v>
      </c>
      <c r="M1801" s="59">
        <f>AlimentosSMAE[[#This Row],[Fibra]]/AlimentosSMAE[[#This Row],[Peso neto]]</f>
        <v>0.10377358490566038</v>
      </c>
      <c r="N1801" s="62">
        <f>AlimentosSMAE[[#This Row],[Kcal]]/AlimentosSMAE[[#This Row],[Peso neto]]</f>
        <v>0.96226415094339623</v>
      </c>
    </row>
    <row r="1802" spans="2:14" x14ac:dyDescent="0.25">
      <c r="B1802" s="17" t="s">
        <v>796</v>
      </c>
      <c r="C1802" s="3" t="s">
        <v>32</v>
      </c>
      <c r="D1802" s="4">
        <v>3</v>
      </c>
      <c r="E1802" s="2" t="s">
        <v>45</v>
      </c>
      <c r="F1802" s="4">
        <v>165</v>
      </c>
      <c r="G1802" s="4">
        <v>58</v>
      </c>
      <c r="H1802" s="4">
        <v>56</v>
      </c>
      <c r="I1802" s="4">
        <v>1.3</v>
      </c>
      <c r="J1802" s="4">
        <v>0.4</v>
      </c>
      <c r="K1802" s="4">
        <v>13.5</v>
      </c>
      <c r="L1802" s="8">
        <v>6</v>
      </c>
      <c r="M1802" s="59">
        <f>AlimentosSMAE[[#This Row],[Fibra]]/AlimentosSMAE[[#This Row],[Peso neto]]</f>
        <v>0.10344827586206896</v>
      </c>
      <c r="N1802" s="62">
        <f>AlimentosSMAE[[#This Row],[Kcal]]/AlimentosSMAE[[#This Row],[Peso neto]]</f>
        <v>0.96551724137931039</v>
      </c>
    </row>
    <row r="1803" spans="2:14" x14ac:dyDescent="0.25">
      <c r="B1803" s="17" t="s">
        <v>1186</v>
      </c>
      <c r="C1803" s="3" t="s">
        <v>32</v>
      </c>
      <c r="D1803" s="4">
        <v>0.5</v>
      </c>
      <c r="E1803" s="2" t="s">
        <v>50</v>
      </c>
      <c r="F1803" s="4">
        <v>69</v>
      </c>
      <c r="G1803" s="4">
        <v>69</v>
      </c>
      <c r="H1803" s="4">
        <v>66</v>
      </c>
      <c r="I1803" s="4">
        <v>1.5</v>
      </c>
      <c r="J1803" s="4">
        <v>0.5</v>
      </c>
      <c r="K1803" s="4">
        <v>16</v>
      </c>
      <c r="L1803" s="8">
        <v>7.1</v>
      </c>
      <c r="M1803" s="59">
        <f>AlimentosSMAE[[#This Row],[Fibra]]/AlimentosSMAE[[#This Row],[Peso neto]]</f>
        <v>0.10289855072463767</v>
      </c>
      <c r="N1803" s="62">
        <f>AlimentosSMAE[[#This Row],[Kcal]]/AlimentosSMAE[[#This Row],[Peso neto]]</f>
        <v>0.95652173913043481</v>
      </c>
    </row>
    <row r="1804" spans="2:14" x14ac:dyDescent="0.25">
      <c r="B1804" s="17" t="s">
        <v>956</v>
      </c>
      <c r="C1804" s="3" t="s">
        <v>32</v>
      </c>
      <c r="D1804" s="4">
        <v>1</v>
      </c>
      <c r="E1804" s="2" t="s">
        <v>45</v>
      </c>
      <c r="F1804" s="4">
        <v>19</v>
      </c>
      <c r="G1804" s="4">
        <v>19</v>
      </c>
      <c r="H1804" s="4">
        <v>47</v>
      </c>
      <c r="I1804" s="4">
        <v>0.6</v>
      </c>
      <c r="J1804" s="4">
        <v>0.2</v>
      </c>
      <c r="K1804" s="4">
        <v>11.9</v>
      </c>
      <c r="L1804" s="8">
        <v>1.8</v>
      </c>
      <c r="M1804" s="59">
        <f>AlimentosSMAE[[#This Row],[Fibra]]/AlimentosSMAE[[#This Row],[Peso neto]]</f>
        <v>9.4736842105263161E-2</v>
      </c>
      <c r="N1804" s="62">
        <f>AlimentosSMAE[[#This Row],[Kcal]]/AlimentosSMAE[[#This Row],[Peso neto]]</f>
        <v>2.4736842105263159</v>
      </c>
    </row>
    <row r="1805" spans="2:14" x14ac:dyDescent="0.25">
      <c r="B1805" s="17" t="s">
        <v>1173</v>
      </c>
      <c r="C1805" s="3" t="s">
        <v>32</v>
      </c>
      <c r="D1805" s="4">
        <v>1</v>
      </c>
      <c r="E1805" s="2" t="s">
        <v>45</v>
      </c>
      <c r="F1805" s="4">
        <v>24</v>
      </c>
      <c r="G1805" s="4">
        <v>24</v>
      </c>
      <c r="H1805" s="4">
        <v>54</v>
      </c>
      <c r="I1805" s="4">
        <v>0</v>
      </c>
      <c r="J1805" s="4">
        <v>0</v>
      </c>
      <c r="K1805" s="4">
        <v>15.7</v>
      </c>
      <c r="L1805" s="8">
        <v>2.1</v>
      </c>
      <c r="M1805" s="59">
        <f>AlimentosSMAE[[#This Row],[Fibra]]/AlimentosSMAE[[#This Row],[Peso neto]]</f>
        <v>8.7500000000000008E-2</v>
      </c>
      <c r="N1805" s="62">
        <f>AlimentosSMAE[[#This Row],[Kcal]]/AlimentosSMAE[[#This Row],[Peso neto]]</f>
        <v>2.25</v>
      </c>
    </row>
    <row r="1806" spans="2:14" x14ac:dyDescent="0.25">
      <c r="B1806" s="17" t="s">
        <v>1174</v>
      </c>
      <c r="C1806" s="3" t="s">
        <v>32</v>
      </c>
      <c r="D1806" s="4">
        <v>1</v>
      </c>
      <c r="E1806" s="2" t="s">
        <v>45</v>
      </c>
      <c r="F1806" s="4">
        <v>24</v>
      </c>
      <c r="G1806" s="4">
        <v>24</v>
      </c>
      <c r="H1806" s="4">
        <v>54</v>
      </c>
      <c r="I1806" s="4">
        <v>0</v>
      </c>
      <c r="J1806" s="4">
        <v>0</v>
      </c>
      <c r="K1806" s="4">
        <v>15.7</v>
      </c>
      <c r="L1806" s="8">
        <v>2.1</v>
      </c>
      <c r="M1806" s="59">
        <f>AlimentosSMAE[[#This Row],[Fibra]]/AlimentosSMAE[[#This Row],[Peso neto]]</f>
        <v>8.7500000000000008E-2</v>
      </c>
      <c r="N1806" s="62">
        <f>AlimentosSMAE[[#This Row],[Kcal]]/AlimentosSMAE[[#This Row],[Peso neto]]</f>
        <v>2.25</v>
      </c>
    </row>
    <row r="1807" spans="2:14" x14ac:dyDescent="0.25">
      <c r="B1807" s="17" t="s">
        <v>1171</v>
      </c>
      <c r="C1807" s="3" t="s">
        <v>32</v>
      </c>
      <c r="D1807" s="4">
        <v>9</v>
      </c>
      <c r="E1807" s="2" t="s">
        <v>1172</v>
      </c>
      <c r="F1807" s="4">
        <v>23</v>
      </c>
      <c r="G1807" s="4">
        <v>23</v>
      </c>
      <c r="H1807" s="4">
        <v>55</v>
      </c>
      <c r="I1807" s="4">
        <v>0.2</v>
      </c>
      <c r="J1807" s="4">
        <v>0.1</v>
      </c>
      <c r="K1807" s="4">
        <v>15</v>
      </c>
      <c r="L1807" s="8">
        <v>2</v>
      </c>
      <c r="M1807" s="59">
        <f>AlimentosSMAE[[#This Row],[Fibra]]/AlimentosSMAE[[#This Row],[Peso neto]]</f>
        <v>8.6956521739130432E-2</v>
      </c>
      <c r="N1807" s="62">
        <f>AlimentosSMAE[[#This Row],[Kcal]]/AlimentosSMAE[[#This Row],[Peso neto]]</f>
        <v>2.3913043478260869</v>
      </c>
    </row>
    <row r="1808" spans="2:14" x14ac:dyDescent="0.25">
      <c r="B1808" s="17" t="s">
        <v>1356</v>
      </c>
      <c r="C1808" s="3" t="s">
        <v>32</v>
      </c>
      <c r="D1808" s="4">
        <v>9</v>
      </c>
      <c r="E1808" s="2" t="s">
        <v>45</v>
      </c>
      <c r="F1808" s="4">
        <v>23</v>
      </c>
      <c r="G1808" s="4">
        <v>23</v>
      </c>
      <c r="H1808" s="4">
        <v>55</v>
      </c>
      <c r="I1808" s="4">
        <v>0.2</v>
      </c>
      <c r="J1808" s="4">
        <v>0.1</v>
      </c>
      <c r="K1808" s="4">
        <v>14.8</v>
      </c>
      <c r="L1808" s="8">
        <v>2</v>
      </c>
      <c r="M1808" s="59">
        <f>AlimentosSMAE[[#This Row],[Fibra]]/AlimentosSMAE[[#This Row],[Peso neto]]</f>
        <v>8.6956521739130432E-2</v>
      </c>
      <c r="N1808" s="62">
        <f>AlimentosSMAE[[#This Row],[Kcal]]/AlimentosSMAE[[#This Row],[Peso neto]]</f>
        <v>2.3913043478260869</v>
      </c>
    </row>
    <row r="1809" spans="2:14" x14ac:dyDescent="0.25">
      <c r="B1809" s="17" t="s">
        <v>1355</v>
      </c>
      <c r="C1809" s="3" t="s">
        <v>32</v>
      </c>
      <c r="D1809" s="4">
        <v>2</v>
      </c>
      <c r="E1809" s="2" t="s">
        <v>45</v>
      </c>
      <c r="F1809" s="4">
        <v>26</v>
      </c>
      <c r="G1809" s="4">
        <v>26</v>
      </c>
      <c r="H1809" s="4">
        <v>62</v>
      </c>
      <c r="I1809" s="4">
        <v>0.9</v>
      </c>
      <c r="J1809" s="4">
        <v>0.2</v>
      </c>
      <c r="K1809" s="4">
        <v>15.9</v>
      </c>
      <c r="L1809" s="8">
        <v>2.1</v>
      </c>
      <c r="M1809" s="59">
        <f>AlimentosSMAE[[#This Row],[Fibra]]/AlimentosSMAE[[#This Row],[Peso neto]]</f>
        <v>8.0769230769230774E-2</v>
      </c>
      <c r="N1809" s="62">
        <f>AlimentosSMAE[[#This Row],[Kcal]]/AlimentosSMAE[[#This Row],[Peso neto]]</f>
        <v>2.3846153846153846</v>
      </c>
    </row>
    <row r="1810" spans="2:14" x14ac:dyDescent="0.25">
      <c r="B1810" s="17" t="s">
        <v>1272</v>
      </c>
      <c r="C1810" s="3" t="s">
        <v>32</v>
      </c>
      <c r="D1810" s="4">
        <v>0.75</v>
      </c>
      <c r="E1810" s="2" t="s">
        <v>50</v>
      </c>
      <c r="F1810" s="4">
        <v>108</v>
      </c>
      <c r="G1810" s="4">
        <v>108</v>
      </c>
      <c r="H1810" s="4">
        <v>67</v>
      </c>
      <c r="I1810" s="4">
        <v>2.2000000000000002</v>
      </c>
      <c r="J1810" s="4">
        <v>0.6</v>
      </c>
      <c r="K1810" s="4">
        <v>14.9</v>
      </c>
      <c r="L1810" s="8">
        <v>8.1999999999999993</v>
      </c>
      <c r="M1810" s="59">
        <f>AlimentosSMAE[[#This Row],[Fibra]]/AlimentosSMAE[[#This Row],[Peso neto]]</f>
        <v>7.5925925925925924E-2</v>
      </c>
      <c r="N1810" s="62">
        <f>AlimentosSMAE[[#This Row],[Kcal]]/AlimentosSMAE[[#This Row],[Peso neto]]</f>
        <v>0.62037037037037035</v>
      </c>
    </row>
    <row r="1811" spans="2:14" x14ac:dyDescent="0.25">
      <c r="B1811" s="17" t="s">
        <v>1357</v>
      </c>
      <c r="C1811" s="3" t="s">
        <v>32</v>
      </c>
      <c r="D1811" s="4">
        <v>1</v>
      </c>
      <c r="E1811" s="2" t="s">
        <v>45</v>
      </c>
      <c r="F1811" s="4">
        <v>18</v>
      </c>
      <c r="G1811" s="4">
        <v>18</v>
      </c>
      <c r="H1811" s="4">
        <v>47</v>
      </c>
      <c r="I1811" s="4">
        <v>0.3</v>
      </c>
      <c r="J1811" s="4">
        <v>0.1</v>
      </c>
      <c r="K1811" s="4">
        <v>12.5</v>
      </c>
      <c r="L1811" s="8">
        <v>1.3</v>
      </c>
      <c r="M1811" s="59">
        <f>AlimentosSMAE[[#This Row],[Fibra]]/AlimentosSMAE[[#This Row],[Peso neto]]</f>
        <v>7.2222222222222229E-2</v>
      </c>
      <c r="N1811" s="62">
        <f>AlimentosSMAE[[#This Row],[Kcal]]/AlimentosSMAE[[#This Row],[Peso neto]]</f>
        <v>2.6111111111111112</v>
      </c>
    </row>
    <row r="1812" spans="2:14" x14ac:dyDescent="0.25">
      <c r="B1812" s="17" t="s">
        <v>1354</v>
      </c>
      <c r="C1812" s="3" t="s">
        <v>32</v>
      </c>
      <c r="D1812" s="4">
        <v>7</v>
      </c>
      <c r="E1812" s="2" t="s">
        <v>45</v>
      </c>
      <c r="F1812" s="4">
        <v>25</v>
      </c>
      <c r="G1812" s="4">
        <v>25</v>
      </c>
      <c r="H1812" s="4">
        <v>59</v>
      </c>
      <c r="I1812" s="4">
        <v>0.8</v>
      </c>
      <c r="J1812" s="4">
        <v>0.1</v>
      </c>
      <c r="K1812" s="4">
        <v>15.3</v>
      </c>
      <c r="L1812" s="8">
        <v>1.8</v>
      </c>
      <c r="M1812" s="59">
        <f>AlimentosSMAE[[#This Row],[Fibra]]/AlimentosSMAE[[#This Row],[Peso neto]]</f>
        <v>7.2000000000000008E-2</v>
      </c>
      <c r="N1812" s="62">
        <f>AlimentosSMAE[[#This Row],[Kcal]]/AlimentosSMAE[[#This Row],[Peso neto]]</f>
        <v>2.36</v>
      </c>
    </row>
    <row r="1813" spans="2:14" x14ac:dyDescent="0.25">
      <c r="B1813" s="17" t="s">
        <v>785</v>
      </c>
      <c r="C1813" s="3" t="s">
        <v>32</v>
      </c>
      <c r="D1813" s="4">
        <v>1</v>
      </c>
      <c r="E1813" s="2" t="s">
        <v>50</v>
      </c>
      <c r="F1813" s="4">
        <v>123</v>
      </c>
      <c r="G1813" s="4">
        <v>123</v>
      </c>
      <c r="H1813" s="4">
        <v>64</v>
      </c>
      <c r="I1813" s="4">
        <v>1.5</v>
      </c>
      <c r="J1813" s="4">
        <v>0.8</v>
      </c>
      <c r="K1813" s="4">
        <v>14.7</v>
      </c>
      <c r="L1813" s="8">
        <v>8</v>
      </c>
      <c r="M1813" s="59">
        <f>AlimentosSMAE[[#This Row],[Fibra]]/AlimentosSMAE[[#This Row],[Peso neto]]</f>
        <v>6.5040650406504072E-2</v>
      </c>
      <c r="N1813" s="62">
        <f>AlimentosSMAE[[#This Row],[Kcal]]/AlimentosSMAE[[#This Row],[Peso neto]]</f>
        <v>0.52032520325203258</v>
      </c>
    </row>
    <row r="1814" spans="2:14" x14ac:dyDescent="0.25">
      <c r="B1814" s="17" t="s">
        <v>682</v>
      </c>
      <c r="C1814" s="3" t="s">
        <v>32</v>
      </c>
      <c r="D1814" s="4">
        <v>2</v>
      </c>
      <c r="E1814" s="2" t="s">
        <v>45</v>
      </c>
      <c r="F1814" s="4">
        <v>17</v>
      </c>
      <c r="G1814" s="4">
        <v>17</v>
      </c>
      <c r="H1814" s="4">
        <v>46</v>
      </c>
      <c r="I1814" s="4">
        <v>0.3</v>
      </c>
      <c r="J1814" s="4">
        <v>0</v>
      </c>
      <c r="K1814" s="4">
        <v>12.4</v>
      </c>
      <c r="L1814" s="8">
        <v>1.1000000000000001</v>
      </c>
      <c r="M1814" s="59">
        <f>AlimentosSMAE[[#This Row],[Fibra]]/AlimentosSMAE[[#This Row],[Peso neto]]</f>
        <v>6.4705882352941183E-2</v>
      </c>
      <c r="N1814" s="62">
        <f>AlimentosSMAE[[#This Row],[Kcal]]/AlimentosSMAE[[#This Row],[Peso neto]]</f>
        <v>2.7058823529411766</v>
      </c>
    </row>
    <row r="1815" spans="2:14" x14ac:dyDescent="0.25">
      <c r="B1815" s="17" t="s">
        <v>462</v>
      </c>
      <c r="C1815" s="3" t="s">
        <v>32</v>
      </c>
      <c r="D1815" s="4">
        <v>4</v>
      </c>
      <c r="E1815" s="2" t="s">
        <v>45</v>
      </c>
      <c r="F1815" s="4">
        <v>20</v>
      </c>
      <c r="G1815" s="4">
        <v>20</v>
      </c>
      <c r="H1815" s="4">
        <v>64</v>
      </c>
      <c r="I1815" s="4">
        <v>0</v>
      </c>
      <c r="J1815" s="4">
        <v>0</v>
      </c>
      <c r="K1815" s="4">
        <v>16.8</v>
      </c>
      <c r="L1815" s="8">
        <v>1.2</v>
      </c>
      <c r="M1815" s="59">
        <f>AlimentosSMAE[[#This Row],[Fibra]]/AlimentosSMAE[[#This Row],[Peso neto]]</f>
        <v>0.06</v>
      </c>
      <c r="N1815" s="62">
        <f>AlimentosSMAE[[#This Row],[Kcal]]/AlimentosSMAE[[#This Row],[Peso neto]]</f>
        <v>3.2</v>
      </c>
    </row>
    <row r="1816" spans="2:14" x14ac:dyDescent="0.25">
      <c r="B1816" s="17" t="s">
        <v>892</v>
      </c>
      <c r="C1816" s="3" t="s">
        <v>32</v>
      </c>
      <c r="D1816" s="4">
        <v>3</v>
      </c>
      <c r="E1816" s="2" t="s">
        <v>45</v>
      </c>
      <c r="F1816" s="4">
        <v>135</v>
      </c>
      <c r="G1816" s="4">
        <v>124</v>
      </c>
      <c r="H1816" s="4">
        <v>63</v>
      </c>
      <c r="I1816" s="4">
        <v>1</v>
      </c>
      <c r="J1816" s="4">
        <v>0.7</v>
      </c>
      <c r="K1816" s="4">
        <v>14.8</v>
      </c>
      <c r="L1816" s="8">
        <v>7</v>
      </c>
      <c r="M1816" s="59">
        <f>AlimentosSMAE[[#This Row],[Fibra]]/AlimentosSMAE[[#This Row],[Peso neto]]</f>
        <v>5.6451612903225805E-2</v>
      </c>
      <c r="N1816" s="62">
        <f>AlimentosSMAE[[#This Row],[Kcal]]/AlimentosSMAE[[#This Row],[Peso neto]]</f>
        <v>0.50806451612903225</v>
      </c>
    </row>
    <row r="1817" spans="2:14" x14ac:dyDescent="0.25">
      <c r="B1817" s="17" t="s">
        <v>497</v>
      </c>
      <c r="C1817" s="3" t="s">
        <v>32</v>
      </c>
      <c r="D1817" s="4">
        <v>0.5</v>
      </c>
      <c r="E1817" s="2" t="s">
        <v>45</v>
      </c>
      <c r="F1817" s="4">
        <v>85</v>
      </c>
      <c r="G1817" s="4">
        <v>75</v>
      </c>
      <c r="H1817" s="4">
        <v>62</v>
      </c>
      <c r="I1817" s="4">
        <v>0.3</v>
      </c>
      <c r="J1817" s="4">
        <v>0.8</v>
      </c>
      <c r="K1817" s="4">
        <v>14.9</v>
      </c>
      <c r="L1817" s="8">
        <v>4</v>
      </c>
      <c r="M1817" s="59">
        <f>AlimentosSMAE[[#This Row],[Fibra]]/AlimentosSMAE[[#This Row],[Peso neto]]</f>
        <v>5.3333333333333337E-2</v>
      </c>
      <c r="N1817" s="62">
        <f>AlimentosSMAE[[#This Row],[Kcal]]/AlimentosSMAE[[#This Row],[Peso neto]]</f>
        <v>0.82666666666666666</v>
      </c>
    </row>
    <row r="1818" spans="2:14" x14ac:dyDescent="0.25">
      <c r="B1818" s="17" t="s">
        <v>893</v>
      </c>
      <c r="C1818" s="3" t="s">
        <v>32</v>
      </c>
      <c r="D1818" s="4">
        <v>1</v>
      </c>
      <c r="E1818" s="2" t="s">
        <v>45</v>
      </c>
      <c r="F1818" s="4">
        <v>90</v>
      </c>
      <c r="G1818" s="4">
        <v>77</v>
      </c>
      <c r="H1818" s="4">
        <v>52</v>
      </c>
      <c r="I1818" s="4">
        <v>2</v>
      </c>
      <c r="J1818" s="4">
        <v>0.7</v>
      </c>
      <c r="K1818" s="4">
        <v>11</v>
      </c>
      <c r="L1818" s="8">
        <v>4.0999999999999996</v>
      </c>
      <c r="M1818" s="59">
        <f>AlimentosSMAE[[#This Row],[Fibra]]/AlimentosSMAE[[#This Row],[Peso neto]]</f>
        <v>5.3246753246753244E-2</v>
      </c>
      <c r="N1818" s="62">
        <f>AlimentosSMAE[[#This Row],[Kcal]]/AlimentosSMAE[[#This Row],[Peso neto]]</f>
        <v>0.67532467532467533</v>
      </c>
    </row>
    <row r="1819" spans="2:14" x14ac:dyDescent="0.25">
      <c r="B1819" s="17" t="s">
        <v>575</v>
      </c>
      <c r="C1819" s="3" t="s">
        <v>32</v>
      </c>
      <c r="D1819" s="4">
        <v>170</v>
      </c>
      <c r="E1819" s="2" t="s">
        <v>10</v>
      </c>
      <c r="F1819" s="4">
        <v>170</v>
      </c>
      <c r="G1819" s="4">
        <v>43</v>
      </c>
      <c r="H1819" s="4">
        <v>74</v>
      </c>
      <c r="I1819" s="4">
        <v>2.5</v>
      </c>
      <c r="J1819" s="4">
        <v>3.8</v>
      </c>
      <c r="K1819" s="4">
        <v>9.5</v>
      </c>
      <c r="L1819" s="8">
        <v>2.1</v>
      </c>
      <c r="M1819" s="59">
        <f>AlimentosSMAE[[#This Row],[Fibra]]/AlimentosSMAE[[#This Row],[Peso neto]]</f>
        <v>4.8837209302325581E-2</v>
      </c>
      <c r="N1819" s="62">
        <f>AlimentosSMAE[[#This Row],[Kcal]]/AlimentosSMAE[[#This Row],[Peso neto]]</f>
        <v>1.7209302325581395</v>
      </c>
    </row>
    <row r="1820" spans="2:14" x14ac:dyDescent="0.25">
      <c r="B1820" s="17" t="s">
        <v>1105</v>
      </c>
      <c r="C1820" s="3" t="s">
        <v>32</v>
      </c>
      <c r="D1820" s="4">
        <v>4</v>
      </c>
      <c r="E1820" s="2" t="s">
        <v>45</v>
      </c>
      <c r="F1820" s="4">
        <v>232</v>
      </c>
      <c r="G1820" s="4">
        <v>153</v>
      </c>
      <c r="H1820" s="4">
        <v>31</v>
      </c>
      <c r="I1820" s="4">
        <v>1.8</v>
      </c>
      <c r="J1820" s="4">
        <v>0.5</v>
      </c>
      <c r="K1820" s="4">
        <v>16.399999999999999</v>
      </c>
      <c r="L1820" s="8">
        <v>7.2</v>
      </c>
      <c r="M1820" s="59">
        <f>AlimentosSMAE[[#This Row],[Fibra]]/AlimentosSMAE[[#This Row],[Peso neto]]</f>
        <v>4.7058823529411764E-2</v>
      </c>
      <c r="N1820" s="62">
        <f>AlimentosSMAE[[#This Row],[Kcal]]/AlimentosSMAE[[#This Row],[Peso neto]]</f>
        <v>0.20261437908496732</v>
      </c>
    </row>
    <row r="1821" spans="2:14" x14ac:dyDescent="0.25">
      <c r="B1821" s="17" t="s">
        <v>147</v>
      </c>
      <c r="C1821" s="3" t="s">
        <v>32</v>
      </c>
      <c r="D1821" s="4">
        <v>1.5</v>
      </c>
      <c r="E1821" s="2" t="s">
        <v>50</v>
      </c>
      <c r="F1821" s="4">
        <v>150</v>
      </c>
      <c r="G1821" s="4">
        <v>147</v>
      </c>
      <c r="H1821" s="4">
        <v>68</v>
      </c>
      <c r="I1821" s="4">
        <v>0.6</v>
      </c>
      <c r="J1821" s="4">
        <v>0.2</v>
      </c>
      <c r="K1821" s="4">
        <v>17.899999999999999</v>
      </c>
      <c r="L1821" s="8">
        <v>6.8</v>
      </c>
      <c r="M1821" s="59">
        <f>AlimentosSMAE[[#This Row],[Fibra]]/AlimentosSMAE[[#This Row],[Peso neto]]</f>
        <v>4.6258503401360541E-2</v>
      </c>
      <c r="N1821" s="62">
        <f>AlimentosSMAE[[#This Row],[Kcal]]/AlimentosSMAE[[#This Row],[Peso neto]]</f>
        <v>0.46258503401360546</v>
      </c>
    </row>
    <row r="1822" spans="2:14" x14ac:dyDescent="0.25">
      <c r="B1822" s="17" t="s">
        <v>1149</v>
      </c>
      <c r="C1822" s="3" t="s">
        <v>32</v>
      </c>
      <c r="D1822" s="4">
        <v>0.33333333300000001</v>
      </c>
      <c r="E1822" s="2" t="s">
        <v>45</v>
      </c>
      <c r="F1822" s="4">
        <v>137</v>
      </c>
      <c r="G1822" s="4">
        <v>85</v>
      </c>
      <c r="H1822" s="4">
        <v>58</v>
      </c>
      <c r="I1822" s="4">
        <v>1.4</v>
      </c>
      <c r="J1822" s="4">
        <v>0.5</v>
      </c>
      <c r="K1822" s="4">
        <v>13.7</v>
      </c>
      <c r="L1822" s="8">
        <v>3.8</v>
      </c>
      <c r="M1822" s="59">
        <f>AlimentosSMAE[[#This Row],[Fibra]]/AlimentosSMAE[[#This Row],[Peso neto]]</f>
        <v>4.4705882352941172E-2</v>
      </c>
      <c r="N1822" s="62">
        <f>AlimentosSMAE[[#This Row],[Kcal]]/AlimentosSMAE[[#This Row],[Peso neto]]</f>
        <v>0.68235294117647061</v>
      </c>
    </row>
    <row r="1823" spans="2:14" x14ac:dyDescent="0.25">
      <c r="B1823" s="17" t="s">
        <v>884</v>
      </c>
      <c r="C1823" s="3" t="s">
        <v>32</v>
      </c>
      <c r="D1823" s="4">
        <v>1</v>
      </c>
      <c r="E1823" s="2" t="s">
        <v>50</v>
      </c>
      <c r="F1823" s="4">
        <v>112</v>
      </c>
      <c r="G1823" s="4">
        <v>112</v>
      </c>
      <c r="H1823" s="4">
        <v>63</v>
      </c>
      <c r="I1823" s="4">
        <v>1.6</v>
      </c>
      <c r="J1823" s="4">
        <v>0.2</v>
      </c>
      <c r="K1823" s="4">
        <v>15.5</v>
      </c>
      <c r="L1823" s="8">
        <v>4.8</v>
      </c>
      <c r="M1823" s="59">
        <f>AlimentosSMAE[[#This Row],[Fibra]]/AlimentosSMAE[[#This Row],[Peso neto]]</f>
        <v>4.2857142857142858E-2</v>
      </c>
      <c r="N1823" s="62">
        <f>AlimentosSMAE[[#This Row],[Kcal]]/AlimentosSMAE[[#This Row],[Peso neto]]</f>
        <v>0.5625</v>
      </c>
    </row>
    <row r="1824" spans="2:14" x14ac:dyDescent="0.25">
      <c r="B1824" s="17" t="s">
        <v>881</v>
      </c>
      <c r="C1824" s="3" t="s">
        <v>32</v>
      </c>
      <c r="D1824" s="4">
        <v>1</v>
      </c>
      <c r="E1824" s="2" t="s">
        <v>50</v>
      </c>
      <c r="F1824" s="4">
        <v>150</v>
      </c>
      <c r="G1824" s="4">
        <v>150</v>
      </c>
      <c r="H1824" s="4">
        <v>66</v>
      </c>
      <c r="I1824" s="4">
        <v>1.3</v>
      </c>
      <c r="J1824" s="4">
        <v>0.9</v>
      </c>
      <c r="K1824" s="4">
        <v>15.3</v>
      </c>
      <c r="L1824" s="8">
        <v>6.4</v>
      </c>
      <c r="M1824" s="59">
        <f>AlimentosSMAE[[#This Row],[Fibra]]/AlimentosSMAE[[#This Row],[Peso neto]]</f>
        <v>4.2666666666666672E-2</v>
      </c>
      <c r="N1824" s="62">
        <f>AlimentosSMAE[[#This Row],[Kcal]]/AlimentosSMAE[[#This Row],[Peso neto]]</f>
        <v>0.44</v>
      </c>
    </row>
    <row r="1825" spans="2:14" x14ac:dyDescent="0.25">
      <c r="B1825" s="17" t="s">
        <v>890</v>
      </c>
      <c r="C1825" s="3" t="s">
        <v>32</v>
      </c>
      <c r="D1825" s="4">
        <v>1</v>
      </c>
      <c r="E1825" s="2" t="s">
        <v>891</v>
      </c>
      <c r="F1825" s="4">
        <v>350</v>
      </c>
      <c r="G1825" s="4">
        <v>238</v>
      </c>
      <c r="H1825" s="4">
        <v>90</v>
      </c>
      <c r="I1825" s="4">
        <v>1</v>
      </c>
      <c r="J1825" s="4">
        <v>3.8</v>
      </c>
      <c r="K1825" s="4">
        <v>15.5</v>
      </c>
      <c r="L1825" s="8">
        <v>9</v>
      </c>
      <c r="M1825" s="59">
        <f>AlimentosSMAE[[#This Row],[Fibra]]/AlimentosSMAE[[#This Row],[Peso neto]]</f>
        <v>3.7815126050420166E-2</v>
      </c>
      <c r="N1825" s="62">
        <f>AlimentosSMAE[[#This Row],[Kcal]]/AlimentosSMAE[[#This Row],[Peso neto]]</f>
        <v>0.37815126050420167</v>
      </c>
    </row>
    <row r="1826" spans="2:14" x14ac:dyDescent="0.25">
      <c r="B1826" s="17" t="s">
        <v>145</v>
      </c>
      <c r="C1826" s="3" t="s">
        <v>32</v>
      </c>
      <c r="D1826" s="4">
        <v>130</v>
      </c>
      <c r="E1826" s="2" t="s">
        <v>10</v>
      </c>
      <c r="F1826" s="4">
        <v>130</v>
      </c>
      <c r="G1826" s="4">
        <v>59</v>
      </c>
      <c r="H1826" s="4">
        <v>59</v>
      </c>
      <c r="I1826" s="4">
        <v>1</v>
      </c>
      <c r="J1826" s="4">
        <v>0.4</v>
      </c>
      <c r="K1826" s="4">
        <v>14.7</v>
      </c>
      <c r="L1826" s="8">
        <v>2</v>
      </c>
      <c r="M1826" s="59">
        <f>AlimentosSMAE[[#This Row],[Fibra]]/AlimentosSMAE[[#This Row],[Peso neto]]</f>
        <v>3.3898305084745763E-2</v>
      </c>
      <c r="N1826" s="62">
        <f>AlimentosSMAE[[#This Row],[Kcal]]/AlimentosSMAE[[#This Row],[Peso neto]]</f>
        <v>1</v>
      </c>
    </row>
    <row r="1827" spans="2:14" x14ac:dyDescent="0.25">
      <c r="B1827" s="17" t="s">
        <v>467</v>
      </c>
      <c r="C1827" s="3" t="s">
        <v>32</v>
      </c>
      <c r="D1827" s="4">
        <v>150</v>
      </c>
      <c r="E1827" s="2" t="s">
        <v>10</v>
      </c>
      <c r="F1827" s="4">
        <v>150</v>
      </c>
      <c r="G1827" s="4">
        <v>150</v>
      </c>
      <c r="H1827" s="4">
        <v>114</v>
      </c>
      <c r="I1827" s="4">
        <v>15.8</v>
      </c>
      <c r="J1827" s="4">
        <v>1.3</v>
      </c>
      <c r="K1827" s="4">
        <v>14</v>
      </c>
      <c r="L1827" s="8">
        <v>4.7</v>
      </c>
      <c r="M1827" s="59">
        <f>AlimentosSMAE[[#This Row],[Fibra]]/AlimentosSMAE[[#This Row],[Peso neto]]</f>
        <v>3.1333333333333331E-2</v>
      </c>
      <c r="N1827" s="62">
        <f>AlimentosSMAE[[#This Row],[Kcal]]/AlimentosSMAE[[#This Row],[Peso neto]]</f>
        <v>0.76</v>
      </c>
    </row>
    <row r="1828" spans="2:14" x14ac:dyDescent="0.25">
      <c r="B1828" s="17" t="s">
        <v>545</v>
      </c>
      <c r="C1828" s="3" t="s">
        <v>32</v>
      </c>
      <c r="D1828" s="4">
        <v>7</v>
      </c>
      <c r="E1828" s="2" t="s">
        <v>45</v>
      </c>
      <c r="F1828" s="4">
        <v>56</v>
      </c>
      <c r="G1828" s="4">
        <v>56</v>
      </c>
      <c r="H1828" s="4">
        <v>60</v>
      </c>
      <c r="I1828" s="4">
        <v>0.5</v>
      </c>
      <c r="J1828" s="4">
        <v>0.1</v>
      </c>
      <c r="K1828" s="4">
        <v>15.7</v>
      </c>
      <c r="L1828" s="8">
        <v>1.7</v>
      </c>
      <c r="M1828" s="59">
        <f>AlimentosSMAE[[#This Row],[Fibra]]/AlimentosSMAE[[#This Row],[Peso neto]]</f>
        <v>3.0357142857142857E-2</v>
      </c>
      <c r="N1828" s="62">
        <f>AlimentosSMAE[[#This Row],[Kcal]]/AlimentosSMAE[[#This Row],[Peso neto]]</f>
        <v>1.0714285714285714</v>
      </c>
    </row>
    <row r="1829" spans="2:14" x14ac:dyDescent="0.25">
      <c r="B1829" s="17" t="s">
        <v>1063</v>
      </c>
      <c r="C1829" s="3" t="s">
        <v>32</v>
      </c>
      <c r="D1829" s="4">
        <v>1.5</v>
      </c>
      <c r="E1829" s="2" t="s">
        <v>45</v>
      </c>
      <c r="F1829" s="4">
        <v>132</v>
      </c>
      <c r="G1829" s="4">
        <v>114</v>
      </c>
      <c r="H1829" s="4">
        <v>69</v>
      </c>
      <c r="I1829" s="4">
        <v>1.2</v>
      </c>
      <c r="J1829" s="4">
        <v>0.6</v>
      </c>
      <c r="K1829" s="4">
        <v>16.600000000000001</v>
      </c>
      <c r="L1829" s="8">
        <v>3.4</v>
      </c>
      <c r="M1829" s="59">
        <f>AlimentosSMAE[[#This Row],[Fibra]]/AlimentosSMAE[[#This Row],[Peso neto]]</f>
        <v>2.9824561403508771E-2</v>
      </c>
      <c r="N1829" s="62">
        <f>AlimentosSMAE[[#This Row],[Kcal]]/AlimentosSMAE[[#This Row],[Peso neto]]</f>
        <v>0.60526315789473684</v>
      </c>
    </row>
    <row r="1830" spans="2:14" x14ac:dyDescent="0.25">
      <c r="B1830" s="17" t="s">
        <v>326</v>
      </c>
      <c r="C1830" s="3" t="s">
        <v>32</v>
      </c>
      <c r="D1830" s="4">
        <v>1</v>
      </c>
      <c r="E1830" s="2" t="s">
        <v>45</v>
      </c>
      <c r="F1830" s="4">
        <v>200</v>
      </c>
      <c r="G1830" s="4">
        <v>130</v>
      </c>
      <c r="H1830" s="4">
        <v>68</v>
      </c>
      <c r="I1830" s="4">
        <v>1.7</v>
      </c>
      <c r="J1830" s="4">
        <v>2.2000000000000002</v>
      </c>
      <c r="K1830" s="4">
        <v>12.2</v>
      </c>
      <c r="L1830" s="8">
        <v>3.8</v>
      </c>
      <c r="M1830" s="59">
        <f>AlimentosSMAE[[#This Row],[Fibra]]/AlimentosSMAE[[#This Row],[Peso neto]]</f>
        <v>2.923076923076923E-2</v>
      </c>
      <c r="N1830" s="62">
        <f>AlimentosSMAE[[#This Row],[Kcal]]/AlimentosSMAE[[#This Row],[Peso neto]]</f>
        <v>0.52307692307692311</v>
      </c>
    </row>
    <row r="1831" spans="2:14" x14ac:dyDescent="0.25">
      <c r="B1831" s="17" t="s">
        <v>955</v>
      </c>
      <c r="C1831" s="3" t="s">
        <v>32</v>
      </c>
      <c r="D1831" s="4">
        <v>2</v>
      </c>
      <c r="E1831" s="2" t="s">
        <v>45</v>
      </c>
      <c r="F1831" s="4">
        <v>80</v>
      </c>
      <c r="G1831" s="4">
        <v>72</v>
      </c>
      <c r="H1831" s="4">
        <v>53</v>
      </c>
      <c r="I1831" s="4">
        <v>0.6</v>
      </c>
      <c r="J1831" s="4">
        <v>0.1</v>
      </c>
      <c r="K1831" s="4">
        <v>13.8</v>
      </c>
      <c r="L1831" s="8">
        <v>2.1</v>
      </c>
      <c r="M1831" s="59">
        <f>AlimentosSMAE[[#This Row],[Fibra]]/AlimentosSMAE[[#This Row],[Peso neto]]</f>
        <v>2.9166666666666667E-2</v>
      </c>
      <c r="N1831" s="62">
        <f>AlimentosSMAE[[#This Row],[Kcal]]/AlimentosSMAE[[#This Row],[Peso neto]]</f>
        <v>0.73611111111111116</v>
      </c>
    </row>
    <row r="1832" spans="2:14" x14ac:dyDescent="0.25">
      <c r="B1832" s="17" t="s">
        <v>375</v>
      </c>
      <c r="C1832" s="3" t="s">
        <v>32</v>
      </c>
      <c r="D1832" s="4">
        <v>1.5</v>
      </c>
      <c r="E1832" s="2" t="s">
        <v>45</v>
      </c>
      <c r="F1832" s="4">
        <v>191</v>
      </c>
      <c r="G1832" s="4">
        <v>171</v>
      </c>
      <c r="H1832" s="4">
        <v>53</v>
      </c>
      <c r="I1832" s="4">
        <v>1.8</v>
      </c>
      <c r="J1832" s="4">
        <v>0.6</v>
      </c>
      <c r="K1832" s="4">
        <v>11.5</v>
      </c>
      <c r="L1832" s="8">
        <v>4.8</v>
      </c>
      <c r="M1832" s="59">
        <f>AlimentosSMAE[[#This Row],[Fibra]]/AlimentosSMAE[[#This Row],[Peso neto]]</f>
        <v>2.8070175438596492E-2</v>
      </c>
      <c r="N1832" s="62">
        <f>AlimentosSMAE[[#This Row],[Kcal]]/AlimentosSMAE[[#This Row],[Peso neto]]</f>
        <v>0.30994152046783624</v>
      </c>
    </row>
    <row r="1833" spans="2:14" x14ac:dyDescent="0.25">
      <c r="B1833" s="17" t="s">
        <v>1102</v>
      </c>
      <c r="C1833" s="3" t="s">
        <v>32</v>
      </c>
      <c r="D1833" s="4">
        <v>3</v>
      </c>
      <c r="E1833" s="2" t="s">
        <v>45</v>
      </c>
      <c r="F1833" s="4">
        <v>234</v>
      </c>
      <c r="G1833" s="4">
        <v>147</v>
      </c>
      <c r="H1833" s="4">
        <v>44</v>
      </c>
      <c r="I1833" s="4">
        <v>1</v>
      </c>
      <c r="J1833" s="4">
        <v>0.3</v>
      </c>
      <c r="K1833" s="4">
        <v>15.5</v>
      </c>
      <c r="L1833" s="8">
        <v>4.0999999999999996</v>
      </c>
      <c r="M1833" s="59">
        <f>AlimentosSMAE[[#This Row],[Fibra]]/AlimentosSMAE[[#This Row],[Peso neto]]</f>
        <v>2.7891156462585033E-2</v>
      </c>
      <c r="N1833" s="62">
        <f>AlimentosSMAE[[#This Row],[Kcal]]/AlimentosSMAE[[#This Row],[Peso neto]]</f>
        <v>0.29931972789115646</v>
      </c>
    </row>
    <row r="1834" spans="2:14" x14ac:dyDescent="0.25">
      <c r="B1834" s="17" t="s">
        <v>110</v>
      </c>
      <c r="C1834" s="3" t="s">
        <v>32</v>
      </c>
      <c r="D1834" s="4">
        <v>0.25</v>
      </c>
      <c r="E1834" s="2" t="s">
        <v>50</v>
      </c>
      <c r="F1834" s="4">
        <v>65</v>
      </c>
      <c r="G1834" s="4">
        <v>65</v>
      </c>
      <c r="H1834" s="4">
        <v>54</v>
      </c>
      <c r="I1834" s="4">
        <v>0.4</v>
      </c>
      <c r="J1834" s="4">
        <v>0.1</v>
      </c>
      <c r="K1834" s="4">
        <v>13.8</v>
      </c>
      <c r="L1834" s="8">
        <v>1.8</v>
      </c>
      <c r="M1834" s="59">
        <f>AlimentosSMAE[[#This Row],[Fibra]]/AlimentosSMAE[[#This Row],[Peso neto]]</f>
        <v>2.7692307692307693E-2</v>
      </c>
      <c r="N1834" s="62">
        <f>AlimentosSMAE[[#This Row],[Kcal]]/AlimentosSMAE[[#This Row],[Peso neto]]</f>
        <v>0.83076923076923082</v>
      </c>
    </row>
    <row r="1835" spans="2:14" x14ac:dyDescent="0.25">
      <c r="B1835" s="17" t="s">
        <v>258</v>
      </c>
      <c r="C1835" s="3" t="s">
        <v>32</v>
      </c>
      <c r="D1835" s="4">
        <v>0.75</v>
      </c>
      <c r="E1835" s="2" t="s">
        <v>50</v>
      </c>
      <c r="F1835" s="4">
        <v>116</v>
      </c>
      <c r="G1835" s="4">
        <v>116</v>
      </c>
      <c r="H1835" s="4">
        <v>59</v>
      </c>
      <c r="I1835" s="4">
        <v>0.5</v>
      </c>
      <c r="J1835" s="4">
        <v>0.8</v>
      </c>
      <c r="K1835" s="4">
        <v>14.2</v>
      </c>
      <c r="L1835" s="8">
        <v>3.2</v>
      </c>
      <c r="M1835" s="59">
        <f>AlimentosSMAE[[#This Row],[Fibra]]/AlimentosSMAE[[#This Row],[Peso neto]]</f>
        <v>2.7586206896551727E-2</v>
      </c>
      <c r="N1835" s="62">
        <f>AlimentosSMAE[[#This Row],[Kcal]]/AlimentosSMAE[[#This Row],[Peso neto]]</f>
        <v>0.50862068965517238</v>
      </c>
    </row>
    <row r="1836" spans="2:14" x14ac:dyDescent="0.25">
      <c r="B1836" s="17" t="s">
        <v>868</v>
      </c>
      <c r="C1836" s="3" t="s">
        <v>32</v>
      </c>
      <c r="D1836" s="4">
        <v>1</v>
      </c>
      <c r="E1836" s="2" t="s">
        <v>45</v>
      </c>
      <c r="F1836" s="4">
        <v>190</v>
      </c>
      <c r="G1836" s="4">
        <v>87</v>
      </c>
      <c r="H1836" s="4">
        <v>44</v>
      </c>
      <c r="I1836" s="4">
        <v>0.9</v>
      </c>
      <c r="J1836" s="4">
        <v>0.3</v>
      </c>
      <c r="K1836" s="4">
        <v>15.5</v>
      </c>
      <c r="L1836" s="8">
        <v>2.4</v>
      </c>
      <c r="M1836" s="59">
        <f>AlimentosSMAE[[#This Row],[Fibra]]/AlimentosSMAE[[#This Row],[Peso neto]]</f>
        <v>2.7586206896551724E-2</v>
      </c>
      <c r="N1836" s="62">
        <f>AlimentosSMAE[[#This Row],[Kcal]]/AlimentosSMAE[[#This Row],[Peso neto]]</f>
        <v>0.50574712643678166</v>
      </c>
    </row>
    <row r="1837" spans="2:14" x14ac:dyDescent="0.25">
      <c r="B1837" s="17" t="s">
        <v>1187</v>
      </c>
      <c r="C1837" s="3" t="s">
        <v>32</v>
      </c>
      <c r="D1837" s="4">
        <v>190</v>
      </c>
      <c r="E1837" s="2" t="s">
        <v>10</v>
      </c>
      <c r="F1837" s="4">
        <v>190</v>
      </c>
      <c r="G1837" s="4">
        <v>171</v>
      </c>
      <c r="H1837" s="4">
        <v>62</v>
      </c>
      <c r="I1837" s="4">
        <v>1.5</v>
      </c>
      <c r="J1837" s="4">
        <v>0.5</v>
      </c>
      <c r="K1837" s="4">
        <v>14.4</v>
      </c>
      <c r="L1837" s="8">
        <v>4.5999999999999996</v>
      </c>
      <c r="M1837" s="59">
        <f>AlimentosSMAE[[#This Row],[Fibra]]/AlimentosSMAE[[#This Row],[Peso neto]]</f>
        <v>2.6900584795321637E-2</v>
      </c>
      <c r="N1837" s="62">
        <f>AlimentosSMAE[[#This Row],[Kcal]]/AlimentosSMAE[[#This Row],[Peso neto]]</f>
        <v>0.36257309941520466</v>
      </c>
    </row>
    <row r="1838" spans="2:14" x14ac:dyDescent="0.25">
      <c r="B1838" s="17" t="s">
        <v>1176</v>
      </c>
      <c r="C1838" s="3" t="s">
        <v>32</v>
      </c>
      <c r="D1838" s="4">
        <v>0.5</v>
      </c>
      <c r="E1838" s="2" t="s">
        <v>45</v>
      </c>
      <c r="F1838" s="4">
        <v>93</v>
      </c>
      <c r="G1838" s="4">
        <v>71</v>
      </c>
      <c r="H1838" s="4">
        <v>42</v>
      </c>
      <c r="I1838" s="4">
        <v>0.2</v>
      </c>
      <c r="J1838" s="4">
        <v>0.3</v>
      </c>
      <c r="K1838" s="4">
        <v>10.8</v>
      </c>
      <c r="L1838" s="8">
        <v>1.9</v>
      </c>
      <c r="M1838" s="59">
        <f>AlimentosSMAE[[#This Row],[Fibra]]/AlimentosSMAE[[#This Row],[Peso neto]]</f>
        <v>2.6760563380281689E-2</v>
      </c>
      <c r="N1838" s="62">
        <f>AlimentosSMAE[[#This Row],[Kcal]]/AlimentosSMAE[[#This Row],[Peso neto]]</f>
        <v>0.59154929577464788</v>
      </c>
    </row>
    <row r="1839" spans="2:14" x14ac:dyDescent="0.25">
      <c r="B1839" s="17" t="s">
        <v>1178</v>
      </c>
      <c r="C1839" s="3" t="s">
        <v>32</v>
      </c>
      <c r="D1839" s="4">
        <v>1</v>
      </c>
      <c r="E1839" s="2" t="s">
        <v>45</v>
      </c>
      <c r="F1839" s="4">
        <v>185</v>
      </c>
      <c r="G1839" s="4">
        <v>142</v>
      </c>
      <c r="H1839" s="4">
        <v>84</v>
      </c>
      <c r="I1839" s="4">
        <v>0.3</v>
      </c>
      <c r="J1839" s="4">
        <v>0.5</v>
      </c>
      <c r="K1839" s="4">
        <v>21.7</v>
      </c>
      <c r="L1839" s="8">
        <v>3.8</v>
      </c>
      <c r="M1839" s="59">
        <f>AlimentosSMAE[[#This Row],[Fibra]]/AlimentosSMAE[[#This Row],[Peso neto]]</f>
        <v>2.6760563380281689E-2</v>
      </c>
      <c r="N1839" s="62">
        <f>AlimentosSMAE[[#This Row],[Kcal]]/AlimentosSMAE[[#This Row],[Peso neto]]</f>
        <v>0.59154929577464788</v>
      </c>
    </row>
    <row r="1840" spans="2:14" x14ac:dyDescent="0.25">
      <c r="B1840" s="17" t="s">
        <v>1180</v>
      </c>
      <c r="C1840" s="3" t="s">
        <v>32</v>
      </c>
      <c r="D1840" s="4">
        <v>0.5</v>
      </c>
      <c r="E1840" s="2" t="s">
        <v>45</v>
      </c>
      <c r="F1840" s="4">
        <v>93</v>
      </c>
      <c r="G1840" s="4">
        <v>71</v>
      </c>
      <c r="H1840" s="4">
        <v>42</v>
      </c>
      <c r="I1840" s="4">
        <v>0.2</v>
      </c>
      <c r="J1840" s="4">
        <v>0.3</v>
      </c>
      <c r="K1840" s="4">
        <v>10.8</v>
      </c>
      <c r="L1840" s="8">
        <v>1.9</v>
      </c>
      <c r="M1840" s="59">
        <f>AlimentosSMAE[[#This Row],[Fibra]]/AlimentosSMAE[[#This Row],[Peso neto]]</f>
        <v>2.6760563380281689E-2</v>
      </c>
      <c r="N1840" s="62">
        <f>AlimentosSMAE[[#This Row],[Kcal]]/AlimentosSMAE[[#This Row],[Peso neto]]</f>
        <v>0.59154929577464788</v>
      </c>
    </row>
    <row r="1841" spans="2:14" x14ac:dyDescent="0.25">
      <c r="B1841" s="17" t="s">
        <v>1181</v>
      </c>
      <c r="C1841" s="3" t="s">
        <v>32</v>
      </c>
      <c r="D1841" s="4">
        <v>0.5</v>
      </c>
      <c r="E1841" s="2" t="s">
        <v>45</v>
      </c>
      <c r="F1841" s="4">
        <v>93</v>
      </c>
      <c r="G1841" s="4">
        <v>71</v>
      </c>
      <c r="H1841" s="4">
        <v>42</v>
      </c>
      <c r="I1841" s="4">
        <v>0.2</v>
      </c>
      <c r="J1841" s="4">
        <v>0.3</v>
      </c>
      <c r="K1841" s="4">
        <v>10.8</v>
      </c>
      <c r="L1841" s="8">
        <v>1.9</v>
      </c>
      <c r="M1841" s="59">
        <f>AlimentosSMAE[[#This Row],[Fibra]]/AlimentosSMAE[[#This Row],[Peso neto]]</f>
        <v>2.6760563380281689E-2</v>
      </c>
      <c r="N1841" s="62">
        <f>AlimentosSMAE[[#This Row],[Kcal]]/AlimentosSMAE[[#This Row],[Peso neto]]</f>
        <v>0.59154929577464788</v>
      </c>
    </row>
    <row r="1842" spans="2:14" x14ac:dyDescent="0.25">
      <c r="B1842" s="17" t="s">
        <v>1177</v>
      </c>
      <c r="C1842" s="3" t="s">
        <v>32</v>
      </c>
      <c r="D1842" s="4">
        <v>0.5</v>
      </c>
      <c r="E1842" s="2" t="s">
        <v>50</v>
      </c>
      <c r="F1842" s="4">
        <v>75</v>
      </c>
      <c r="G1842" s="4">
        <v>75</v>
      </c>
      <c r="H1842" s="4">
        <v>44</v>
      </c>
      <c r="I1842" s="4">
        <v>0.2</v>
      </c>
      <c r="J1842" s="4">
        <v>0.3</v>
      </c>
      <c r="K1842" s="4">
        <v>11.4</v>
      </c>
      <c r="L1842" s="8">
        <v>2</v>
      </c>
      <c r="M1842" s="59">
        <f>AlimentosSMAE[[#This Row],[Fibra]]/AlimentosSMAE[[#This Row],[Peso neto]]</f>
        <v>2.6666666666666668E-2</v>
      </c>
      <c r="N1842" s="62">
        <f>AlimentosSMAE[[#This Row],[Kcal]]/AlimentosSMAE[[#This Row],[Peso neto]]</f>
        <v>0.58666666666666667</v>
      </c>
    </row>
    <row r="1843" spans="2:14" x14ac:dyDescent="0.25">
      <c r="B1843" s="17" t="s">
        <v>1487</v>
      </c>
      <c r="C1843" s="3" t="s">
        <v>32</v>
      </c>
      <c r="D1843" s="4">
        <v>0.75</v>
      </c>
      <c r="E1843" s="2" t="s">
        <v>1486</v>
      </c>
      <c r="F1843" s="4">
        <v>98</v>
      </c>
      <c r="G1843" s="4">
        <v>98</v>
      </c>
      <c r="H1843" s="4">
        <v>68</v>
      </c>
      <c r="I1843" s="4">
        <v>0.6</v>
      </c>
      <c r="J1843" s="4">
        <v>0.1</v>
      </c>
      <c r="K1843" s="4">
        <v>18.2</v>
      </c>
      <c r="L1843" s="8">
        <v>2.6</v>
      </c>
      <c r="M1843" s="59">
        <f>AlimentosSMAE[[#This Row],[Fibra]]/AlimentosSMAE[[#This Row],[Peso neto]]</f>
        <v>2.6530612244897962E-2</v>
      </c>
      <c r="N1843" s="62">
        <f>AlimentosSMAE[[#This Row],[Kcal]]/AlimentosSMAE[[#This Row],[Peso neto]]</f>
        <v>0.69387755102040816</v>
      </c>
    </row>
    <row r="1844" spans="2:14" x14ac:dyDescent="0.25">
      <c r="B1844" s="17" t="s">
        <v>1167</v>
      </c>
      <c r="C1844" s="3" t="s">
        <v>32</v>
      </c>
      <c r="D1844" s="4">
        <v>1</v>
      </c>
      <c r="E1844" s="2" t="s">
        <v>45</v>
      </c>
      <c r="F1844" s="4">
        <v>138</v>
      </c>
      <c r="G1844" s="4">
        <v>106</v>
      </c>
      <c r="H1844" s="4">
        <v>55</v>
      </c>
      <c r="I1844" s="4">
        <v>0.3</v>
      </c>
      <c r="J1844" s="4">
        <v>0.2</v>
      </c>
      <c r="K1844" s="4">
        <v>14.7</v>
      </c>
      <c r="L1844" s="8">
        <v>2.6</v>
      </c>
      <c r="M1844" s="59">
        <f>AlimentosSMAE[[#This Row],[Fibra]]/AlimentosSMAE[[#This Row],[Peso neto]]</f>
        <v>2.4528301886792454E-2</v>
      </c>
      <c r="N1844" s="62">
        <f>AlimentosSMAE[[#This Row],[Kcal]]/AlimentosSMAE[[#This Row],[Peso neto]]</f>
        <v>0.51886792452830188</v>
      </c>
    </row>
    <row r="1845" spans="2:14" x14ac:dyDescent="0.25">
      <c r="B1845" s="17" t="s">
        <v>1168</v>
      </c>
      <c r="C1845" s="3" t="s">
        <v>32</v>
      </c>
      <c r="D1845" s="4">
        <v>0.5</v>
      </c>
      <c r="E1845" s="2" t="s">
        <v>50</v>
      </c>
      <c r="F1845" s="4">
        <v>86</v>
      </c>
      <c r="G1845" s="4">
        <v>86</v>
      </c>
      <c r="H1845" s="4">
        <v>44</v>
      </c>
      <c r="I1845" s="4">
        <v>0.2</v>
      </c>
      <c r="J1845" s="4">
        <v>0.1</v>
      </c>
      <c r="K1845" s="4">
        <v>11.7</v>
      </c>
      <c r="L1845" s="8">
        <v>2.1</v>
      </c>
      <c r="M1845" s="59">
        <f>AlimentosSMAE[[#This Row],[Fibra]]/AlimentosSMAE[[#This Row],[Peso neto]]</f>
        <v>2.441860465116279E-2</v>
      </c>
      <c r="N1845" s="62">
        <f>AlimentosSMAE[[#This Row],[Kcal]]/AlimentosSMAE[[#This Row],[Peso neto]]</f>
        <v>0.51162790697674421</v>
      </c>
    </row>
    <row r="1846" spans="2:14" x14ac:dyDescent="0.25">
      <c r="B1846" s="17" t="s">
        <v>1170</v>
      </c>
      <c r="C1846" s="3" t="s">
        <v>32</v>
      </c>
      <c r="D1846" s="4">
        <v>0.5</v>
      </c>
      <c r="E1846" s="2" t="s">
        <v>50</v>
      </c>
      <c r="F1846" s="4">
        <v>86</v>
      </c>
      <c r="G1846" s="4">
        <v>86</v>
      </c>
      <c r="H1846" s="4">
        <v>44</v>
      </c>
      <c r="I1846" s="4">
        <v>0.2</v>
      </c>
      <c r="J1846" s="4">
        <v>0.1</v>
      </c>
      <c r="K1846" s="4">
        <v>11.7</v>
      </c>
      <c r="L1846" s="8">
        <v>2.1</v>
      </c>
      <c r="M1846" s="59">
        <f>AlimentosSMAE[[#This Row],[Fibra]]/AlimentosSMAE[[#This Row],[Peso neto]]</f>
        <v>2.441860465116279E-2</v>
      </c>
      <c r="N1846" s="62">
        <f>AlimentosSMAE[[#This Row],[Kcal]]/AlimentosSMAE[[#This Row],[Peso neto]]</f>
        <v>0.51162790697674421</v>
      </c>
    </row>
    <row r="1847" spans="2:14" x14ac:dyDescent="0.25">
      <c r="B1847" s="17" t="s">
        <v>1299</v>
      </c>
      <c r="C1847" s="3" t="s">
        <v>32</v>
      </c>
      <c r="D1847" s="4">
        <v>2</v>
      </c>
      <c r="E1847" s="2" t="s">
        <v>45</v>
      </c>
      <c r="F1847" s="4">
        <v>242</v>
      </c>
      <c r="G1847" s="4">
        <v>152</v>
      </c>
      <c r="H1847" s="4">
        <v>72</v>
      </c>
      <c r="I1847" s="4">
        <v>1.4</v>
      </c>
      <c r="J1847" s="4">
        <v>0.2</v>
      </c>
      <c r="K1847" s="4">
        <v>18</v>
      </c>
      <c r="L1847" s="8">
        <v>3.7</v>
      </c>
      <c r="M1847" s="59">
        <f>AlimentosSMAE[[#This Row],[Fibra]]/AlimentosSMAE[[#This Row],[Peso neto]]</f>
        <v>2.4342105263157898E-2</v>
      </c>
      <c r="N1847" s="62">
        <f>AlimentosSMAE[[#This Row],[Kcal]]/AlimentosSMAE[[#This Row],[Peso neto]]</f>
        <v>0.47368421052631576</v>
      </c>
    </row>
    <row r="1848" spans="2:14" x14ac:dyDescent="0.25">
      <c r="B1848" s="17" t="s">
        <v>257</v>
      </c>
      <c r="C1848" s="3" t="s">
        <v>32</v>
      </c>
      <c r="D1848" s="4">
        <v>0.75</v>
      </c>
      <c r="E1848" s="2" t="s">
        <v>50</v>
      </c>
      <c r="F1848" s="4">
        <v>109</v>
      </c>
      <c r="G1848" s="4">
        <v>107</v>
      </c>
      <c r="H1848" s="4">
        <v>61</v>
      </c>
      <c r="I1848" s="4">
        <v>0.7</v>
      </c>
      <c r="J1848" s="4">
        <v>0.4</v>
      </c>
      <c r="K1848" s="4">
        <v>15.4</v>
      </c>
      <c r="L1848" s="8">
        <v>2.6</v>
      </c>
      <c r="M1848" s="59">
        <f>AlimentosSMAE[[#This Row],[Fibra]]/AlimentosSMAE[[#This Row],[Peso neto]]</f>
        <v>2.4299065420560748E-2</v>
      </c>
      <c r="N1848" s="62">
        <f>AlimentosSMAE[[#This Row],[Kcal]]/AlimentosSMAE[[#This Row],[Peso neto]]</f>
        <v>0.57009345794392519</v>
      </c>
    </row>
    <row r="1849" spans="2:14" x14ac:dyDescent="0.25">
      <c r="B1849" s="17" t="s">
        <v>1305</v>
      </c>
      <c r="C1849" s="3" t="s">
        <v>32</v>
      </c>
      <c r="D1849" s="4">
        <v>2</v>
      </c>
      <c r="E1849" s="2" t="s">
        <v>45</v>
      </c>
      <c r="F1849" s="4">
        <v>242</v>
      </c>
      <c r="G1849" s="4">
        <v>162</v>
      </c>
      <c r="H1849" s="4">
        <v>79</v>
      </c>
      <c r="I1849" s="4">
        <v>1.7</v>
      </c>
      <c r="J1849" s="4">
        <v>0.5</v>
      </c>
      <c r="K1849" s="4">
        <v>19.100000000000001</v>
      </c>
      <c r="L1849" s="8">
        <v>3.9</v>
      </c>
      <c r="M1849" s="59">
        <f>AlimentosSMAE[[#This Row],[Fibra]]/AlimentosSMAE[[#This Row],[Peso neto]]</f>
        <v>2.4074074074074074E-2</v>
      </c>
      <c r="N1849" s="62">
        <f>AlimentosSMAE[[#This Row],[Kcal]]/AlimentosSMAE[[#This Row],[Peso neto]]</f>
        <v>0.48765432098765432</v>
      </c>
    </row>
    <row r="1850" spans="2:14" x14ac:dyDescent="0.25">
      <c r="B1850" s="17" t="s">
        <v>1302</v>
      </c>
      <c r="C1850" s="3" t="s">
        <v>32</v>
      </c>
      <c r="D1850" s="4">
        <v>4</v>
      </c>
      <c r="E1850" s="2" t="s">
        <v>45</v>
      </c>
      <c r="F1850" s="4">
        <v>140</v>
      </c>
      <c r="G1850" s="4">
        <v>129</v>
      </c>
      <c r="H1850" s="4">
        <v>48</v>
      </c>
      <c r="I1850" s="4">
        <v>2.1</v>
      </c>
      <c r="J1850" s="4">
        <v>0.4</v>
      </c>
      <c r="K1850" s="4">
        <v>15.2</v>
      </c>
      <c r="L1850" s="8">
        <v>3.1</v>
      </c>
      <c r="M1850" s="59">
        <f>AlimentosSMAE[[#This Row],[Fibra]]/AlimentosSMAE[[#This Row],[Peso neto]]</f>
        <v>2.4031007751937984E-2</v>
      </c>
      <c r="N1850" s="62">
        <f>AlimentosSMAE[[#This Row],[Kcal]]/AlimentosSMAE[[#This Row],[Peso neto]]</f>
        <v>0.37209302325581395</v>
      </c>
    </row>
    <row r="1851" spans="2:14" x14ac:dyDescent="0.25">
      <c r="B1851" s="17" t="s">
        <v>802</v>
      </c>
      <c r="C1851" s="3" t="s">
        <v>32</v>
      </c>
      <c r="D1851" s="4">
        <v>1</v>
      </c>
      <c r="E1851" s="2" t="s">
        <v>50</v>
      </c>
      <c r="F1851" s="4">
        <v>150</v>
      </c>
      <c r="G1851" s="4">
        <v>150</v>
      </c>
      <c r="H1851" s="4">
        <v>71</v>
      </c>
      <c r="I1851" s="4">
        <v>1.4</v>
      </c>
      <c r="J1851" s="4">
        <v>0.2</v>
      </c>
      <c r="K1851" s="4">
        <v>17.7</v>
      </c>
      <c r="L1851" s="8">
        <v>3.6</v>
      </c>
      <c r="M1851" s="59">
        <f>AlimentosSMAE[[#This Row],[Fibra]]/AlimentosSMAE[[#This Row],[Peso neto]]</f>
        <v>2.4E-2</v>
      </c>
      <c r="N1851" s="62">
        <f>AlimentosSMAE[[#This Row],[Kcal]]/AlimentosSMAE[[#This Row],[Peso neto]]</f>
        <v>0.47333333333333333</v>
      </c>
    </row>
    <row r="1852" spans="2:14" x14ac:dyDescent="0.25">
      <c r="B1852" s="17" t="s">
        <v>1304</v>
      </c>
      <c r="C1852" s="3" t="s">
        <v>32</v>
      </c>
      <c r="D1852" s="4">
        <v>1</v>
      </c>
      <c r="E1852" s="2" t="s">
        <v>45</v>
      </c>
      <c r="F1852" s="4">
        <v>201</v>
      </c>
      <c r="G1852" s="4">
        <v>155</v>
      </c>
      <c r="H1852" s="4">
        <v>72</v>
      </c>
      <c r="I1852" s="4">
        <v>1.1000000000000001</v>
      </c>
      <c r="J1852" s="4">
        <v>0.6</v>
      </c>
      <c r="K1852" s="4">
        <v>18.3</v>
      </c>
      <c r="L1852" s="8">
        <v>3.7</v>
      </c>
      <c r="M1852" s="59">
        <f>AlimentosSMAE[[#This Row],[Fibra]]/AlimentosSMAE[[#This Row],[Peso neto]]</f>
        <v>2.3870967741935485E-2</v>
      </c>
      <c r="N1852" s="62">
        <f>AlimentosSMAE[[#This Row],[Kcal]]/AlimentosSMAE[[#This Row],[Peso neto]]</f>
        <v>0.46451612903225808</v>
      </c>
    </row>
    <row r="1853" spans="2:14" x14ac:dyDescent="0.25">
      <c r="B1853" s="17" t="s">
        <v>459</v>
      </c>
      <c r="C1853" s="3" t="s">
        <v>32</v>
      </c>
      <c r="D1853" s="4">
        <v>20</v>
      </c>
      <c r="E1853" s="2" t="s">
        <v>45</v>
      </c>
      <c r="F1853" s="4">
        <v>136</v>
      </c>
      <c r="G1853" s="4">
        <v>88</v>
      </c>
      <c r="H1853" s="4">
        <v>56</v>
      </c>
      <c r="I1853" s="4">
        <v>0.9</v>
      </c>
      <c r="J1853" s="4">
        <v>0.2</v>
      </c>
      <c r="K1853" s="4">
        <v>14.7</v>
      </c>
      <c r="L1853" s="8">
        <v>2.1</v>
      </c>
      <c r="M1853" s="59">
        <f>AlimentosSMAE[[#This Row],[Fibra]]/AlimentosSMAE[[#This Row],[Peso neto]]</f>
        <v>2.3863636363636365E-2</v>
      </c>
      <c r="N1853" s="62">
        <f>AlimentosSMAE[[#This Row],[Kcal]]/AlimentosSMAE[[#This Row],[Peso neto]]</f>
        <v>0.63636363636363635</v>
      </c>
    </row>
    <row r="1854" spans="2:14" x14ac:dyDescent="0.25">
      <c r="B1854" s="17" t="s">
        <v>882</v>
      </c>
      <c r="C1854" s="3" t="s">
        <v>32</v>
      </c>
      <c r="D1854" s="4">
        <v>0.25</v>
      </c>
      <c r="E1854" s="2" t="s">
        <v>50</v>
      </c>
      <c r="F1854" s="4">
        <v>63</v>
      </c>
      <c r="G1854" s="4">
        <v>63</v>
      </c>
      <c r="H1854" s="4">
        <v>46</v>
      </c>
      <c r="I1854" s="4">
        <v>0.4</v>
      </c>
      <c r="J1854" s="4">
        <v>0.1</v>
      </c>
      <c r="K1854" s="4">
        <v>11.8</v>
      </c>
      <c r="L1854" s="8">
        <v>1.5</v>
      </c>
      <c r="M1854" s="59">
        <f>AlimentosSMAE[[#This Row],[Fibra]]/AlimentosSMAE[[#This Row],[Peso neto]]</f>
        <v>2.3809523809523808E-2</v>
      </c>
      <c r="N1854" s="62">
        <f>AlimentosSMAE[[#This Row],[Kcal]]/AlimentosSMAE[[#This Row],[Peso neto]]</f>
        <v>0.73015873015873012</v>
      </c>
    </row>
    <row r="1855" spans="2:14" x14ac:dyDescent="0.25">
      <c r="B1855" s="17" t="s">
        <v>1300</v>
      </c>
      <c r="C1855" s="3" t="s">
        <v>32</v>
      </c>
      <c r="D1855" s="4">
        <v>2</v>
      </c>
      <c r="E1855" s="2" t="s">
        <v>45</v>
      </c>
      <c r="F1855" s="4">
        <v>200</v>
      </c>
      <c r="G1855" s="4">
        <v>126</v>
      </c>
      <c r="H1855" s="4">
        <v>73</v>
      </c>
      <c r="I1855" s="4">
        <v>1.9</v>
      </c>
      <c r="J1855" s="4">
        <v>0.8</v>
      </c>
      <c r="K1855" s="4">
        <v>14.9</v>
      </c>
      <c r="L1855" s="8">
        <v>3</v>
      </c>
      <c r="M1855" s="59">
        <f>AlimentosSMAE[[#This Row],[Fibra]]/AlimentosSMAE[[#This Row],[Peso neto]]</f>
        <v>2.3809523809523808E-2</v>
      </c>
      <c r="N1855" s="62">
        <f>AlimentosSMAE[[#This Row],[Kcal]]/AlimentosSMAE[[#This Row],[Peso neto]]</f>
        <v>0.57936507936507942</v>
      </c>
    </row>
    <row r="1856" spans="2:14" x14ac:dyDescent="0.25">
      <c r="B1856" s="17" t="s">
        <v>1301</v>
      </c>
      <c r="C1856" s="3" t="s">
        <v>32</v>
      </c>
      <c r="D1856" s="4">
        <v>2</v>
      </c>
      <c r="E1856" s="2" t="s">
        <v>45</v>
      </c>
      <c r="F1856" s="4">
        <v>220</v>
      </c>
      <c r="G1856" s="4">
        <v>139</v>
      </c>
      <c r="H1856" s="4">
        <v>69</v>
      </c>
      <c r="I1856" s="4">
        <v>1.4</v>
      </c>
      <c r="J1856" s="4">
        <v>1</v>
      </c>
      <c r="K1856" s="4">
        <v>16.399999999999999</v>
      </c>
      <c r="L1856" s="8">
        <v>3.3</v>
      </c>
      <c r="M1856" s="59">
        <f>AlimentosSMAE[[#This Row],[Fibra]]/AlimentosSMAE[[#This Row],[Peso neto]]</f>
        <v>2.3741007194244605E-2</v>
      </c>
      <c r="N1856" s="62">
        <f>AlimentosSMAE[[#This Row],[Kcal]]/AlimentosSMAE[[#This Row],[Peso neto]]</f>
        <v>0.49640287769784175</v>
      </c>
    </row>
    <row r="1857" spans="2:14" x14ac:dyDescent="0.25">
      <c r="B1857" s="17" t="s">
        <v>480</v>
      </c>
      <c r="C1857" s="3" t="s">
        <v>32</v>
      </c>
      <c r="D1857" s="4">
        <v>0.5</v>
      </c>
      <c r="E1857" s="2" t="s">
        <v>50</v>
      </c>
      <c r="F1857" s="4">
        <v>78</v>
      </c>
      <c r="G1857" s="4">
        <v>78</v>
      </c>
      <c r="H1857" s="4">
        <v>58</v>
      </c>
      <c r="I1857" s="4">
        <v>1.3</v>
      </c>
      <c r="J1857" s="4">
        <v>0.5</v>
      </c>
      <c r="K1857" s="4">
        <v>13.8</v>
      </c>
      <c r="L1857" s="8">
        <v>1.8</v>
      </c>
      <c r="M1857" s="59">
        <f>AlimentosSMAE[[#This Row],[Fibra]]/AlimentosSMAE[[#This Row],[Peso neto]]</f>
        <v>2.3076923076923078E-2</v>
      </c>
      <c r="N1857" s="62">
        <f>AlimentosSMAE[[#This Row],[Kcal]]/AlimentosSMAE[[#This Row],[Peso neto]]</f>
        <v>0.74358974358974361</v>
      </c>
    </row>
    <row r="1858" spans="2:14" x14ac:dyDescent="0.25">
      <c r="B1858" s="17" t="s">
        <v>259</v>
      </c>
      <c r="C1858" s="3" t="s">
        <v>32</v>
      </c>
      <c r="D1858" s="4">
        <v>0.25</v>
      </c>
      <c r="E1858" s="2" t="s">
        <v>50</v>
      </c>
      <c r="F1858" s="4">
        <v>58</v>
      </c>
      <c r="G1858" s="4">
        <v>58</v>
      </c>
      <c r="H1858" s="4">
        <v>47</v>
      </c>
      <c r="I1858" s="4">
        <v>0.2</v>
      </c>
      <c r="J1858" s="4">
        <v>0.1</v>
      </c>
      <c r="K1858" s="4">
        <v>12.6</v>
      </c>
      <c r="L1858" s="8">
        <v>1.3</v>
      </c>
      <c r="M1858" s="59">
        <f>AlimentosSMAE[[#This Row],[Fibra]]/AlimentosSMAE[[#This Row],[Peso neto]]</f>
        <v>2.2413793103448276E-2</v>
      </c>
      <c r="N1858" s="62">
        <f>AlimentosSMAE[[#This Row],[Kcal]]/AlimentosSMAE[[#This Row],[Peso neto]]</f>
        <v>0.81034482758620685</v>
      </c>
    </row>
    <row r="1859" spans="2:14" x14ac:dyDescent="0.25">
      <c r="B1859" s="17" t="s">
        <v>504</v>
      </c>
      <c r="C1859" s="3" t="s">
        <v>32</v>
      </c>
      <c r="D1859" s="4">
        <v>0.33333333300000001</v>
      </c>
      <c r="E1859" s="2" t="s">
        <v>45</v>
      </c>
      <c r="F1859" s="4">
        <v>112</v>
      </c>
      <c r="G1859" s="4">
        <v>56</v>
      </c>
      <c r="H1859" s="4">
        <v>53</v>
      </c>
      <c r="I1859" s="4">
        <v>0.7</v>
      </c>
      <c r="J1859" s="4">
        <v>0.2</v>
      </c>
      <c r="K1859" s="4">
        <v>13.4</v>
      </c>
      <c r="L1859" s="8">
        <v>1.2</v>
      </c>
      <c r="M1859" s="59">
        <f>AlimentosSMAE[[#This Row],[Fibra]]/AlimentosSMAE[[#This Row],[Peso neto]]</f>
        <v>2.1428571428571429E-2</v>
      </c>
      <c r="N1859" s="62">
        <f>AlimentosSMAE[[#This Row],[Kcal]]/AlimentosSMAE[[#This Row],[Peso neto]]</f>
        <v>0.9464285714285714</v>
      </c>
    </row>
    <row r="1860" spans="2:14" x14ac:dyDescent="0.25">
      <c r="B1860" s="17" t="s">
        <v>1169</v>
      </c>
      <c r="C1860" s="3" t="s">
        <v>32</v>
      </c>
      <c r="D1860" s="4">
        <v>1</v>
      </c>
      <c r="E1860" s="2" t="s">
        <v>45</v>
      </c>
      <c r="F1860" s="4">
        <v>130</v>
      </c>
      <c r="G1860" s="4">
        <v>100</v>
      </c>
      <c r="H1860" s="4">
        <v>65</v>
      </c>
      <c r="I1860" s="4">
        <v>0.3</v>
      </c>
      <c r="J1860" s="4">
        <v>0.3</v>
      </c>
      <c r="K1860" s="4">
        <v>16.5</v>
      </c>
      <c r="L1860" s="8">
        <v>2.1</v>
      </c>
      <c r="M1860" s="59">
        <f>AlimentosSMAE[[#This Row],[Fibra]]/AlimentosSMAE[[#This Row],[Peso neto]]</f>
        <v>2.1000000000000001E-2</v>
      </c>
      <c r="N1860" s="62">
        <f>AlimentosSMAE[[#This Row],[Kcal]]/AlimentosSMAE[[#This Row],[Peso neto]]</f>
        <v>0.65</v>
      </c>
    </row>
    <row r="1861" spans="2:14" x14ac:dyDescent="0.25">
      <c r="B1861" s="17" t="s">
        <v>1175</v>
      </c>
      <c r="C1861" s="3" t="s">
        <v>32</v>
      </c>
      <c r="D1861" s="4">
        <v>1</v>
      </c>
      <c r="E1861" s="2" t="s">
        <v>45</v>
      </c>
      <c r="F1861" s="4">
        <v>130</v>
      </c>
      <c r="G1861" s="4">
        <v>100</v>
      </c>
      <c r="H1861" s="4">
        <v>65</v>
      </c>
      <c r="I1861" s="4">
        <v>0.3</v>
      </c>
      <c r="J1861" s="4">
        <v>0.3</v>
      </c>
      <c r="K1861" s="4">
        <v>16.5</v>
      </c>
      <c r="L1861" s="8">
        <v>2.1</v>
      </c>
      <c r="M1861" s="59">
        <f>AlimentosSMAE[[#This Row],[Fibra]]/AlimentosSMAE[[#This Row],[Peso neto]]</f>
        <v>2.1000000000000001E-2</v>
      </c>
      <c r="N1861" s="62">
        <f>AlimentosSMAE[[#This Row],[Kcal]]/AlimentosSMAE[[#This Row],[Peso neto]]</f>
        <v>0.65</v>
      </c>
    </row>
    <row r="1862" spans="2:14" x14ac:dyDescent="0.25">
      <c r="B1862" s="17" t="s">
        <v>790</v>
      </c>
      <c r="C1862" s="3" t="s">
        <v>32</v>
      </c>
      <c r="D1862" s="4">
        <v>0.5</v>
      </c>
      <c r="E1862" s="2" t="s">
        <v>50</v>
      </c>
      <c r="F1862" s="4">
        <v>111</v>
      </c>
      <c r="G1862" s="4">
        <v>111</v>
      </c>
      <c r="H1862" s="4">
        <v>39</v>
      </c>
      <c r="I1862" s="4">
        <v>0.5</v>
      </c>
      <c r="J1862" s="4">
        <v>0.1</v>
      </c>
      <c r="K1862" s="4">
        <v>10.1</v>
      </c>
      <c r="L1862" s="8">
        <v>2.2999999999999998</v>
      </c>
      <c r="M1862" s="59">
        <f>AlimentosSMAE[[#This Row],[Fibra]]/AlimentosSMAE[[#This Row],[Peso neto]]</f>
        <v>2.0720720720720721E-2</v>
      </c>
      <c r="N1862" s="62">
        <f>AlimentosSMAE[[#This Row],[Kcal]]/AlimentosSMAE[[#This Row],[Peso neto]]</f>
        <v>0.35135135135135137</v>
      </c>
    </row>
    <row r="1863" spans="2:14" x14ac:dyDescent="0.25">
      <c r="B1863" s="17" t="s">
        <v>786</v>
      </c>
      <c r="C1863" s="3" t="s">
        <v>32</v>
      </c>
      <c r="D1863" s="4">
        <v>17</v>
      </c>
      <c r="E1863" s="2" t="s">
        <v>787</v>
      </c>
      <c r="F1863" s="4">
        <v>204</v>
      </c>
      <c r="G1863" s="4">
        <v>204</v>
      </c>
      <c r="H1863" s="4">
        <v>65</v>
      </c>
      <c r="I1863" s="4">
        <v>1.4</v>
      </c>
      <c r="J1863" s="4">
        <v>0.6</v>
      </c>
      <c r="K1863" s="4">
        <v>15.7</v>
      </c>
      <c r="L1863" s="8">
        <v>4.0999999999999996</v>
      </c>
      <c r="M1863" s="59">
        <f>AlimentosSMAE[[#This Row],[Fibra]]/AlimentosSMAE[[#This Row],[Peso neto]]</f>
        <v>2.0098039215686272E-2</v>
      </c>
      <c r="N1863" s="62">
        <f>AlimentosSMAE[[#This Row],[Kcal]]/AlimentosSMAE[[#This Row],[Peso neto]]</f>
        <v>0.31862745098039214</v>
      </c>
    </row>
    <row r="1864" spans="2:14" x14ac:dyDescent="0.25">
      <c r="B1864" s="17" t="s">
        <v>466</v>
      </c>
      <c r="C1864" s="3" t="s">
        <v>32</v>
      </c>
      <c r="D1864" s="4">
        <v>4</v>
      </c>
      <c r="E1864" s="2" t="s">
        <v>45</v>
      </c>
      <c r="F1864" s="4">
        <v>140</v>
      </c>
      <c r="G1864" s="4">
        <v>126</v>
      </c>
      <c r="H1864" s="4">
        <v>61</v>
      </c>
      <c r="I1864" s="4">
        <v>1.8</v>
      </c>
      <c r="J1864" s="4">
        <v>0.5</v>
      </c>
      <c r="K1864" s="4">
        <v>14</v>
      </c>
      <c r="L1864" s="8">
        <v>2.5</v>
      </c>
      <c r="M1864" s="59">
        <f>AlimentosSMAE[[#This Row],[Fibra]]/AlimentosSMAE[[#This Row],[Peso neto]]</f>
        <v>1.984126984126984E-2</v>
      </c>
      <c r="N1864" s="62">
        <f>AlimentosSMAE[[#This Row],[Kcal]]/AlimentosSMAE[[#This Row],[Peso neto]]</f>
        <v>0.48412698412698413</v>
      </c>
    </row>
    <row r="1865" spans="2:14" x14ac:dyDescent="0.25">
      <c r="B1865" s="17" t="s">
        <v>544</v>
      </c>
      <c r="C1865" s="3" t="s">
        <v>32</v>
      </c>
      <c r="D1865" s="4">
        <v>0.5</v>
      </c>
      <c r="E1865" s="2" t="s">
        <v>45</v>
      </c>
      <c r="F1865" s="4">
        <v>83</v>
      </c>
      <c r="G1865" s="4">
        <v>66</v>
      </c>
      <c r="H1865" s="4">
        <v>50</v>
      </c>
      <c r="I1865" s="4">
        <v>0.7</v>
      </c>
      <c r="J1865" s="4">
        <v>0</v>
      </c>
      <c r="K1865" s="4">
        <v>12.5</v>
      </c>
      <c r="L1865" s="8">
        <v>1.3</v>
      </c>
      <c r="M1865" s="59">
        <f>AlimentosSMAE[[#This Row],[Fibra]]/AlimentosSMAE[[#This Row],[Peso neto]]</f>
        <v>1.9696969696969699E-2</v>
      </c>
      <c r="N1865" s="62">
        <f>AlimentosSMAE[[#This Row],[Kcal]]/AlimentosSMAE[[#This Row],[Peso neto]]</f>
        <v>0.75757575757575757</v>
      </c>
    </row>
    <row r="1866" spans="2:14" x14ac:dyDescent="0.25">
      <c r="B1866" s="17" t="s">
        <v>1298</v>
      </c>
      <c r="C1866" s="3" t="s">
        <v>32</v>
      </c>
      <c r="D1866" s="4">
        <v>45</v>
      </c>
      <c r="E1866" s="2" t="s">
        <v>45</v>
      </c>
      <c r="F1866" s="4">
        <v>225</v>
      </c>
      <c r="G1866" s="4">
        <v>122</v>
      </c>
      <c r="H1866" s="4">
        <v>66</v>
      </c>
      <c r="I1866" s="4">
        <v>1.3</v>
      </c>
      <c r="J1866" s="4">
        <v>1.6</v>
      </c>
      <c r="K1866" s="4">
        <v>13.9</v>
      </c>
      <c r="L1866" s="8">
        <v>2.4</v>
      </c>
      <c r="M1866" s="59">
        <f>AlimentosSMAE[[#This Row],[Fibra]]/AlimentosSMAE[[#This Row],[Peso neto]]</f>
        <v>1.9672131147540982E-2</v>
      </c>
      <c r="N1866" s="62">
        <f>AlimentosSMAE[[#This Row],[Kcal]]/AlimentosSMAE[[#This Row],[Peso neto]]</f>
        <v>0.54098360655737709</v>
      </c>
    </row>
    <row r="1867" spans="2:14" x14ac:dyDescent="0.25">
      <c r="B1867" s="17" t="s">
        <v>362</v>
      </c>
      <c r="C1867" s="3" t="s">
        <v>32</v>
      </c>
      <c r="D1867" s="4">
        <v>250</v>
      </c>
      <c r="E1867" s="2" t="s">
        <v>10</v>
      </c>
      <c r="F1867" s="4">
        <v>250</v>
      </c>
      <c r="G1867" s="4">
        <v>100</v>
      </c>
      <c r="H1867" s="4">
        <v>64</v>
      </c>
      <c r="I1867" s="4">
        <v>0.5</v>
      </c>
      <c r="J1867" s="4">
        <v>0.5</v>
      </c>
      <c r="K1867" s="4">
        <v>17.2</v>
      </c>
      <c r="L1867" s="8">
        <v>1.9</v>
      </c>
      <c r="M1867" s="59">
        <f>AlimentosSMAE[[#This Row],[Fibra]]/AlimentosSMAE[[#This Row],[Peso neto]]</f>
        <v>1.9E-2</v>
      </c>
      <c r="N1867" s="62">
        <f>AlimentosSMAE[[#This Row],[Kcal]]/AlimentosSMAE[[#This Row],[Peso neto]]</f>
        <v>0.64</v>
      </c>
    </row>
    <row r="1868" spans="2:14" x14ac:dyDescent="0.25">
      <c r="B1868" s="17" t="s">
        <v>789</v>
      </c>
      <c r="C1868" s="3" t="s">
        <v>32</v>
      </c>
      <c r="D1868" s="4">
        <v>0.25</v>
      </c>
      <c r="E1868" s="2" t="s">
        <v>50</v>
      </c>
      <c r="F1868" s="4">
        <v>64</v>
      </c>
      <c r="G1868" s="4">
        <v>64</v>
      </c>
      <c r="H1868" s="4">
        <v>50</v>
      </c>
      <c r="I1868" s="4">
        <v>0.3</v>
      </c>
      <c r="J1868" s="4">
        <v>0.1</v>
      </c>
      <c r="K1868" s="4">
        <v>13.4</v>
      </c>
      <c r="L1868" s="8">
        <v>1.2</v>
      </c>
      <c r="M1868" s="59">
        <f>AlimentosSMAE[[#This Row],[Fibra]]/AlimentosSMAE[[#This Row],[Peso neto]]</f>
        <v>1.8749999999999999E-2</v>
      </c>
      <c r="N1868" s="62">
        <f>AlimentosSMAE[[#This Row],[Kcal]]/AlimentosSMAE[[#This Row],[Peso neto]]</f>
        <v>0.78125</v>
      </c>
    </row>
    <row r="1869" spans="2:14" x14ac:dyDescent="0.25">
      <c r="B1869" s="17" t="s">
        <v>1480</v>
      </c>
      <c r="C1869" s="3" t="s">
        <v>32</v>
      </c>
      <c r="D1869" s="4">
        <v>0.5</v>
      </c>
      <c r="E1869" s="2" t="s">
        <v>377</v>
      </c>
      <c r="F1869" s="4">
        <v>152</v>
      </c>
      <c r="G1869" s="4">
        <v>114</v>
      </c>
      <c r="H1869" s="4">
        <v>45</v>
      </c>
      <c r="I1869" s="4">
        <v>0.7</v>
      </c>
      <c r="J1869" s="4">
        <v>0.2</v>
      </c>
      <c r="K1869" s="4">
        <v>11.2</v>
      </c>
      <c r="L1869" s="8">
        <v>2.1</v>
      </c>
      <c r="M1869" s="59">
        <f>AlimentosSMAE[[#This Row],[Fibra]]/AlimentosSMAE[[#This Row],[Peso neto]]</f>
        <v>1.8421052631578949E-2</v>
      </c>
      <c r="N1869" s="62">
        <f>AlimentosSMAE[[#This Row],[Kcal]]/AlimentosSMAE[[#This Row],[Peso neto]]</f>
        <v>0.39473684210526316</v>
      </c>
    </row>
    <row r="1870" spans="2:14" x14ac:dyDescent="0.25">
      <c r="B1870" s="17" t="s">
        <v>1158</v>
      </c>
      <c r="C1870" s="3" t="s">
        <v>32</v>
      </c>
      <c r="D1870" s="4">
        <v>0.5</v>
      </c>
      <c r="E1870" s="2" t="s">
        <v>50</v>
      </c>
      <c r="F1870" s="4">
        <v>98</v>
      </c>
      <c r="G1870" s="4">
        <v>98</v>
      </c>
      <c r="H1870" s="4">
        <v>72</v>
      </c>
      <c r="I1870" s="4">
        <v>0.4</v>
      </c>
      <c r="J1870" s="4">
        <v>0.6</v>
      </c>
      <c r="K1870" s="4">
        <v>17.600000000000001</v>
      </c>
      <c r="L1870" s="8">
        <v>1.8</v>
      </c>
      <c r="M1870" s="59">
        <f>AlimentosSMAE[[#This Row],[Fibra]]/AlimentosSMAE[[#This Row],[Peso neto]]</f>
        <v>1.8367346938775512E-2</v>
      </c>
      <c r="N1870" s="62">
        <f>AlimentosSMAE[[#This Row],[Kcal]]/AlimentosSMAE[[#This Row],[Peso neto]]</f>
        <v>0.73469387755102045</v>
      </c>
    </row>
    <row r="1871" spans="2:14" x14ac:dyDescent="0.25">
      <c r="B1871" s="17" t="s">
        <v>1151</v>
      </c>
      <c r="C1871" s="3" t="s">
        <v>32</v>
      </c>
      <c r="D1871" s="4">
        <v>1</v>
      </c>
      <c r="E1871" s="2" t="s">
        <v>45</v>
      </c>
      <c r="F1871" s="4">
        <v>200</v>
      </c>
      <c r="G1871" s="4">
        <v>142</v>
      </c>
      <c r="H1871" s="4">
        <v>75</v>
      </c>
      <c r="I1871" s="4">
        <v>1.2</v>
      </c>
      <c r="J1871" s="4">
        <v>0.4</v>
      </c>
      <c r="K1871" s="4">
        <v>18.899999999999999</v>
      </c>
      <c r="L1871" s="8">
        <v>2.6</v>
      </c>
      <c r="M1871" s="59">
        <f>AlimentosSMAE[[#This Row],[Fibra]]/AlimentosSMAE[[#This Row],[Peso neto]]</f>
        <v>1.8309859154929577E-2</v>
      </c>
      <c r="N1871" s="62">
        <f>AlimentosSMAE[[#This Row],[Kcal]]/AlimentosSMAE[[#This Row],[Peso neto]]</f>
        <v>0.528169014084507</v>
      </c>
    </row>
    <row r="1872" spans="2:14" x14ac:dyDescent="0.25">
      <c r="B1872" s="17" t="s">
        <v>801</v>
      </c>
      <c r="C1872" s="3" t="s">
        <v>32</v>
      </c>
      <c r="D1872" s="4">
        <v>1</v>
      </c>
      <c r="E1872" s="2" t="s">
        <v>50</v>
      </c>
      <c r="F1872" s="4">
        <v>105</v>
      </c>
      <c r="G1872" s="4">
        <v>105</v>
      </c>
      <c r="H1872" s="4">
        <v>56</v>
      </c>
      <c r="I1872" s="4">
        <v>0.9</v>
      </c>
      <c r="J1872" s="4">
        <v>0.3</v>
      </c>
      <c r="K1872" s="4">
        <v>14</v>
      </c>
      <c r="L1872" s="8">
        <v>1.9</v>
      </c>
      <c r="M1872" s="59">
        <f>AlimentosSMAE[[#This Row],[Fibra]]/AlimentosSMAE[[#This Row],[Peso neto]]</f>
        <v>1.8095238095238095E-2</v>
      </c>
      <c r="N1872" s="62">
        <f>AlimentosSMAE[[#This Row],[Kcal]]/AlimentosSMAE[[#This Row],[Peso neto]]</f>
        <v>0.53333333333333333</v>
      </c>
    </row>
    <row r="1873" spans="2:14" x14ac:dyDescent="0.25">
      <c r="B1873" s="17" t="s">
        <v>1150</v>
      </c>
      <c r="C1873" s="3" t="s">
        <v>32</v>
      </c>
      <c r="D1873" s="4">
        <v>2</v>
      </c>
      <c r="E1873" s="2" t="s">
        <v>45</v>
      </c>
      <c r="F1873" s="4">
        <v>180</v>
      </c>
      <c r="G1873" s="4">
        <v>128</v>
      </c>
      <c r="H1873" s="4">
        <v>68</v>
      </c>
      <c r="I1873" s="4">
        <v>1</v>
      </c>
      <c r="J1873" s="4">
        <v>0.4</v>
      </c>
      <c r="K1873" s="4">
        <v>17</v>
      </c>
      <c r="L1873" s="8">
        <v>2.2999999999999998</v>
      </c>
      <c r="M1873" s="59">
        <f>AlimentosSMAE[[#This Row],[Fibra]]/AlimentosSMAE[[#This Row],[Peso neto]]</f>
        <v>1.7968749999999999E-2</v>
      </c>
      <c r="N1873" s="62">
        <f>AlimentosSMAE[[#This Row],[Kcal]]/AlimentosSMAE[[#This Row],[Peso neto]]</f>
        <v>0.53125</v>
      </c>
    </row>
    <row r="1874" spans="2:14" x14ac:dyDescent="0.25">
      <c r="B1874" s="17" t="s">
        <v>1481</v>
      </c>
      <c r="C1874" s="3" t="s">
        <v>32</v>
      </c>
      <c r="D1874" s="4">
        <v>1</v>
      </c>
      <c r="E1874" s="2" t="s">
        <v>50</v>
      </c>
      <c r="F1874" s="4">
        <v>140</v>
      </c>
      <c r="G1874" s="4">
        <v>140</v>
      </c>
      <c r="H1874" s="4">
        <v>55</v>
      </c>
      <c r="I1874" s="4">
        <v>0.8</v>
      </c>
      <c r="J1874" s="4">
        <v>0.1</v>
      </c>
      <c r="K1874" s="4">
        <v>13.7</v>
      </c>
      <c r="L1874" s="8">
        <v>2.5</v>
      </c>
      <c r="M1874" s="59">
        <f>AlimentosSMAE[[#This Row],[Fibra]]/AlimentosSMAE[[#This Row],[Peso neto]]</f>
        <v>1.7857142857142856E-2</v>
      </c>
      <c r="N1874" s="62">
        <f>AlimentosSMAE[[#This Row],[Kcal]]/AlimentosSMAE[[#This Row],[Peso neto]]</f>
        <v>0.39285714285714285</v>
      </c>
    </row>
    <row r="1875" spans="2:14" x14ac:dyDescent="0.25">
      <c r="B1875" s="17" t="s">
        <v>559</v>
      </c>
      <c r="C1875" s="3" t="s">
        <v>32</v>
      </c>
      <c r="D1875" s="4">
        <v>0.25</v>
      </c>
      <c r="E1875" s="2" t="s">
        <v>50</v>
      </c>
      <c r="F1875" s="4">
        <v>62</v>
      </c>
      <c r="G1875" s="4">
        <v>62</v>
      </c>
      <c r="H1875" s="4">
        <v>44</v>
      </c>
      <c r="I1875" s="4">
        <v>0.3</v>
      </c>
      <c r="J1875" s="4">
        <v>0.1</v>
      </c>
      <c r="K1875" s="4">
        <v>11.7</v>
      </c>
      <c r="L1875" s="8">
        <v>1.1000000000000001</v>
      </c>
      <c r="M1875" s="59">
        <f>AlimentosSMAE[[#This Row],[Fibra]]/AlimentosSMAE[[#This Row],[Peso neto]]</f>
        <v>1.7741935483870968E-2</v>
      </c>
      <c r="N1875" s="62">
        <f>AlimentosSMAE[[#This Row],[Kcal]]/AlimentosSMAE[[#This Row],[Peso neto]]</f>
        <v>0.70967741935483875</v>
      </c>
    </row>
    <row r="1876" spans="2:14" x14ac:dyDescent="0.25">
      <c r="B1876" s="17" t="s">
        <v>1152</v>
      </c>
      <c r="C1876" s="3" t="s">
        <v>32</v>
      </c>
      <c r="D1876" s="4">
        <v>0.5</v>
      </c>
      <c r="E1876" s="2" t="s">
        <v>45</v>
      </c>
      <c r="F1876" s="4">
        <v>95</v>
      </c>
      <c r="G1876" s="4">
        <v>62</v>
      </c>
      <c r="H1876" s="4">
        <v>40</v>
      </c>
      <c r="I1876" s="4">
        <v>0.3</v>
      </c>
      <c r="J1876" s="4">
        <v>0.2</v>
      </c>
      <c r="K1876" s="4">
        <v>10.5</v>
      </c>
      <c r="L1876" s="8">
        <v>1.1000000000000001</v>
      </c>
      <c r="M1876" s="59">
        <f>AlimentosSMAE[[#This Row],[Fibra]]/AlimentosSMAE[[#This Row],[Peso neto]]</f>
        <v>1.7741935483870968E-2</v>
      </c>
      <c r="N1876" s="62">
        <f>AlimentosSMAE[[#This Row],[Kcal]]/AlimentosSMAE[[#This Row],[Peso neto]]</f>
        <v>0.64516129032258063</v>
      </c>
    </row>
    <row r="1877" spans="2:14" x14ac:dyDescent="0.25">
      <c r="B1877" s="17" t="s">
        <v>798</v>
      </c>
      <c r="C1877" s="3" t="s">
        <v>32</v>
      </c>
      <c r="D1877" s="4">
        <v>85</v>
      </c>
      <c r="E1877" s="2" t="s">
        <v>10</v>
      </c>
      <c r="F1877" s="4">
        <v>85</v>
      </c>
      <c r="G1877" s="4">
        <v>74</v>
      </c>
      <c r="H1877" s="4">
        <v>60</v>
      </c>
      <c r="I1877" s="4">
        <v>1</v>
      </c>
      <c r="J1877" s="4">
        <v>0.4</v>
      </c>
      <c r="K1877" s="4">
        <v>14.9</v>
      </c>
      <c r="L1877" s="8">
        <v>1.3</v>
      </c>
      <c r="M1877" s="59">
        <f>AlimentosSMAE[[#This Row],[Fibra]]/AlimentosSMAE[[#This Row],[Peso neto]]</f>
        <v>1.7567567567567569E-2</v>
      </c>
      <c r="N1877" s="62">
        <f>AlimentosSMAE[[#This Row],[Kcal]]/AlimentosSMAE[[#This Row],[Peso neto]]</f>
        <v>0.81081081081081086</v>
      </c>
    </row>
    <row r="1878" spans="2:14" x14ac:dyDescent="0.25">
      <c r="B1878" s="17" t="s">
        <v>699</v>
      </c>
      <c r="C1878" s="3" t="s">
        <v>32</v>
      </c>
      <c r="D1878" s="4">
        <v>0.25</v>
      </c>
      <c r="E1878" s="2" t="s">
        <v>50</v>
      </c>
      <c r="F1878" s="4">
        <v>63</v>
      </c>
      <c r="G1878" s="4">
        <v>63</v>
      </c>
      <c r="H1878" s="4">
        <v>59</v>
      </c>
      <c r="I1878" s="4">
        <v>0.4</v>
      </c>
      <c r="J1878" s="4">
        <v>0.1</v>
      </c>
      <c r="K1878" s="4">
        <v>15</v>
      </c>
      <c r="L1878" s="8">
        <v>1.1000000000000001</v>
      </c>
      <c r="M1878" s="59">
        <f>AlimentosSMAE[[#This Row],[Fibra]]/AlimentosSMAE[[#This Row],[Peso neto]]</f>
        <v>1.7460317460317461E-2</v>
      </c>
      <c r="N1878" s="62">
        <f>AlimentosSMAE[[#This Row],[Kcal]]/AlimentosSMAE[[#This Row],[Peso neto]]</f>
        <v>0.93650793650793651</v>
      </c>
    </row>
    <row r="1879" spans="2:14" x14ac:dyDescent="0.25">
      <c r="B1879" s="17" t="s">
        <v>1222</v>
      </c>
      <c r="C1879" s="3" t="s">
        <v>32</v>
      </c>
      <c r="D1879" s="4">
        <v>1</v>
      </c>
      <c r="E1879" s="2" t="s">
        <v>45</v>
      </c>
      <c r="F1879" s="4">
        <v>163</v>
      </c>
      <c r="G1879" s="4">
        <v>98</v>
      </c>
      <c r="H1879" s="4">
        <v>56</v>
      </c>
      <c r="I1879" s="4">
        <v>0.4</v>
      </c>
      <c r="J1879" s="4">
        <v>0.1</v>
      </c>
      <c r="K1879" s="4">
        <v>15</v>
      </c>
      <c r="L1879" s="8">
        <v>1.7</v>
      </c>
      <c r="M1879" s="59">
        <f>AlimentosSMAE[[#This Row],[Fibra]]/AlimentosSMAE[[#This Row],[Peso neto]]</f>
        <v>1.7346938775510204E-2</v>
      </c>
      <c r="N1879" s="62">
        <f>AlimentosSMAE[[#This Row],[Kcal]]/AlimentosSMAE[[#This Row],[Peso neto]]</f>
        <v>0.5714285714285714</v>
      </c>
    </row>
    <row r="1880" spans="2:14" x14ac:dyDescent="0.25">
      <c r="B1880" s="17" t="s">
        <v>279</v>
      </c>
      <c r="C1880" s="3" t="s">
        <v>32</v>
      </c>
      <c r="D1880" s="4">
        <v>5</v>
      </c>
      <c r="E1880" s="2" t="s">
        <v>45</v>
      </c>
      <c r="F1880" s="4">
        <v>200</v>
      </c>
      <c r="G1880" s="4">
        <v>192</v>
      </c>
      <c r="H1880" s="4">
        <v>63</v>
      </c>
      <c r="I1880" s="4">
        <v>1</v>
      </c>
      <c r="J1880" s="4">
        <v>0.2</v>
      </c>
      <c r="K1880" s="4">
        <v>16.100000000000001</v>
      </c>
      <c r="L1880" s="8">
        <v>3.3</v>
      </c>
      <c r="M1880" s="59">
        <f>AlimentosSMAE[[#This Row],[Fibra]]/AlimentosSMAE[[#This Row],[Peso neto]]</f>
        <v>1.7187499999999998E-2</v>
      </c>
      <c r="N1880" s="62">
        <f>AlimentosSMAE[[#This Row],[Kcal]]/AlimentosSMAE[[#This Row],[Peso neto]]</f>
        <v>0.328125</v>
      </c>
    </row>
    <row r="1881" spans="2:14" x14ac:dyDescent="0.25">
      <c r="B1881" s="17" t="s">
        <v>1309</v>
      </c>
      <c r="C1881" s="3" t="s">
        <v>32</v>
      </c>
      <c r="D1881" s="4">
        <v>1</v>
      </c>
      <c r="E1881" s="2" t="s">
        <v>45</v>
      </c>
      <c r="F1881" s="4">
        <v>136</v>
      </c>
      <c r="G1881" s="4">
        <v>124</v>
      </c>
      <c r="H1881" s="4">
        <v>54</v>
      </c>
      <c r="I1881" s="4">
        <v>1.3</v>
      </c>
      <c r="J1881" s="4">
        <v>0.4</v>
      </c>
      <c r="K1881" s="4">
        <v>13.1</v>
      </c>
      <c r="L1881" s="8">
        <v>2.1</v>
      </c>
      <c r="M1881" s="59">
        <f>AlimentosSMAE[[#This Row],[Fibra]]/AlimentosSMAE[[#This Row],[Peso neto]]</f>
        <v>1.6935483870967744E-2</v>
      </c>
      <c r="N1881" s="62">
        <f>AlimentosSMAE[[#This Row],[Kcal]]/AlimentosSMAE[[#This Row],[Peso neto]]</f>
        <v>0.43548387096774194</v>
      </c>
    </row>
    <row r="1882" spans="2:14" x14ac:dyDescent="0.25">
      <c r="B1882" s="17" t="s">
        <v>112</v>
      </c>
      <c r="C1882" s="3" t="s">
        <v>32</v>
      </c>
      <c r="D1882" s="4">
        <v>0.5</v>
      </c>
      <c r="E1882" s="2" t="s">
        <v>50</v>
      </c>
      <c r="F1882" s="4">
        <v>122</v>
      </c>
      <c r="G1882" s="4">
        <v>122</v>
      </c>
      <c r="H1882" s="4">
        <v>59</v>
      </c>
      <c r="I1882" s="4">
        <v>0.8</v>
      </c>
      <c r="J1882" s="4">
        <v>0.1</v>
      </c>
      <c r="K1882" s="4">
        <v>15.1</v>
      </c>
      <c r="L1882" s="8">
        <v>2</v>
      </c>
      <c r="M1882" s="59">
        <f>AlimentosSMAE[[#This Row],[Fibra]]/AlimentosSMAE[[#This Row],[Peso neto]]</f>
        <v>1.6393442622950821E-2</v>
      </c>
      <c r="N1882" s="62">
        <f>AlimentosSMAE[[#This Row],[Kcal]]/AlimentosSMAE[[#This Row],[Peso neto]]</f>
        <v>0.48360655737704916</v>
      </c>
    </row>
    <row r="1883" spans="2:14" x14ac:dyDescent="0.25">
      <c r="B1883" s="17" t="s">
        <v>460</v>
      </c>
      <c r="C1883" s="3" t="s">
        <v>32</v>
      </c>
      <c r="D1883" s="4">
        <v>1</v>
      </c>
      <c r="E1883" s="2" t="s">
        <v>50</v>
      </c>
      <c r="F1883" s="4">
        <v>155</v>
      </c>
      <c r="G1883" s="4">
        <v>155</v>
      </c>
      <c r="H1883" s="4">
        <v>71</v>
      </c>
      <c r="I1883" s="4">
        <v>1.4</v>
      </c>
      <c r="J1883" s="4">
        <v>0.7</v>
      </c>
      <c r="K1883" s="4">
        <v>17.100000000000001</v>
      </c>
      <c r="L1883" s="8">
        <v>2.5</v>
      </c>
      <c r="M1883" s="59">
        <f>AlimentosSMAE[[#This Row],[Fibra]]/AlimentosSMAE[[#This Row],[Peso neto]]</f>
        <v>1.6129032258064516E-2</v>
      </c>
      <c r="N1883" s="62">
        <f>AlimentosSMAE[[#This Row],[Kcal]]/AlimentosSMAE[[#This Row],[Peso neto]]</f>
        <v>0.45806451612903226</v>
      </c>
    </row>
    <row r="1884" spans="2:14" x14ac:dyDescent="0.25">
      <c r="B1884" s="17" t="s">
        <v>111</v>
      </c>
      <c r="C1884" s="3" t="s">
        <v>32</v>
      </c>
      <c r="D1884" s="4">
        <v>1</v>
      </c>
      <c r="E1884" s="2" t="s">
        <v>50</v>
      </c>
      <c r="F1884" s="4">
        <v>227</v>
      </c>
      <c r="G1884" s="4">
        <v>227</v>
      </c>
      <c r="H1884" s="4">
        <v>61</v>
      </c>
      <c r="I1884" s="4">
        <v>1.6</v>
      </c>
      <c r="J1884" s="4">
        <v>0.4</v>
      </c>
      <c r="K1884" s="4">
        <v>14.5</v>
      </c>
      <c r="L1884" s="8">
        <v>3.6</v>
      </c>
      <c r="M1884" s="59">
        <f>AlimentosSMAE[[#This Row],[Fibra]]/AlimentosSMAE[[#This Row],[Peso neto]]</f>
        <v>1.5859030837004406E-2</v>
      </c>
      <c r="N1884" s="62">
        <f>AlimentosSMAE[[#This Row],[Kcal]]/AlimentosSMAE[[#This Row],[Peso neto]]</f>
        <v>0.2687224669603524</v>
      </c>
    </row>
    <row r="1885" spans="2:14" x14ac:dyDescent="0.25">
      <c r="B1885" s="17" t="s">
        <v>260</v>
      </c>
      <c r="C1885" s="3" t="s">
        <v>32</v>
      </c>
      <c r="D1885" s="4">
        <v>0.25</v>
      </c>
      <c r="E1885" s="2" t="s">
        <v>50</v>
      </c>
      <c r="F1885" s="4">
        <v>64</v>
      </c>
      <c r="G1885" s="4">
        <v>64</v>
      </c>
      <c r="H1885" s="4">
        <v>56</v>
      </c>
      <c r="I1885" s="4">
        <v>0.4</v>
      </c>
      <c r="J1885" s="4">
        <v>0.2</v>
      </c>
      <c r="K1885" s="4">
        <v>14.1</v>
      </c>
      <c r="L1885" s="8">
        <v>1</v>
      </c>
      <c r="M1885" s="59">
        <f>AlimentosSMAE[[#This Row],[Fibra]]/AlimentosSMAE[[#This Row],[Peso neto]]</f>
        <v>1.5625E-2</v>
      </c>
      <c r="N1885" s="62">
        <f>AlimentosSMAE[[#This Row],[Kcal]]/AlimentosSMAE[[#This Row],[Peso neto]]</f>
        <v>0.875</v>
      </c>
    </row>
    <row r="1886" spans="2:14" x14ac:dyDescent="0.25">
      <c r="B1886" s="17" t="s">
        <v>542</v>
      </c>
      <c r="C1886" s="3" t="s">
        <v>32</v>
      </c>
      <c r="D1886" s="4">
        <v>300</v>
      </c>
      <c r="E1886" s="2" t="s">
        <v>10</v>
      </c>
      <c r="F1886" s="4">
        <v>30</v>
      </c>
      <c r="G1886" s="4">
        <v>90</v>
      </c>
      <c r="H1886" s="4">
        <v>59</v>
      </c>
      <c r="I1886" s="4">
        <v>1.1000000000000001</v>
      </c>
      <c r="J1886" s="4">
        <v>0.1</v>
      </c>
      <c r="K1886" s="4">
        <v>15</v>
      </c>
      <c r="L1886" s="8">
        <v>1.4</v>
      </c>
      <c r="M1886" s="59">
        <f>AlimentosSMAE[[#This Row],[Fibra]]/AlimentosSMAE[[#This Row],[Peso neto]]</f>
        <v>1.5555555555555555E-2</v>
      </c>
      <c r="N1886" s="62">
        <f>AlimentosSMAE[[#This Row],[Kcal]]/AlimentosSMAE[[#This Row],[Peso neto]]</f>
        <v>0.65555555555555556</v>
      </c>
    </row>
    <row r="1887" spans="2:14" x14ac:dyDescent="0.25">
      <c r="B1887" s="17" t="s">
        <v>864</v>
      </c>
      <c r="C1887" s="3" t="s">
        <v>32</v>
      </c>
      <c r="D1887" s="4">
        <v>200</v>
      </c>
      <c r="E1887" s="2" t="s">
        <v>10</v>
      </c>
      <c r="F1887" s="4">
        <v>200</v>
      </c>
      <c r="G1887" s="4">
        <v>130</v>
      </c>
      <c r="H1887" s="4">
        <v>66</v>
      </c>
      <c r="I1887" s="4">
        <v>2.2999999999999998</v>
      </c>
      <c r="J1887" s="4">
        <v>1</v>
      </c>
      <c r="K1887" s="4">
        <v>13.9</v>
      </c>
      <c r="L1887" s="8">
        <v>2</v>
      </c>
      <c r="M1887" s="59">
        <f>AlimentosSMAE[[#This Row],[Fibra]]/AlimentosSMAE[[#This Row],[Peso neto]]</f>
        <v>1.5384615384615385E-2</v>
      </c>
      <c r="N1887" s="62">
        <f>AlimentosSMAE[[#This Row],[Kcal]]/AlimentosSMAE[[#This Row],[Peso neto]]</f>
        <v>0.50769230769230766</v>
      </c>
    </row>
    <row r="1888" spans="2:14" x14ac:dyDescent="0.25">
      <c r="B1888" s="17" t="s">
        <v>1485</v>
      </c>
      <c r="C1888" s="3" t="s">
        <v>32</v>
      </c>
      <c r="D1888" s="4">
        <v>0.75</v>
      </c>
      <c r="E1888" s="2" t="s">
        <v>1486</v>
      </c>
      <c r="F1888" s="4">
        <v>98</v>
      </c>
      <c r="G1888" s="4">
        <v>98</v>
      </c>
      <c r="H1888" s="4">
        <v>61</v>
      </c>
      <c r="I1888" s="4">
        <v>0.3</v>
      </c>
      <c r="J1888" s="4">
        <v>0</v>
      </c>
      <c r="K1888" s="4">
        <v>16.899999999999999</v>
      </c>
      <c r="L1888" s="8">
        <v>1.5</v>
      </c>
      <c r="M1888" s="59">
        <f>AlimentosSMAE[[#This Row],[Fibra]]/AlimentosSMAE[[#This Row],[Peso neto]]</f>
        <v>1.5306122448979591E-2</v>
      </c>
      <c r="N1888" s="62">
        <f>AlimentosSMAE[[#This Row],[Kcal]]/AlimentosSMAE[[#This Row],[Peso neto]]</f>
        <v>0.62244897959183676</v>
      </c>
    </row>
    <row r="1889" spans="2:14" x14ac:dyDescent="0.25">
      <c r="B1889" s="17" t="s">
        <v>703</v>
      </c>
      <c r="C1889" s="3" t="s">
        <v>32</v>
      </c>
      <c r="D1889" s="4">
        <v>3</v>
      </c>
      <c r="E1889" s="2" t="s">
        <v>45</v>
      </c>
      <c r="F1889" s="4">
        <v>150</v>
      </c>
      <c r="G1889" s="4">
        <v>132</v>
      </c>
      <c r="H1889" s="4">
        <v>51</v>
      </c>
      <c r="I1889" s="4">
        <v>1.2</v>
      </c>
      <c r="J1889" s="4">
        <v>0.1</v>
      </c>
      <c r="K1889" s="4">
        <v>12.5</v>
      </c>
      <c r="L1889" s="8">
        <v>2</v>
      </c>
      <c r="M1889" s="59">
        <f>AlimentosSMAE[[#This Row],[Fibra]]/AlimentosSMAE[[#This Row],[Peso neto]]</f>
        <v>1.5151515151515152E-2</v>
      </c>
      <c r="N1889" s="62">
        <f>AlimentosSMAE[[#This Row],[Kcal]]/AlimentosSMAE[[#This Row],[Peso neto]]</f>
        <v>0.38636363636363635</v>
      </c>
    </row>
    <row r="1890" spans="2:14" x14ac:dyDescent="0.25">
      <c r="B1890" s="17" t="s">
        <v>698</v>
      </c>
      <c r="C1890" s="3" t="s">
        <v>32</v>
      </c>
      <c r="D1890" s="4">
        <v>2</v>
      </c>
      <c r="E1890" s="2" t="s">
        <v>45</v>
      </c>
      <c r="F1890" s="4">
        <v>174</v>
      </c>
      <c r="G1890" s="4">
        <v>153</v>
      </c>
      <c r="H1890" s="4">
        <v>60</v>
      </c>
      <c r="I1890" s="4">
        <v>1.4</v>
      </c>
      <c r="J1890" s="4">
        <v>0.2</v>
      </c>
      <c r="K1890" s="4">
        <v>14.6</v>
      </c>
      <c r="L1890" s="8">
        <v>2.2999999999999998</v>
      </c>
      <c r="M1890" s="59">
        <f>AlimentosSMAE[[#This Row],[Fibra]]/AlimentosSMAE[[#This Row],[Peso neto]]</f>
        <v>1.503267973856209E-2</v>
      </c>
      <c r="N1890" s="62">
        <f>AlimentosSMAE[[#This Row],[Kcal]]/AlimentosSMAE[[#This Row],[Peso neto]]</f>
        <v>0.39215686274509803</v>
      </c>
    </row>
    <row r="1891" spans="2:14" x14ac:dyDescent="0.25">
      <c r="B1891" s="17" t="s">
        <v>543</v>
      </c>
      <c r="C1891" s="3" t="s">
        <v>32</v>
      </c>
      <c r="D1891" s="4">
        <v>3</v>
      </c>
      <c r="E1891" s="2" t="s">
        <v>45</v>
      </c>
      <c r="F1891" s="4">
        <v>198</v>
      </c>
      <c r="G1891" s="4">
        <v>158</v>
      </c>
      <c r="H1891" s="4">
        <v>73</v>
      </c>
      <c r="I1891" s="4">
        <v>1.1000000000000001</v>
      </c>
      <c r="J1891" s="4">
        <v>0.4</v>
      </c>
      <c r="K1891" s="4">
        <v>18.100000000000001</v>
      </c>
      <c r="L1891" s="8">
        <v>2.2000000000000002</v>
      </c>
      <c r="M1891" s="59">
        <f>AlimentosSMAE[[#This Row],[Fibra]]/AlimentosSMAE[[#This Row],[Peso neto]]</f>
        <v>1.3924050632911394E-2</v>
      </c>
      <c r="N1891" s="62">
        <f>AlimentosSMAE[[#This Row],[Kcal]]/AlimentosSMAE[[#This Row],[Peso neto]]</f>
        <v>0.46202531645569622</v>
      </c>
    </row>
    <row r="1892" spans="2:14" x14ac:dyDescent="0.25">
      <c r="B1892" s="17" t="s">
        <v>700</v>
      </c>
      <c r="C1892" s="3" t="s">
        <v>32</v>
      </c>
      <c r="D1892" s="4">
        <v>0.5</v>
      </c>
      <c r="E1892" s="2" t="s">
        <v>50</v>
      </c>
      <c r="F1892" s="4">
        <v>126</v>
      </c>
      <c r="G1892" s="4">
        <v>126</v>
      </c>
      <c r="H1892" s="4">
        <v>68</v>
      </c>
      <c r="I1892" s="4">
        <v>0.6</v>
      </c>
      <c r="J1892" s="4">
        <v>0.1</v>
      </c>
      <c r="K1892" s="4">
        <v>18.3</v>
      </c>
      <c r="L1892" s="8">
        <v>1.7</v>
      </c>
      <c r="M1892" s="59">
        <f>AlimentosSMAE[[#This Row],[Fibra]]/AlimentosSMAE[[#This Row],[Peso neto]]</f>
        <v>1.3492063492063491E-2</v>
      </c>
      <c r="N1892" s="62">
        <f>AlimentosSMAE[[#This Row],[Kcal]]/AlimentosSMAE[[#This Row],[Peso neto]]</f>
        <v>0.53968253968253965</v>
      </c>
    </row>
    <row r="1893" spans="2:14" x14ac:dyDescent="0.25">
      <c r="B1893" s="17" t="s">
        <v>1090</v>
      </c>
      <c r="C1893" s="3" t="s">
        <v>32</v>
      </c>
      <c r="D1893" s="4">
        <v>12</v>
      </c>
      <c r="E1893" s="2" t="s">
        <v>45</v>
      </c>
      <c r="F1893" s="4">
        <v>180</v>
      </c>
      <c r="G1893" s="4">
        <v>90</v>
      </c>
      <c r="H1893" s="4">
        <v>59</v>
      </c>
      <c r="I1893" s="4">
        <v>0.7</v>
      </c>
      <c r="J1893" s="4">
        <v>0.3</v>
      </c>
      <c r="K1893" s="4">
        <v>14.9</v>
      </c>
      <c r="L1893" s="8">
        <v>1.2</v>
      </c>
      <c r="M1893" s="59">
        <f>AlimentosSMAE[[#This Row],[Fibra]]/AlimentosSMAE[[#This Row],[Peso neto]]</f>
        <v>1.3333333333333332E-2</v>
      </c>
      <c r="N1893" s="62">
        <f>AlimentosSMAE[[#This Row],[Kcal]]/AlimentosSMAE[[#This Row],[Peso neto]]</f>
        <v>0.65555555555555556</v>
      </c>
    </row>
    <row r="1894" spans="2:14" x14ac:dyDescent="0.25">
      <c r="B1894" s="17" t="s">
        <v>1179</v>
      </c>
      <c r="C1894" s="3" t="s">
        <v>32</v>
      </c>
      <c r="D1894" s="4">
        <v>1</v>
      </c>
      <c r="E1894" s="2" t="s">
        <v>45</v>
      </c>
      <c r="F1894" s="4">
        <v>128</v>
      </c>
      <c r="G1894" s="4">
        <v>128</v>
      </c>
      <c r="H1894" s="4">
        <v>73</v>
      </c>
      <c r="I1894" s="4">
        <v>0.2</v>
      </c>
      <c r="J1894" s="4">
        <v>0.4</v>
      </c>
      <c r="K1894" s="4">
        <v>19</v>
      </c>
      <c r="L1894" s="8">
        <v>1.7</v>
      </c>
      <c r="M1894" s="59">
        <f>AlimentosSMAE[[#This Row],[Fibra]]/AlimentosSMAE[[#This Row],[Peso neto]]</f>
        <v>1.328125E-2</v>
      </c>
      <c r="N1894" s="62">
        <f>AlimentosSMAE[[#This Row],[Kcal]]/AlimentosSMAE[[#This Row],[Peso neto]]</f>
        <v>0.5703125</v>
      </c>
    </row>
    <row r="1895" spans="2:14" x14ac:dyDescent="0.25">
      <c r="B1895" s="17" t="s">
        <v>328</v>
      </c>
      <c r="C1895" s="3" t="s">
        <v>32</v>
      </c>
      <c r="D1895" s="4">
        <v>130</v>
      </c>
      <c r="E1895" s="2" t="s">
        <v>10</v>
      </c>
      <c r="F1895" s="4">
        <v>130</v>
      </c>
      <c r="G1895" s="4">
        <v>98</v>
      </c>
      <c r="H1895" s="4">
        <v>58</v>
      </c>
      <c r="I1895" s="4">
        <v>2.8</v>
      </c>
      <c r="J1895" s="4">
        <v>0.9</v>
      </c>
      <c r="K1895" s="4">
        <v>11.2</v>
      </c>
      <c r="L1895" s="8">
        <v>1.3</v>
      </c>
      <c r="M1895" s="59">
        <f>AlimentosSMAE[[#This Row],[Fibra]]/AlimentosSMAE[[#This Row],[Peso neto]]</f>
        <v>1.3265306122448981E-2</v>
      </c>
      <c r="N1895" s="62">
        <f>AlimentosSMAE[[#This Row],[Kcal]]/AlimentosSMAE[[#This Row],[Peso neto]]</f>
        <v>0.59183673469387754</v>
      </c>
    </row>
    <row r="1896" spans="2:14" x14ac:dyDescent="0.25">
      <c r="B1896" s="17" t="s">
        <v>1488</v>
      </c>
      <c r="C1896" s="3" t="s">
        <v>32</v>
      </c>
      <c r="D1896" s="4">
        <v>0.75</v>
      </c>
      <c r="E1896" s="2" t="s">
        <v>1486</v>
      </c>
      <c r="F1896" s="4">
        <v>98</v>
      </c>
      <c r="G1896" s="4">
        <v>98</v>
      </c>
      <c r="H1896" s="4">
        <v>63</v>
      </c>
      <c r="I1896" s="4">
        <v>0.9</v>
      </c>
      <c r="J1896" s="4">
        <v>0.3</v>
      </c>
      <c r="K1896" s="4">
        <v>14.1</v>
      </c>
      <c r="L1896" s="8">
        <v>1.3</v>
      </c>
      <c r="M1896" s="59">
        <f>AlimentosSMAE[[#This Row],[Fibra]]/AlimentosSMAE[[#This Row],[Peso neto]]</f>
        <v>1.3265306122448981E-2</v>
      </c>
      <c r="N1896" s="62">
        <f>AlimentosSMAE[[#This Row],[Kcal]]/AlimentosSMAE[[#This Row],[Peso neto]]</f>
        <v>0.6428571428571429</v>
      </c>
    </row>
    <row r="1897" spans="2:14" x14ac:dyDescent="0.25">
      <c r="B1897" s="17" t="s">
        <v>701</v>
      </c>
      <c r="C1897" s="3" t="s">
        <v>32</v>
      </c>
      <c r="D1897" s="4">
        <v>1</v>
      </c>
      <c r="E1897" s="2" t="s">
        <v>50</v>
      </c>
      <c r="F1897" s="4">
        <v>244</v>
      </c>
      <c r="G1897" s="4">
        <v>244</v>
      </c>
      <c r="H1897" s="4">
        <v>59</v>
      </c>
      <c r="I1897" s="4">
        <v>1.1000000000000001</v>
      </c>
      <c r="J1897" s="4">
        <v>0.1</v>
      </c>
      <c r="K1897" s="4">
        <v>14.9</v>
      </c>
      <c r="L1897" s="8">
        <v>3.2</v>
      </c>
      <c r="M1897" s="59">
        <f>AlimentosSMAE[[#This Row],[Fibra]]/AlimentosSMAE[[#This Row],[Peso neto]]</f>
        <v>1.3114754098360656E-2</v>
      </c>
      <c r="N1897" s="62">
        <f>AlimentosSMAE[[#This Row],[Kcal]]/AlimentosSMAE[[#This Row],[Peso neto]]</f>
        <v>0.24180327868852458</v>
      </c>
    </row>
    <row r="1898" spans="2:14" x14ac:dyDescent="0.25">
      <c r="B1898" s="17" t="s">
        <v>702</v>
      </c>
      <c r="C1898" s="3" t="s">
        <v>32</v>
      </c>
      <c r="D1898" s="4">
        <v>0.5</v>
      </c>
      <c r="E1898" s="2" t="s">
        <v>50</v>
      </c>
      <c r="F1898" s="4">
        <v>125</v>
      </c>
      <c r="G1898" s="4">
        <v>125</v>
      </c>
      <c r="H1898" s="4">
        <v>55</v>
      </c>
      <c r="I1898" s="4">
        <v>0.8</v>
      </c>
      <c r="J1898" s="4">
        <v>0.1</v>
      </c>
      <c r="K1898" s="4">
        <v>14.5</v>
      </c>
      <c r="L1898" s="8">
        <v>1.6</v>
      </c>
      <c r="M1898" s="59">
        <f>AlimentosSMAE[[#This Row],[Fibra]]/AlimentosSMAE[[#This Row],[Peso neto]]</f>
        <v>1.2800000000000001E-2</v>
      </c>
      <c r="N1898" s="62">
        <f>AlimentosSMAE[[#This Row],[Kcal]]/AlimentosSMAE[[#This Row],[Peso neto]]</f>
        <v>0.44</v>
      </c>
    </row>
    <row r="1899" spans="2:14" x14ac:dyDescent="0.25">
      <c r="B1899" s="17" t="s">
        <v>674</v>
      </c>
      <c r="C1899" s="3" t="s">
        <v>32</v>
      </c>
      <c r="D1899" s="4">
        <v>450</v>
      </c>
      <c r="E1899" s="2" t="s">
        <v>10</v>
      </c>
      <c r="F1899" s="4">
        <v>450</v>
      </c>
      <c r="G1899" s="4">
        <v>450</v>
      </c>
      <c r="H1899" s="4">
        <v>32</v>
      </c>
      <c r="I1899" s="4">
        <v>3.9</v>
      </c>
      <c r="J1899" s="4">
        <v>0.7</v>
      </c>
      <c r="K1899" s="4">
        <v>15.9</v>
      </c>
      <c r="L1899" s="8">
        <v>5.6</v>
      </c>
      <c r="M1899" s="59">
        <f>AlimentosSMAE[[#This Row],[Fibra]]/AlimentosSMAE[[#This Row],[Peso neto]]</f>
        <v>1.2444444444444444E-2</v>
      </c>
      <c r="N1899" s="62">
        <f>AlimentosSMAE[[#This Row],[Kcal]]/AlimentosSMAE[[#This Row],[Peso neto]]</f>
        <v>7.1111111111111111E-2</v>
      </c>
    </row>
    <row r="1900" spans="2:14" x14ac:dyDescent="0.25">
      <c r="B1900" s="17" t="s">
        <v>1314</v>
      </c>
      <c r="C1900" s="3" t="s">
        <v>32</v>
      </c>
      <c r="D1900" s="4">
        <v>2</v>
      </c>
      <c r="E1900" s="2" t="s">
        <v>45</v>
      </c>
      <c r="F1900" s="4">
        <v>180</v>
      </c>
      <c r="G1900" s="4">
        <v>108</v>
      </c>
      <c r="H1900" s="4">
        <v>52</v>
      </c>
      <c r="I1900" s="4">
        <v>0.4</v>
      </c>
      <c r="J1900" s="4">
        <v>0.2</v>
      </c>
      <c r="K1900" s="4">
        <v>13.4</v>
      </c>
      <c r="L1900" s="8">
        <v>1.3</v>
      </c>
      <c r="M1900" s="59">
        <f>AlimentosSMAE[[#This Row],[Fibra]]/AlimentosSMAE[[#This Row],[Peso neto]]</f>
        <v>1.2037037037037037E-2</v>
      </c>
      <c r="N1900" s="62">
        <f>AlimentosSMAE[[#This Row],[Kcal]]/AlimentosSMAE[[#This Row],[Peso neto]]</f>
        <v>0.48148148148148145</v>
      </c>
    </row>
    <row r="1901" spans="2:14" x14ac:dyDescent="0.25">
      <c r="B1901" s="17" t="s">
        <v>1052</v>
      </c>
      <c r="C1901" s="3" t="s">
        <v>32</v>
      </c>
      <c r="D1901" s="4">
        <v>0.5</v>
      </c>
      <c r="E1901" s="2" t="s">
        <v>50</v>
      </c>
      <c r="F1901" s="4">
        <v>120</v>
      </c>
      <c r="G1901" s="4">
        <v>120</v>
      </c>
      <c r="H1901" s="4">
        <v>46</v>
      </c>
      <c r="I1901" s="4">
        <v>0.8</v>
      </c>
      <c r="J1901" s="4">
        <v>0</v>
      </c>
      <c r="K1901" s="4">
        <v>11.3</v>
      </c>
      <c r="L1901" s="8">
        <v>1.4</v>
      </c>
      <c r="M1901" s="59">
        <f>AlimentosSMAE[[#This Row],[Fibra]]/AlimentosSMAE[[#This Row],[Peso neto]]</f>
        <v>1.1666666666666665E-2</v>
      </c>
      <c r="N1901" s="62">
        <f>AlimentosSMAE[[#This Row],[Kcal]]/AlimentosSMAE[[#This Row],[Peso neto]]</f>
        <v>0.38333333333333336</v>
      </c>
    </row>
    <row r="1902" spans="2:14" x14ac:dyDescent="0.25">
      <c r="B1902" s="17" t="s">
        <v>803</v>
      </c>
      <c r="C1902" s="3" t="s">
        <v>32</v>
      </c>
      <c r="D1902" s="4">
        <v>1</v>
      </c>
      <c r="E1902" s="2" t="s">
        <v>50</v>
      </c>
      <c r="F1902" s="4">
        <v>150</v>
      </c>
      <c r="G1902" s="4">
        <v>150</v>
      </c>
      <c r="H1902" s="4">
        <v>50</v>
      </c>
      <c r="I1902" s="4">
        <v>0.8</v>
      </c>
      <c r="J1902" s="4">
        <v>0.2</v>
      </c>
      <c r="K1902" s="4">
        <v>12.6</v>
      </c>
      <c r="L1902" s="8">
        <v>1.7</v>
      </c>
      <c r="M1902" s="59">
        <f>AlimentosSMAE[[#This Row],[Fibra]]/AlimentosSMAE[[#This Row],[Peso neto]]</f>
        <v>1.1333333333333332E-2</v>
      </c>
      <c r="N1902" s="62">
        <f>AlimentosSMAE[[#This Row],[Kcal]]/AlimentosSMAE[[#This Row],[Peso neto]]</f>
        <v>0.33333333333333331</v>
      </c>
    </row>
    <row r="1903" spans="2:14" x14ac:dyDescent="0.25">
      <c r="B1903" s="17" t="s">
        <v>1153</v>
      </c>
      <c r="C1903" s="3" t="s">
        <v>32</v>
      </c>
      <c r="D1903" s="4">
        <v>1.5</v>
      </c>
      <c r="E1903" s="2" t="s">
        <v>45</v>
      </c>
      <c r="F1903" s="4">
        <v>300</v>
      </c>
      <c r="G1903" s="4">
        <v>162</v>
      </c>
      <c r="H1903" s="4">
        <v>57</v>
      </c>
      <c r="I1903" s="4">
        <v>1.3</v>
      </c>
      <c r="J1903" s="4">
        <v>0</v>
      </c>
      <c r="K1903" s="4">
        <v>14.6</v>
      </c>
      <c r="L1903" s="8">
        <v>1.8</v>
      </c>
      <c r="M1903" s="59">
        <f>AlimentosSMAE[[#This Row],[Fibra]]/AlimentosSMAE[[#This Row],[Peso neto]]</f>
        <v>1.1111111111111112E-2</v>
      </c>
      <c r="N1903" s="62">
        <f>AlimentosSMAE[[#This Row],[Kcal]]/AlimentosSMAE[[#This Row],[Peso neto]]</f>
        <v>0.35185185185185186</v>
      </c>
    </row>
    <row r="1904" spans="2:14" x14ac:dyDescent="0.25">
      <c r="B1904" s="17" t="s">
        <v>1155</v>
      </c>
      <c r="C1904" s="3" t="s">
        <v>32</v>
      </c>
      <c r="D1904" s="4">
        <v>1</v>
      </c>
      <c r="E1904" s="2" t="s">
        <v>45</v>
      </c>
      <c r="F1904" s="4">
        <v>207</v>
      </c>
      <c r="G1904" s="4">
        <v>145</v>
      </c>
      <c r="H1904" s="4">
        <v>62</v>
      </c>
      <c r="I1904" s="4">
        <v>1.2</v>
      </c>
      <c r="J1904" s="4">
        <v>0</v>
      </c>
      <c r="K1904" s="4">
        <v>16.100000000000001</v>
      </c>
      <c r="L1904" s="8">
        <v>1.6</v>
      </c>
      <c r="M1904" s="59">
        <f>AlimentosSMAE[[#This Row],[Fibra]]/AlimentosSMAE[[#This Row],[Peso neto]]</f>
        <v>1.1034482758620691E-2</v>
      </c>
      <c r="N1904" s="62">
        <f>AlimentosSMAE[[#This Row],[Kcal]]/AlimentosSMAE[[#This Row],[Peso neto]]</f>
        <v>0.42758620689655175</v>
      </c>
    </row>
    <row r="1905" spans="2:14" x14ac:dyDescent="0.25">
      <c r="B1905" s="17" t="s">
        <v>461</v>
      </c>
      <c r="C1905" s="3" t="s">
        <v>32</v>
      </c>
      <c r="D1905" s="4">
        <v>0.25</v>
      </c>
      <c r="E1905" s="2" t="s">
        <v>50</v>
      </c>
      <c r="F1905" s="4">
        <v>64</v>
      </c>
      <c r="G1905" s="4">
        <v>64</v>
      </c>
      <c r="H1905" s="4">
        <v>58</v>
      </c>
      <c r="I1905" s="4">
        <v>0.5</v>
      </c>
      <c r="J1905" s="4">
        <v>0.1</v>
      </c>
      <c r="K1905" s="4">
        <v>14.9</v>
      </c>
      <c r="L1905" s="8">
        <v>0.7</v>
      </c>
      <c r="M1905" s="59">
        <f>AlimentosSMAE[[#This Row],[Fibra]]/AlimentosSMAE[[#This Row],[Peso neto]]</f>
        <v>1.0937499999999999E-2</v>
      </c>
      <c r="N1905" s="62">
        <f>AlimentosSMAE[[#This Row],[Kcal]]/AlimentosSMAE[[#This Row],[Peso neto]]</f>
        <v>0.90625</v>
      </c>
    </row>
    <row r="1906" spans="2:14" x14ac:dyDescent="0.25">
      <c r="B1906" s="17" t="s">
        <v>1157</v>
      </c>
      <c r="C1906" s="3" t="s">
        <v>32</v>
      </c>
      <c r="D1906" s="4">
        <v>1</v>
      </c>
      <c r="E1906" s="2" t="s">
        <v>50</v>
      </c>
      <c r="F1906" s="4">
        <v>165</v>
      </c>
      <c r="G1906" s="4">
        <v>165</v>
      </c>
      <c r="H1906" s="4">
        <v>58</v>
      </c>
      <c r="I1906" s="4">
        <v>1.3</v>
      </c>
      <c r="J1906" s="4">
        <v>0</v>
      </c>
      <c r="K1906" s="4">
        <v>14.9</v>
      </c>
      <c r="L1906" s="8">
        <v>1.8</v>
      </c>
      <c r="M1906" s="59">
        <f>AlimentosSMAE[[#This Row],[Fibra]]/AlimentosSMAE[[#This Row],[Peso neto]]</f>
        <v>1.090909090909091E-2</v>
      </c>
      <c r="N1906" s="62">
        <f>AlimentosSMAE[[#This Row],[Kcal]]/AlimentosSMAE[[#This Row],[Peso neto]]</f>
        <v>0.3515151515151515</v>
      </c>
    </row>
    <row r="1907" spans="2:14" x14ac:dyDescent="0.25">
      <c r="B1907" s="17" t="s">
        <v>1156</v>
      </c>
      <c r="C1907" s="3" t="s">
        <v>32</v>
      </c>
      <c r="D1907" s="4">
        <v>0.5</v>
      </c>
      <c r="E1907" s="2" t="s">
        <v>45</v>
      </c>
      <c r="F1907" s="4">
        <v>200</v>
      </c>
      <c r="G1907" s="4">
        <v>110</v>
      </c>
      <c r="H1907" s="4">
        <v>72</v>
      </c>
      <c r="I1907" s="4">
        <v>0.6</v>
      </c>
      <c r="J1907" s="4">
        <v>0.3</v>
      </c>
      <c r="K1907" s="4">
        <v>12.9</v>
      </c>
      <c r="L1907" s="8">
        <v>1.2</v>
      </c>
      <c r="M1907" s="59">
        <f>AlimentosSMAE[[#This Row],[Fibra]]/AlimentosSMAE[[#This Row],[Peso neto]]</f>
        <v>1.0909090909090908E-2</v>
      </c>
      <c r="N1907" s="62">
        <f>AlimentosSMAE[[#This Row],[Kcal]]/AlimentosSMAE[[#This Row],[Peso neto]]</f>
        <v>0.65454545454545454</v>
      </c>
    </row>
    <row r="1908" spans="2:14" x14ac:dyDescent="0.25">
      <c r="B1908" s="17" t="s">
        <v>560</v>
      </c>
      <c r="C1908" s="3" t="s">
        <v>32</v>
      </c>
      <c r="D1908" s="4">
        <v>0.5</v>
      </c>
      <c r="E1908" s="2" t="s">
        <v>50</v>
      </c>
      <c r="F1908" s="4">
        <v>119</v>
      </c>
      <c r="G1908" s="4">
        <v>119</v>
      </c>
      <c r="H1908" s="4">
        <v>38</v>
      </c>
      <c r="I1908" s="4">
        <v>0.5</v>
      </c>
      <c r="J1908" s="4">
        <v>0.1</v>
      </c>
      <c r="K1908" s="4">
        <v>10.1</v>
      </c>
      <c r="L1908" s="8">
        <v>1.2</v>
      </c>
      <c r="M1908" s="59">
        <f>AlimentosSMAE[[#This Row],[Fibra]]/AlimentosSMAE[[#This Row],[Peso neto]]</f>
        <v>1.0084033613445377E-2</v>
      </c>
      <c r="N1908" s="62">
        <f>AlimentosSMAE[[#This Row],[Kcal]]/AlimentosSMAE[[#This Row],[Peso neto]]</f>
        <v>0.31932773109243695</v>
      </c>
    </row>
    <row r="1909" spans="2:14" x14ac:dyDescent="0.25">
      <c r="B1909" s="17" t="s">
        <v>561</v>
      </c>
      <c r="C1909" s="3" t="s">
        <v>32</v>
      </c>
      <c r="D1909" s="4">
        <v>0.5</v>
      </c>
      <c r="E1909" s="2" t="s">
        <v>50</v>
      </c>
      <c r="F1909" s="4">
        <v>119</v>
      </c>
      <c r="G1909" s="4">
        <v>119</v>
      </c>
      <c r="H1909" s="4">
        <v>55</v>
      </c>
      <c r="I1909" s="4">
        <v>0.6</v>
      </c>
      <c r="J1909" s="4">
        <v>0</v>
      </c>
      <c r="K1909" s="4">
        <v>14.1</v>
      </c>
      <c r="L1909" s="8">
        <v>1.2</v>
      </c>
      <c r="M1909" s="59">
        <f>AlimentosSMAE[[#This Row],[Fibra]]/AlimentosSMAE[[#This Row],[Peso neto]]</f>
        <v>1.0084033613445377E-2</v>
      </c>
      <c r="N1909" s="62">
        <f>AlimentosSMAE[[#This Row],[Kcal]]/AlimentosSMAE[[#This Row],[Peso neto]]</f>
        <v>0.46218487394957986</v>
      </c>
    </row>
    <row r="1910" spans="2:14" x14ac:dyDescent="0.25">
      <c r="B1910" s="17" t="s">
        <v>797</v>
      </c>
      <c r="C1910" s="3" t="s">
        <v>32</v>
      </c>
      <c r="D1910" s="4">
        <v>1</v>
      </c>
      <c r="E1910" s="2" t="s">
        <v>50</v>
      </c>
      <c r="F1910" s="4">
        <v>140</v>
      </c>
      <c r="G1910" s="4">
        <v>140</v>
      </c>
      <c r="H1910" s="4">
        <v>59</v>
      </c>
      <c r="I1910" s="4">
        <v>0.7</v>
      </c>
      <c r="J1910" s="4">
        <v>0.3</v>
      </c>
      <c r="K1910" s="4">
        <v>14.7</v>
      </c>
      <c r="L1910" s="8">
        <v>1.4</v>
      </c>
      <c r="M1910" s="59">
        <f>AlimentosSMAE[[#This Row],[Fibra]]/AlimentosSMAE[[#This Row],[Peso neto]]</f>
        <v>0.01</v>
      </c>
      <c r="N1910" s="62">
        <f>AlimentosSMAE[[#This Row],[Kcal]]/AlimentosSMAE[[#This Row],[Peso neto]]</f>
        <v>0.42142857142857143</v>
      </c>
    </row>
    <row r="1911" spans="2:14" x14ac:dyDescent="0.25">
      <c r="B1911" s="17" t="s">
        <v>1044</v>
      </c>
      <c r="C1911" s="3" t="s">
        <v>32</v>
      </c>
      <c r="D1911" s="4">
        <v>250</v>
      </c>
      <c r="E1911" s="2" t="s">
        <v>10</v>
      </c>
      <c r="F1911" s="4">
        <v>250</v>
      </c>
      <c r="G1911" s="4">
        <v>50</v>
      </c>
      <c r="H1911" s="4">
        <v>73</v>
      </c>
      <c r="I1911" s="4">
        <v>6</v>
      </c>
      <c r="J1911" s="4">
        <v>0.5</v>
      </c>
      <c r="K1911" s="4">
        <v>13.5</v>
      </c>
      <c r="L1911" s="8">
        <v>0.5</v>
      </c>
      <c r="M1911" s="59">
        <f>AlimentosSMAE[[#This Row],[Fibra]]/AlimentosSMAE[[#This Row],[Peso neto]]</f>
        <v>0.01</v>
      </c>
      <c r="N1911" s="62">
        <f>AlimentosSMAE[[#This Row],[Kcal]]/AlimentosSMAE[[#This Row],[Peso neto]]</f>
        <v>1.46</v>
      </c>
    </row>
    <row r="1912" spans="2:14" x14ac:dyDescent="0.25">
      <c r="B1912" s="17" t="s">
        <v>1215</v>
      </c>
      <c r="C1912" s="3" t="s">
        <v>32</v>
      </c>
      <c r="D1912" s="4">
        <v>0.33333333300000001</v>
      </c>
      <c r="E1912" s="2" t="s">
        <v>45</v>
      </c>
      <c r="F1912" s="4">
        <v>271</v>
      </c>
      <c r="G1912" s="4">
        <v>179</v>
      </c>
      <c r="H1912" s="4">
        <v>61</v>
      </c>
      <c r="I1912" s="4">
        <v>1.5</v>
      </c>
      <c r="J1912" s="4">
        <v>0.3</v>
      </c>
      <c r="K1912" s="4">
        <v>14.6</v>
      </c>
      <c r="L1912" s="8">
        <v>1.6</v>
      </c>
      <c r="M1912" s="59">
        <f>AlimentosSMAE[[#This Row],[Fibra]]/AlimentosSMAE[[#This Row],[Peso neto]]</f>
        <v>8.9385474860335205E-3</v>
      </c>
      <c r="N1912" s="62">
        <f>AlimentosSMAE[[#This Row],[Kcal]]/AlimentosSMAE[[#This Row],[Peso neto]]</f>
        <v>0.34078212290502791</v>
      </c>
    </row>
    <row r="1913" spans="2:14" x14ac:dyDescent="0.25">
      <c r="B1913" s="17" t="s">
        <v>1216</v>
      </c>
      <c r="C1913" s="3" t="s">
        <v>32</v>
      </c>
      <c r="D1913" s="4">
        <v>0.33333333300000001</v>
      </c>
      <c r="E1913" s="2" t="s">
        <v>45</v>
      </c>
      <c r="F1913" s="4">
        <v>271</v>
      </c>
      <c r="G1913" s="4">
        <v>179</v>
      </c>
      <c r="H1913" s="4">
        <v>61</v>
      </c>
      <c r="I1913" s="4">
        <v>1.5</v>
      </c>
      <c r="J1913" s="4">
        <v>0.3</v>
      </c>
      <c r="K1913" s="4">
        <v>14.6</v>
      </c>
      <c r="L1913" s="8">
        <v>1.6</v>
      </c>
      <c r="M1913" s="59">
        <f>AlimentosSMAE[[#This Row],[Fibra]]/AlimentosSMAE[[#This Row],[Peso neto]]</f>
        <v>8.9385474860335205E-3</v>
      </c>
      <c r="N1913" s="62">
        <f>AlimentosSMAE[[#This Row],[Kcal]]/AlimentosSMAE[[#This Row],[Peso neto]]</f>
        <v>0.34078212290502791</v>
      </c>
    </row>
    <row r="1914" spans="2:14" x14ac:dyDescent="0.25">
      <c r="B1914" s="17" t="s">
        <v>1219</v>
      </c>
      <c r="C1914" s="3" t="s">
        <v>32</v>
      </c>
      <c r="D1914" s="4">
        <v>0.33333333300000001</v>
      </c>
      <c r="E1914" s="2" t="s">
        <v>45</v>
      </c>
      <c r="F1914" s="4">
        <v>271</v>
      </c>
      <c r="G1914" s="4">
        <v>179</v>
      </c>
      <c r="H1914" s="4">
        <v>61</v>
      </c>
      <c r="I1914" s="4">
        <v>1.5</v>
      </c>
      <c r="J1914" s="4">
        <v>0.3</v>
      </c>
      <c r="K1914" s="4">
        <v>14.6</v>
      </c>
      <c r="L1914" s="8">
        <v>1.6</v>
      </c>
      <c r="M1914" s="59">
        <f>AlimentosSMAE[[#This Row],[Fibra]]/AlimentosSMAE[[#This Row],[Peso neto]]</f>
        <v>8.9385474860335205E-3</v>
      </c>
      <c r="N1914" s="62">
        <f>AlimentosSMAE[[#This Row],[Kcal]]/AlimentosSMAE[[#This Row],[Peso neto]]</f>
        <v>0.34078212290502791</v>
      </c>
    </row>
    <row r="1915" spans="2:14" x14ac:dyDescent="0.25">
      <c r="B1915" s="17" t="s">
        <v>1218</v>
      </c>
      <c r="C1915" s="3" t="s">
        <v>32</v>
      </c>
      <c r="D1915" s="4">
        <v>1</v>
      </c>
      <c r="E1915" s="2" t="s">
        <v>50</v>
      </c>
      <c r="F1915" s="4">
        <v>160</v>
      </c>
      <c r="G1915" s="4">
        <v>160</v>
      </c>
      <c r="H1915" s="4">
        <v>54</v>
      </c>
      <c r="I1915" s="4">
        <v>1.3</v>
      </c>
      <c r="J1915" s="4">
        <v>0.3</v>
      </c>
      <c r="K1915" s="4">
        <v>13.1</v>
      </c>
      <c r="L1915" s="8">
        <v>1.4</v>
      </c>
      <c r="M1915" s="59">
        <f>AlimentosSMAE[[#This Row],[Fibra]]/AlimentosSMAE[[#This Row],[Peso neto]]</f>
        <v>8.7499999999999991E-3</v>
      </c>
      <c r="N1915" s="62">
        <f>AlimentosSMAE[[#This Row],[Kcal]]/AlimentosSMAE[[#This Row],[Peso neto]]</f>
        <v>0.33750000000000002</v>
      </c>
    </row>
    <row r="1916" spans="2:14" x14ac:dyDescent="0.25">
      <c r="B1916" s="17" t="s">
        <v>1220</v>
      </c>
      <c r="C1916" s="3" t="s">
        <v>32</v>
      </c>
      <c r="D1916" s="4">
        <v>1</v>
      </c>
      <c r="E1916" s="2" t="s">
        <v>50</v>
      </c>
      <c r="F1916" s="4">
        <v>160</v>
      </c>
      <c r="G1916" s="4">
        <v>160</v>
      </c>
      <c r="H1916" s="4">
        <v>54</v>
      </c>
      <c r="I1916" s="4">
        <v>1.3</v>
      </c>
      <c r="J1916" s="4">
        <v>0.3</v>
      </c>
      <c r="K1916" s="4">
        <v>13.1</v>
      </c>
      <c r="L1916" s="8">
        <v>1.4</v>
      </c>
      <c r="M1916" s="59">
        <f>AlimentosSMAE[[#This Row],[Fibra]]/AlimentosSMAE[[#This Row],[Peso neto]]</f>
        <v>8.7499999999999991E-3</v>
      </c>
      <c r="N1916" s="62">
        <f>AlimentosSMAE[[#This Row],[Kcal]]/AlimentosSMAE[[#This Row],[Peso neto]]</f>
        <v>0.33750000000000002</v>
      </c>
    </row>
    <row r="1917" spans="2:14" x14ac:dyDescent="0.25">
      <c r="B1917" s="17" t="s">
        <v>1217</v>
      </c>
      <c r="C1917" s="3" t="s">
        <v>32</v>
      </c>
      <c r="D1917" s="4">
        <v>0.25</v>
      </c>
      <c r="E1917" s="2" t="s">
        <v>45</v>
      </c>
      <c r="F1917" s="4">
        <v>219</v>
      </c>
      <c r="G1917" s="4">
        <v>144</v>
      </c>
      <c r="H1917" s="4">
        <v>52</v>
      </c>
      <c r="I1917" s="4">
        <v>0.8</v>
      </c>
      <c r="J1917" s="4">
        <v>0.2</v>
      </c>
      <c r="K1917" s="4">
        <v>13.1</v>
      </c>
      <c r="L1917" s="8">
        <v>1.2</v>
      </c>
      <c r="M1917" s="59">
        <f>AlimentosSMAE[[#This Row],[Fibra]]/AlimentosSMAE[[#This Row],[Peso neto]]</f>
        <v>8.3333333333333332E-3</v>
      </c>
      <c r="N1917" s="62">
        <f>AlimentosSMAE[[#This Row],[Kcal]]/AlimentosSMAE[[#This Row],[Peso neto]]</f>
        <v>0.3611111111111111</v>
      </c>
    </row>
    <row r="1918" spans="2:14" x14ac:dyDescent="0.25">
      <c r="B1918" s="17" t="s">
        <v>1221</v>
      </c>
      <c r="C1918" s="3" t="s">
        <v>32</v>
      </c>
      <c r="D1918" s="4">
        <v>1</v>
      </c>
      <c r="E1918" s="2" t="s">
        <v>50</v>
      </c>
      <c r="F1918" s="4">
        <v>160</v>
      </c>
      <c r="G1918" s="4">
        <v>160</v>
      </c>
      <c r="H1918" s="4">
        <v>58</v>
      </c>
      <c r="I1918" s="4">
        <v>0.9</v>
      </c>
      <c r="J1918" s="4">
        <v>0.2</v>
      </c>
      <c r="K1918" s="4">
        <v>14.5</v>
      </c>
      <c r="L1918" s="8">
        <v>1.3</v>
      </c>
      <c r="M1918" s="59">
        <f>AlimentosSMAE[[#This Row],[Fibra]]/AlimentosSMAE[[#This Row],[Peso neto]]</f>
        <v>8.1250000000000003E-3</v>
      </c>
      <c r="N1918" s="62">
        <f>AlimentosSMAE[[#This Row],[Kcal]]/AlimentosSMAE[[#This Row],[Peso neto]]</f>
        <v>0.36249999999999999</v>
      </c>
    </row>
    <row r="1919" spans="2:14" x14ac:dyDescent="0.25">
      <c r="B1919" s="17" t="s">
        <v>1055</v>
      </c>
      <c r="C1919" s="3" t="s">
        <v>32</v>
      </c>
      <c r="D1919" s="4">
        <v>0.33333333300000001</v>
      </c>
      <c r="E1919" s="2" t="s">
        <v>50</v>
      </c>
      <c r="F1919" s="4">
        <v>79</v>
      </c>
      <c r="G1919" s="4">
        <v>79</v>
      </c>
      <c r="H1919" s="4">
        <v>45</v>
      </c>
      <c r="I1919" s="4">
        <v>0.1</v>
      </c>
      <c r="J1919" s="4">
        <v>0.1</v>
      </c>
      <c r="K1919" s="4">
        <v>11.5</v>
      </c>
      <c r="L1919" s="8">
        <v>0.5</v>
      </c>
      <c r="M1919" s="59">
        <f>AlimentosSMAE[[#This Row],[Fibra]]/AlimentosSMAE[[#This Row],[Peso neto]]</f>
        <v>6.3291139240506328E-3</v>
      </c>
      <c r="N1919" s="62">
        <f>AlimentosSMAE[[#This Row],[Kcal]]/AlimentosSMAE[[#This Row],[Peso neto]]</f>
        <v>0.569620253164557</v>
      </c>
    </row>
    <row r="1920" spans="2:14" x14ac:dyDescent="0.25">
      <c r="B1920" s="17" t="s">
        <v>374</v>
      </c>
      <c r="C1920" s="3" t="s">
        <v>32</v>
      </c>
      <c r="D1920" s="4">
        <v>3</v>
      </c>
      <c r="E1920" s="2" t="s">
        <v>50</v>
      </c>
      <c r="F1920" s="4">
        <v>480</v>
      </c>
      <c r="G1920" s="4">
        <v>96</v>
      </c>
      <c r="H1920" s="4">
        <v>63</v>
      </c>
      <c r="I1920" s="4">
        <v>1.4</v>
      </c>
      <c r="J1920" s="4">
        <v>0</v>
      </c>
      <c r="K1920" s="4">
        <v>16.100000000000001</v>
      </c>
      <c r="L1920" s="8">
        <v>0.6</v>
      </c>
      <c r="M1920" s="59">
        <f>AlimentosSMAE[[#This Row],[Fibra]]/AlimentosSMAE[[#This Row],[Peso neto]]</f>
        <v>6.2499999999999995E-3</v>
      </c>
      <c r="N1920" s="62">
        <f>AlimentosSMAE[[#This Row],[Kcal]]/AlimentosSMAE[[#This Row],[Peso neto]]</f>
        <v>0.65625</v>
      </c>
    </row>
    <row r="1921" spans="2:14" x14ac:dyDescent="0.25">
      <c r="B1921" s="17" t="s">
        <v>578</v>
      </c>
      <c r="C1921" s="3" t="s">
        <v>32</v>
      </c>
      <c r="D1921" s="4">
        <v>60</v>
      </c>
      <c r="E1921" s="2" t="s">
        <v>10</v>
      </c>
      <c r="F1921" s="4">
        <v>60</v>
      </c>
      <c r="G1921" s="4">
        <v>60</v>
      </c>
      <c r="H1921" s="4">
        <v>61</v>
      </c>
      <c r="I1921" s="4">
        <v>1.1000000000000001</v>
      </c>
      <c r="J1921" s="4">
        <v>0.3</v>
      </c>
      <c r="K1921" s="4">
        <v>15.4</v>
      </c>
      <c r="L1921" s="8">
        <v>0.36</v>
      </c>
      <c r="M1921" s="59">
        <f>AlimentosSMAE[[#This Row],[Fibra]]/AlimentosSMAE[[#This Row],[Peso neto]]</f>
        <v>6.0000000000000001E-3</v>
      </c>
      <c r="N1921" s="62">
        <f>AlimentosSMAE[[#This Row],[Kcal]]/AlimentosSMAE[[#This Row],[Peso neto]]</f>
        <v>1.0166666666666666</v>
      </c>
    </row>
    <row r="1922" spans="2:14" x14ac:dyDescent="0.25">
      <c r="B1922" s="17" t="s">
        <v>1059</v>
      </c>
      <c r="C1922" s="3" t="s">
        <v>32</v>
      </c>
      <c r="D1922" s="4">
        <v>0.75</v>
      </c>
      <c r="E1922" s="2" t="s">
        <v>50</v>
      </c>
      <c r="F1922" s="4">
        <v>180</v>
      </c>
      <c r="G1922" s="4">
        <v>180</v>
      </c>
      <c r="H1922" s="4">
        <v>45</v>
      </c>
      <c r="I1922" s="4">
        <v>0.7</v>
      </c>
      <c r="J1922" s="4">
        <v>0</v>
      </c>
      <c r="K1922" s="4">
        <v>15.6</v>
      </c>
      <c r="L1922" s="8">
        <v>0.7</v>
      </c>
      <c r="M1922" s="59">
        <f>AlimentosSMAE[[#This Row],[Fibra]]/AlimentosSMAE[[#This Row],[Peso neto]]</f>
        <v>3.8888888888888888E-3</v>
      </c>
      <c r="N1922" s="62">
        <f>AlimentosSMAE[[#This Row],[Kcal]]/AlimentosSMAE[[#This Row],[Peso neto]]</f>
        <v>0.25</v>
      </c>
    </row>
    <row r="1923" spans="2:14" x14ac:dyDescent="0.25">
      <c r="B1923" s="17" t="s">
        <v>1053</v>
      </c>
      <c r="C1923" s="3" t="s">
        <v>32</v>
      </c>
      <c r="D1923" s="4">
        <v>0.5</v>
      </c>
      <c r="E1923" s="2" t="s">
        <v>50</v>
      </c>
      <c r="F1923" s="4">
        <v>120</v>
      </c>
      <c r="G1923" s="4">
        <v>120</v>
      </c>
      <c r="H1923" s="4">
        <v>61</v>
      </c>
      <c r="I1923" s="4">
        <v>0.1</v>
      </c>
      <c r="J1923" s="4">
        <v>0.1</v>
      </c>
      <c r="K1923" s="4">
        <v>15.7</v>
      </c>
      <c r="L1923" s="8">
        <v>0.4</v>
      </c>
      <c r="M1923" s="59">
        <f>AlimentosSMAE[[#This Row],[Fibra]]/AlimentosSMAE[[#This Row],[Peso neto]]</f>
        <v>3.3333333333333335E-3</v>
      </c>
      <c r="N1923" s="62">
        <f>AlimentosSMAE[[#This Row],[Kcal]]/AlimentosSMAE[[#This Row],[Peso neto]]</f>
        <v>0.5083333333333333</v>
      </c>
    </row>
    <row r="1924" spans="2:14" x14ac:dyDescent="0.25">
      <c r="B1924" s="17" t="s">
        <v>788</v>
      </c>
      <c r="C1924" s="3" t="s">
        <v>32</v>
      </c>
      <c r="D1924" s="4">
        <v>1</v>
      </c>
      <c r="E1924" s="2" t="s">
        <v>50</v>
      </c>
      <c r="F1924" s="4">
        <v>166</v>
      </c>
      <c r="G1924" s="4">
        <v>1066</v>
      </c>
      <c r="H1924" s="4">
        <v>53</v>
      </c>
      <c r="I1924" s="4">
        <v>1.1000000000000001</v>
      </c>
      <c r="J1924" s="4">
        <v>0.5</v>
      </c>
      <c r="K1924" s="4">
        <v>12.7</v>
      </c>
      <c r="L1924" s="8">
        <v>3.3</v>
      </c>
      <c r="M1924" s="59">
        <f>AlimentosSMAE[[#This Row],[Fibra]]/AlimentosSMAE[[#This Row],[Peso neto]]</f>
        <v>3.095684803001876E-3</v>
      </c>
      <c r="N1924" s="62">
        <f>AlimentosSMAE[[#This Row],[Kcal]]/AlimentosSMAE[[#This Row],[Peso neto]]</f>
        <v>4.9718574108818012E-2</v>
      </c>
    </row>
    <row r="1925" spans="2:14" x14ac:dyDescent="0.25">
      <c r="B1925" s="17" t="s">
        <v>1051</v>
      </c>
      <c r="C1925" s="3" t="s">
        <v>32</v>
      </c>
      <c r="D1925" s="4">
        <v>0.33333333300000001</v>
      </c>
      <c r="E1925" s="2" t="s">
        <v>50</v>
      </c>
      <c r="F1925" s="4">
        <v>80</v>
      </c>
      <c r="G1925" s="4">
        <v>80</v>
      </c>
      <c r="H1925" s="4">
        <v>52</v>
      </c>
      <c r="I1925" s="4">
        <v>0.6</v>
      </c>
      <c r="J1925" s="4">
        <v>0.1</v>
      </c>
      <c r="K1925" s="4">
        <v>12.5</v>
      </c>
      <c r="L1925" s="8">
        <v>0.2</v>
      </c>
      <c r="M1925" s="59">
        <f>AlimentosSMAE[[#This Row],[Fibra]]/AlimentosSMAE[[#This Row],[Peso neto]]</f>
        <v>2.5000000000000001E-3</v>
      </c>
      <c r="N1925" s="62">
        <f>AlimentosSMAE[[#This Row],[Kcal]]/AlimentosSMAE[[#This Row],[Peso neto]]</f>
        <v>0.65</v>
      </c>
    </row>
    <row r="1926" spans="2:14" x14ac:dyDescent="0.25">
      <c r="B1926" s="17" t="s">
        <v>1303</v>
      </c>
      <c r="C1926" s="3" t="s">
        <v>32</v>
      </c>
      <c r="D1926" s="4">
        <v>0.5</v>
      </c>
      <c r="E1926" s="2" t="s">
        <v>50</v>
      </c>
      <c r="F1926" s="4">
        <v>130</v>
      </c>
      <c r="G1926" s="4">
        <v>130</v>
      </c>
      <c r="H1926" s="4">
        <v>57</v>
      </c>
      <c r="I1926" s="4">
        <v>1</v>
      </c>
      <c r="J1926" s="4">
        <v>0.2</v>
      </c>
      <c r="K1926" s="4">
        <v>13.2</v>
      </c>
      <c r="L1926" s="8">
        <v>0.3</v>
      </c>
      <c r="M1926" s="59">
        <f>AlimentosSMAE[[#This Row],[Fibra]]/AlimentosSMAE[[#This Row],[Peso neto]]</f>
        <v>2.3076923076923075E-3</v>
      </c>
      <c r="N1926" s="62">
        <f>AlimentosSMAE[[#This Row],[Kcal]]/AlimentosSMAE[[#This Row],[Peso neto]]</f>
        <v>0.43846153846153846</v>
      </c>
    </row>
    <row r="1927" spans="2:14" x14ac:dyDescent="0.25">
      <c r="B1927" s="17" t="s">
        <v>1054</v>
      </c>
      <c r="C1927" s="3" t="s">
        <v>32</v>
      </c>
      <c r="D1927" s="4">
        <v>0.5</v>
      </c>
      <c r="E1927" s="2" t="s">
        <v>50</v>
      </c>
      <c r="F1927" s="4">
        <v>120</v>
      </c>
      <c r="G1927" s="4">
        <v>120</v>
      </c>
      <c r="H1927" s="4">
        <v>54</v>
      </c>
      <c r="I1927" s="4">
        <v>0.8</v>
      </c>
      <c r="J1927" s="4">
        <v>0.2</v>
      </c>
      <c r="K1927" s="4">
        <v>12.5</v>
      </c>
      <c r="L1927" s="8">
        <v>0.2</v>
      </c>
      <c r="M1927" s="59">
        <f>AlimentosSMAE[[#This Row],[Fibra]]/AlimentosSMAE[[#This Row],[Peso neto]]</f>
        <v>1.6666666666666668E-3</v>
      </c>
      <c r="N1927" s="62">
        <f>AlimentosSMAE[[#This Row],[Kcal]]/AlimentosSMAE[[#This Row],[Peso neto]]</f>
        <v>0.45</v>
      </c>
    </row>
    <row r="1928" spans="2:14" x14ac:dyDescent="0.25">
      <c r="B1928" s="17" t="s">
        <v>1154</v>
      </c>
      <c r="C1928" s="3" t="s">
        <v>32</v>
      </c>
      <c r="D1928" s="4">
        <v>1</v>
      </c>
      <c r="E1928" s="2" t="s">
        <v>45</v>
      </c>
      <c r="F1928" s="4">
        <v>61</v>
      </c>
      <c r="G1928" s="4">
        <v>61</v>
      </c>
      <c r="H1928" s="4">
        <v>56</v>
      </c>
      <c r="I1928" s="4">
        <v>0.3</v>
      </c>
      <c r="J1928" s="4">
        <v>0.1</v>
      </c>
      <c r="K1928" s="4">
        <v>15</v>
      </c>
      <c r="L1928" s="8">
        <v>0.1</v>
      </c>
      <c r="M1928" s="59">
        <f>AlimentosSMAE[[#This Row],[Fibra]]/AlimentosSMAE[[#This Row],[Peso neto]]</f>
        <v>1.639344262295082E-3</v>
      </c>
      <c r="N1928" s="62">
        <f>AlimentosSMAE[[#This Row],[Kcal]]/AlimentosSMAE[[#This Row],[Peso neto]]</f>
        <v>0.91803278688524592</v>
      </c>
    </row>
    <row r="1929" spans="2:14" x14ac:dyDescent="0.25">
      <c r="B1929" s="17" t="s">
        <v>1056</v>
      </c>
      <c r="C1929" s="3" t="s">
        <v>32</v>
      </c>
      <c r="D1929" s="4">
        <v>0.5</v>
      </c>
      <c r="E1929" s="2" t="s">
        <v>50</v>
      </c>
      <c r="F1929" s="4">
        <v>120</v>
      </c>
      <c r="G1929" s="4">
        <v>120</v>
      </c>
      <c r="H1929" s="4">
        <v>47</v>
      </c>
      <c r="I1929" s="4">
        <v>0.6</v>
      </c>
      <c r="J1929" s="4">
        <v>0.1</v>
      </c>
      <c r="K1929" s="4">
        <v>11</v>
      </c>
      <c r="L1929" s="8">
        <v>0.1</v>
      </c>
      <c r="M1929" s="59">
        <f>AlimentosSMAE[[#This Row],[Fibra]]/AlimentosSMAE[[#This Row],[Peso neto]]</f>
        <v>8.3333333333333339E-4</v>
      </c>
      <c r="N1929" s="62">
        <f>AlimentosSMAE[[#This Row],[Kcal]]/AlimentosSMAE[[#This Row],[Peso neto]]</f>
        <v>0.39166666666666666</v>
      </c>
    </row>
    <row r="1930" spans="2:14" x14ac:dyDescent="0.25">
      <c r="B1930" s="17" t="s">
        <v>89</v>
      </c>
      <c r="C1930" s="3" t="s">
        <v>32</v>
      </c>
      <c r="D1930" s="4">
        <v>1.5</v>
      </c>
      <c r="E1930" s="2" t="s">
        <v>50</v>
      </c>
      <c r="F1930" s="4">
        <v>360</v>
      </c>
      <c r="G1930" s="4">
        <v>360</v>
      </c>
      <c r="H1930" s="4">
        <v>65</v>
      </c>
      <c r="I1930" s="4">
        <v>1.1000000000000001</v>
      </c>
      <c r="J1930" s="4">
        <v>0.7</v>
      </c>
      <c r="K1930" s="4">
        <v>16.899999999999999</v>
      </c>
      <c r="L1930" s="8">
        <v>0</v>
      </c>
      <c r="M1930" s="59">
        <f>AlimentosSMAE[[#This Row],[Fibra]]/AlimentosSMAE[[#This Row],[Peso neto]]</f>
        <v>0</v>
      </c>
      <c r="N1930" s="62">
        <f>AlimentosSMAE[[#This Row],[Kcal]]/AlimentosSMAE[[#This Row],[Peso neto]]</f>
        <v>0.18055555555555555</v>
      </c>
    </row>
    <row r="1931" spans="2:14" x14ac:dyDescent="0.25">
      <c r="B1931" s="17" t="s">
        <v>883</v>
      </c>
      <c r="C1931" s="3" t="s">
        <v>32</v>
      </c>
      <c r="D1931" s="4">
        <v>1</v>
      </c>
      <c r="E1931" s="2" t="s">
        <v>50</v>
      </c>
      <c r="F1931" s="4">
        <v>112</v>
      </c>
      <c r="G1931" s="4">
        <v>112</v>
      </c>
      <c r="H1931" s="4">
        <v>71</v>
      </c>
      <c r="I1931" s="4">
        <v>1.6</v>
      </c>
      <c r="J1931" s="4">
        <v>0.5</v>
      </c>
      <c r="K1931" s="4">
        <v>17.2</v>
      </c>
      <c r="L1931" s="8">
        <v>0</v>
      </c>
      <c r="M1931" s="59">
        <f>AlimentosSMAE[[#This Row],[Fibra]]/AlimentosSMAE[[#This Row],[Peso neto]]</f>
        <v>0</v>
      </c>
      <c r="N1931" s="62">
        <f>AlimentosSMAE[[#This Row],[Kcal]]/AlimentosSMAE[[#This Row],[Peso neto]]</f>
        <v>0.6339285714285714</v>
      </c>
    </row>
    <row r="1932" spans="2:14" x14ac:dyDescent="0.25">
      <c r="B1932" s="17" t="s">
        <v>1313</v>
      </c>
      <c r="C1932" s="3" t="s">
        <v>32</v>
      </c>
      <c r="D1932" s="4">
        <v>25</v>
      </c>
      <c r="E1932" s="2" t="s">
        <v>45</v>
      </c>
      <c r="F1932" s="4">
        <v>350</v>
      </c>
      <c r="G1932" s="4">
        <v>140</v>
      </c>
      <c r="H1932" s="4">
        <v>59</v>
      </c>
      <c r="I1932" s="4">
        <v>0.1</v>
      </c>
      <c r="J1932" s="4">
        <v>1.2</v>
      </c>
      <c r="K1932" s="4">
        <v>13.3</v>
      </c>
      <c r="L1932" s="8">
        <v>0</v>
      </c>
      <c r="M1932" s="59">
        <f>AlimentosSMAE[[#This Row],[Fibra]]/AlimentosSMAE[[#This Row],[Peso neto]]</f>
        <v>0</v>
      </c>
      <c r="N1932" s="62">
        <f>AlimentosSMAE[[#This Row],[Kcal]]/AlimentosSMAE[[#This Row],[Peso neto]]</f>
        <v>0.42142857142857143</v>
      </c>
    </row>
    <row r="1933" spans="2:14" x14ac:dyDescent="0.25">
      <c r="B1933" s="17" t="s">
        <v>1276</v>
      </c>
      <c r="C1933" s="3" t="s">
        <v>39</v>
      </c>
      <c r="D1933" s="4">
        <v>10</v>
      </c>
      <c r="E1933" s="2" t="s">
        <v>10</v>
      </c>
      <c r="F1933" s="4">
        <v>10</v>
      </c>
      <c r="G1933" s="4">
        <v>10</v>
      </c>
      <c r="H1933" s="4">
        <v>27</v>
      </c>
      <c r="I1933" s="4">
        <v>3.2</v>
      </c>
      <c r="J1933" s="4">
        <v>0.4</v>
      </c>
      <c r="K1933" s="4">
        <v>4.4000000000000004</v>
      </c>
      <c r="L1933" s="8">
        <v>2.5</v>
      </c>
      <c r="M1933" s="59">
        <f>AlimentosSMAE[[#This Row],[Fibra]]/AlimentosSMAE[[#This Row],[Peso neto]]</f>
        <v>0.25</v>
      </c>
      <c r="N1933" s="62">
        <f>AlimentosSMAE[[#This Row],[Kcal]]/AlimentosSMAE[[#This Row],[Peso neto]]</f>
        <v>2.7</v>
      </c>
    </row>
    <row r="1934" spans="2:14" x14ac:dyDescent="0.25">
      <c r="B1934" s="17" t="s">
        <v>1240</v>
      </c>
      <c r="C1934" s="3" t="s">
        <v>39</v>
      </c>
      <c r="D1934" s="4">
        <v>0.5</v>
      </c>
      <c r="E1934" s="2" t="s">
        <v>50</v>
      </c>
      <c r="F1934" s="4">
        <v>46</v>
      </c>
      <c r="G1934" s="4">
        <v>46</v>
      </c>
      <c r="H1934" s="4">
        <v>30</v>
      </c>
      <c r="I1934" s="4">
        <v>1.3</v>
      </c>
      <c r="J1934" s="4">
        <v>0.1</v>
      </c>
      <c r="K1934" s="4">
        <v>4.5999999999999996</v>
      </c>
      <c r="L1934" s="8">
        <v>2</v>
      </c>
      <c r="M1934" s="59">
        <f>AlimentosSMAE[[#This Row],[Fibra]]/AlimentosSMAE[[#This Row],[Peso neto]]</f>
        <v>4.3478260869565216E-2</v>
      </c>
      <c r="N1934" s="62">
        <f>AlimentosSMAE[[#This Row],[Kcal]]/AlimentosSMAE[[#This Row],[Peso neto]]</f>
        <v>0.65217391304347827</v>
      </c>
    </row>
    <row r="1935" spans="2:14" x14ac:dyDescent="0.25">
      <c r="B1935" s="17" t="s">
        <v>1987</v>
      </c>
      <c r="C1935" s="3" t="s">
        <v>39</v>
      </c>
      <c r="D1935" s="4">
        <v>0.5</v>
      </c>
      <c r="E1935" s="2" t="s">
        <v>50</v>
      </c>
      <c r="F1935" s="4">
        <v>46</v>
      </c>
      <c r="G1935" s="4">
        <v>46</v>
      </c>
      <c r="H1935" s="4">
        <v>30</v>
      </c>
      <c r="I1935" s="4">
        <v>1.3</v>
      </c>
      <c r="J1935" s="4">
        <v>0.1</v>
      </c>
      <c r="K1935" s="4">
        <v>4.5999999999999996</v>
      </c>
      <c r="L1935" s="8">
        <v>2</v>
      </c>
      <c r="M1935" s="59">
        <f>AlimentosSMAE[[#This Row],[Fibra]]/AlimentosSMAE[[#This Row],[Peso neto]]</f>
        <v>4.3478260869565216E-2</v>
      </c>
      <c r="N1935" s="62">
        <f>AlimentosSMAE[[#This Row],[Kcal]]/AlimentosSMAE[[#This Row],[Peso neto]]</f>
        <v>0.65217391304347827</v>
      </c>
    </row>
    <row r="1936" spans="2:14" x14ac:dyDescent="0.25">
      <c r="B1936" s="17" t="s">
        <v>1663</v>
      </c>
      <c r="C1936" s="3" t="s">
        <v>39</v>
      </c>
      <c r="D1936" s="4">
        <v>0.25</v>
      </c>
      <c r="E1936" s="2" t="s">
        <v>45</v>
      </c>
      <c r="F1936" s="4">
        <v>22</v>
      </c>
      <c r="G1936" s="4">
        <v>22</v>
      </c>
      <c r="H1936" s="4">
        <v>14</v>
      </c>
      <c r="I1936" s="4">
        <v>0.3</v>
      </c>
      <c r="J1936" s="4">
        <v>0.1</v>
      </c>
      <c r="K1936" s="4">
        <v>3.2</v>
      </c>
      <c r="L1936" s="8">
        <v>0.9</v>
      </c>
      <c r="M1936" s="59">
        <f>AlimentosSMAE[[#This Row],[Fibra]]/AlimentosSMAE[[#This Row],[Peso neto]]</f>
        <v>4.0909090909090909E-2</v>
      </c>
      <c r="N1936" s="62">
        <f>AlimentosSMAE[[#This Row],[Kcal]]/AlimentosSMAE[[#This Row],[Peso neto]]</f>
        <v>0.63636363636363635</v>
      </c>
    </row>
    <row r="1937" spans="2:14" x14ac:dyDescent="0.25">
      <c r="B1937" s="17" t="s">
        <v>1657</v>
      </c>
      <c r="C1937" s="3" t="s">
        <v>39</v>
      </c>
      <c r="D1937" s="4">
        <v>0.25</v>
      </c>
      <c r="E1937" s="2" t="s">
        <v>50</v>
      </c>
      <c r="F1937" s="4">
        <v>40</v>
      </c>
      <c r="G1937" s="4">
        <v>32</v>
      </c>
      <c r="H1937" s="4">
        <v>21</v>
      </c>
      <c r="I1937" s="4">
        <v>0.5</v>
      </c>
      <c r="J1937" s="4">
        <v>0.1</v>
      </c>
      <c r="K1937" s="4">
        <v>4.5</v>
      </c>
      <c r="L1937" s="8">
        <v>1.2</v>
      </c>
      <c r="M1937" s="59">
        <f>AlimentosSMAE[[#This Row],[Fibra]]/AlimentosSMAE[[#This Row],[Peso neto]]</f>
        <v>3.7499999999999999E-2</v>
      </c>
      <c r="N1937" s="62">
        <f>AlimentosSMAE[[#This Row],[Kcal]]/AlimentosSMAE[[#This Row],[Peso neto]]</f>
        <v>0.65625</v>
      </c>
    </row>
    <row r="1938" spans="2:14" x14ac:dyDescent="0.25">
      <c r="B1938" s="17" t="s">
        <v>1318</v>
      </c>
      <c r="C1938" s="3" t="s">
        <v>39</v>
      </c>
      <c r="D1938" s="4">
        <v>4</v>
      </c>
      <c r="E1938" s="2" t="s">
        <v>45</v>
      </c>
      <c r="F1938" s="4">
        <v>100</v>
      </c>
      <c r="G1938" s="4">
        <v>100</v>
      </c>
      <c r="H1938" s="4">
        <v>27</v>
      </c>
      <c r="I1938" s="4">
        <v>1.7</v>
      </c>
      <c r="J1938" s="4">
        <v>0.3</v>
      </c>
      <c r="K1938" s="4">
        <v>2.9</v>
      </c>
      <c r="L1938" s="8">
        <v>3.5</v>
      </c>
      <c r="M1938" s="59">
        <f>AlimentosSMAE[[#This Row],[Fibra]]/AlimentosSMAE[[#This Row],[Peso neto]]</f>
        <v>3.5000000000000003E-2</v>
      </c>
      <c r="N1938" s="62">
        <f>AlimentosSMAE[[#This Row],[Kcal]]/AlimentosSMAE[[#This Row],[Peso neto]]</f>
        <v>0.27</v>
      </c>
    </row>
    <row r="1939" spans="2:14" x14ac:dyDescent="0.25">
      <c r="B1939" s="17" t="s">
        <v>1595</v>
      </c>
      <c r="C1939" s="3" t="s">
        <v>39</v>
      </c>
      <c r="D1939" s="4">
        <v>1</v>
      </c>
      <c r="E1939" s="2" t="s">
        <v>50</v>
      </c>
      <c r="F1939" s="4">
        <v>60</v>
      </c>
      <c r="G1939" s="4">
        <v>60</v>
      </c>
      <c r="H1939" s="4">
        <v>22</v>
      </c>
      <c r="I1939" s="4">
        <v>1.8</v>
      </c>
      <c r="J1939" s="4">
        <v>0.5</v>
      </c>
      <c r="K1939" s="4">
        <v>3.8</v>
      </c>
      <c r="L1939" s="8">
        <v>2</v>
      </c>
      <c r="M1939" s="59">
        <f>AlimentosSMAE[[#This Row],[Fibra]]/AlimentosSMAE[[#This Row],[Peso neto]]</f>
        <v>3.3333333333333333E-2</v>
      </c>
      <c r="N1939" s="62">
        <f>AlimentosSMAE[[#This Row],[Kcal]]/AlimentosSMAE[[#This Row],[Peso neto]]</f>
        <v>0.36666666666666664</v>
      </c>
    </row>
    <row r="1940" spans="2:14" x14ac:dyDescent="0.25">
      <c r="B1940" s="17" t="s">
        <v>2025</v>
      </c>
      <c r="C1940" s="3" t="s">
        <v>39</v>
      </c>
      <c r="D1940" s="4">
        <v>4</v>
      </c>
      <c r="E1940" s="2" t="s">
        <v>45</v>
      </c>
      <c r="F1940" s="4">
        <v>60</v>
      </c>
      <c r="G1940" s="4">
        <v>60</v>
      </c>
      <c r="H1940" s="4">
        <v>21</v>
      </c>
      <c r="I1940" s="4">
        <v>0.4</v>
      </c>
      <c r="J1940" s="4">
        <v>0.1</v>
      </c>
      <c r="K1940" s="4">
        <v>4.9000000000000004</v>
      </c>
      <c r="L1940" s="8">
        <v>1.7</v>
      </c>
      <c r="M1940" s="59">
        <f>AlimentosSMAE[[#This Row],[Fibra]]/AlimentosSMAE[[#This Row],[Peso neto]]</f>
        <v>2.8333333333333332E-2</v>
      </c>
      <c r="N1940" s="62">
        <f>AlimentosSMAE[[#This Row],[Kcal]]/AlimentosSMAE[[#This Row],[Peso neto]]</f>
        <v>0.35</v>
      </c>
    </row>
    <row r="1941" spans="2:14" x14ac:dyDescent="0.25">
      <c r="B1941" s="17" t="s">
        <v>2026</v>
      </c>
      <c r="C1941" s="3" t="s">
        <v>39</v>
      </c>
      <c r="D1941" s="4">
        <v>0.5</v>
      </c>
      <c r="E1941" s="2" t="s">
        <v>50</v>
      </c>
      <c r="F1941" s="4">
        <v>64</v>
      </c>
      <c r="G1941" s="4">
        <v>64</v>
      </c>
      <c r="H1941" s="4">
        <v>26</v>
      </c>
      <c r="I1941" s="4">
        <v>0.6</v>
      </c>
      <c r="J1941" s="4">
        <v>0.2</v>
      </c>
      <c r="K1941" s="4">
        <v>4.3</v>
      </c>
      <c r="L1941" s="8">
        <v>1.8</v>
      </c>
      <c r="M1941" s="59">
        <f>AlimentosSMAE[[#This Row],[Fibra]]/AlimentosSMAE[[#This Row],[Peso neto]]</f>
        <v>2.8125000000000001E-2</v>
      </c>
      <c r="N1941" s="62">
        <f>AlimentosSMAE[[#This Row],[Kcal]]/AlimentosSMAE[[#This Row],[Peso neto]]</f>
        <v>0.40625</v>
      </c>
    </row>
    <row r="1942" spans="2:14" x14ac:dyDescent="0.25">
      <c r="B1942" s="17" t="s">
        <v>2027</v>
      </c>
      <c r="C1942" s="3" t="s">
        <v>39</v>
      </c>
      <c r="D1942" s="4">
        <v>0.5</v>
      </c>
      <c r="E1942" s="2" t="s">
        <v>50</v>
      </c>
      <c r="F1942" s="4">
        <v>55</v>
      </c>
      <c r="G1942" s="4">
        <v>55</v>
      </c>
      <c r="H1942" s="4">
        <v>23</v>
      </c>
      <c r="I1942" s="4">
        <v>0.5</v>
      </c>
      <c r="J1942" s="4">
        <v>0.1</v>
      </c>
      <c r="K1942" s="4">
        <v>4.0999999999999996</v>
      </c>
      <c r="L1942" s="8">
        <v>1.5</v>
      </c>
      <c r="M1942" s="59">
        <f>AlimentosSMAE[[#This Row],[Fibra]]/AlimentosSMAE[[#This Row],[Peso neto]]</f>
        <v>2.7272727272727271E-2</v>
      </c>
      <c r="N1942" s="62">
        <f>AlimentosSMAE[[#This Row],[Kcal]]/AlimentosSMAE[[#This Row],[Peso neto]]</f>
        <v>0.41818181818181815</v>
      </c>
    </row>
    <row r="1943" spans="2:14" x14ac:dyDescent="0.25">
      <c r="B1943" s="17" t="s">
        <v>1895</v>
      </c>
      <c r="C1943" s="3" t="s">
        <v>39</v>
      </c>
      <c r="D1943" s="4">
        <v>0.5</v>
      </c>
      <c r="E1943" s="2" t="s">
        <v>50</v>
      </c>
      <c r="F1943" s="4">
        <v>78</v>
      </c>
      <c r="G1943" s="4">
        <v>78</v>
      </c>
      <c r="H1943" s="4">
        <v>21</v>
      </c>
      <c r="I1943" s="4">
        <v>2.5</v>
      </c>
      <c r="J1943" s="4">
        <v>0.3</v>
      </c>
      <c r="K1943" s="4">
        <v>3.4</v>
      </c>
      <c r="L1943" s="8">
        <v>2</v>
      </c>
      <c r="M1943" s="59">
        <f>AlimentosSMAE[[#This Row],[Fibra]]/AlimentosSMAE[[#This Row],[Peso neto]]</f>
        <v>2.564102564102564E-2</v>
      </c>
      <c r="N1943" s="62">
        <f>AlimentosSMAE[[#This Row],[Kcal]]/AlimentosSMAE[[#This Row],[Peso neto]]</f>
        <v>0.26923076923076922</v>
      </c>
    </row>
    <row r="1944" spans="2:14" x14ac:dyDescent="0.25">
      <c r="B1944" s="17" t="s">
        <v>1896</v>
      </c>
      <c r="C1944" s="3" t="s">
        <v>39</v>
      </c>
      <c r="D1944" s="4">
        <v>100</v>
      </c>
      <c r="E1944" s="2" t="s">
        <v>10</v>
      </c>
      <c r="F1944" s="4">
        <v>100</v>
      </c>
      <c r="G1944" s="4">
        <v>85</v>
      </c>
      <c r="H1944" s="4">
        <v>23</v>
      </c>
      <c r="I1944" s="4">
        <v>2.7</v>
      </c>
      <c r="J1944" s="4">
        <v>0.3</v>
      </c>
      <c r="K1944" s="4">
        <v>3.7</v>
      </c>
      <c r="L1944" s="8">
        <v>2.1</v>
      </c>
      <c r="M1944" s="59">
        <f>AlimentosSMAE[[#This Row],[Fibra]]/AlimentosSMAE[[#This Row],[Peso neto]]</f>
        <v>2.4705882352941178E-2</v>
      </c>
      <c r="N1944" s="62">
        <f>AlimentosSMAE[[#This Row],[Kcal]]/AlimentosSMAE[[#This Row],[Peso neto]]</f>
        <v>0.27058823529411763</v>
      </c>
    </row>
    <row r="1945" spans="2:14" x14ac:dyDescent="0.25">
      <c r="B1945" s="17" t="s">
        <v>1277</v>
      </c>
      <c r="C1945" s="3" t="s">
        <v>39</v>
      </c>
      <c r="D1945" s="4">
        <v>110</v>
      </c>
      <c r="E1945" s="2" t="s">
        <v>10</v>
      </c>
      <c r="F1945" s="4">
        <v>110</v>
      </c>
      <c r="G1945" s="4">
        <v>94</v>
      </c>
      <c r="H1945" s="4">
        <v>25</v>
      </c>
      <c r="I1945" s="4">
        <v>3</v>
      </c>
      <c r="J1945" s="4">
        <v>0.4</v>
      </c>
      <c r="K1945" s="4">
        <v>4.0999999999999996</v>
      </c>
      <c r="L1945" s="8">
        <v>2.2999999999999998</v>
      </c>
      <c r="M1945" s="59">
        <f>AlimentosSMAE[[#This Row],[Fibra]]/AlimentosSMAE[[#This Row],[Peso neto]]</f>
        <v>2.4468085106382976E-2</v>
      </c>
      <c r="N1945" s="62">
        <f>AlimentosSMAE[[#This Row],[Kcal]]/AlimentosSMAE[[#This Row],[Peso neto]]</f>
        <v>0.26595744680851063</v>
      </c>
    </row>
    <row r="1946" spans="2:14" x14ac:dyDescent="0.25">
      <c r="B1946" s="17" t="s">
        <v>1947</v>
      </c>
      <c r="C1946" s="3" t="s">
        <v>39</v>
      </c>
      <c r="D1946" s="4">
        <v>5</v>
      </c>
      <c r="E1946" s="2" t="s">
        <v>45</v>
      </c>
      <c r="F1946" s="4">
        <v>100</v>
      </c>
      <c r="G1946" s="4">
        <v>86</v>
      </c>
      <c r="H1946" s="4">
        <v>21</v>
      </c>
      <c r="I1946" s="4">
        <v>0.9</v>
      </c>
      <c r="J1946" s="4">
        <v>0.2</v>
      </c>
      <c r="K1946" s="4">
        <v>3.9</v>
      </c>
      <c r="L1946" s="8">
        <v>2.1</v>
      </c>
      <c r="M1946" s="59">
        <f>AlimentosSMAE[[#This Row],[Fibra]]/AlimentosSMAE[[#This Row],[Peso neto]]</f>
        <v>2.441860465116279E-2</v>
      </c>
      <c r="N1946" s="62">
        <f>AlimentosSMAE[[#This Row],[Kcal]]/AlimentosSMAE[[#This Row],[Peso neto]]</f>
        <v>0.2441860465116279</v>
      </c>
    </row>
    <row r="1947" spans="2:14" x14ac:dyDescent="0.25">
      <c r="B1947" s="17" t="s">
        <v>1848</v>
      </c>
      <c r="C1947" s="3" t="s">
        <v>39</v>
      </c>
      <c r="D1947" s="4">
        <v>0.5</v>
      </c>
      <c r="E1947" s="2" t="s">
        <v>50</v>
      </c>
      <c r="F1947" s="4">
        <v>115</v>
      </c>
      <c r="G1947" s="4">
        <v>115</v>
      </c>
      <c r="H1947" s="4">
        <v>28</v>
      </c>
      <c r="I1947" s="4">
        <v>1.2</v>
      </c>
      <c r="J1947" s="4">
        <v>0.2</v>
      </c>
      <c r="K1947" s="4">
        <v>5.2</v>
      </c>
      <c r="L1947" s="8">
        <v>2.8</v>
      </c>
      <c r="M1947" s="59">
        <f>AlimentosSMAE[[#This Row],[Fibra]]/AlimentosSMAE[[#This Row],[Peso neto]]</f>
        <v>2.4347826086956521E-2</v>
      </c>
      <c r="N1947" s="62">
        <f>AlimentosSMAE[[#This Row],[Kcal]]/AlimentosSMAE[[#This Row],[Peso neto]]</f>
        <v>0.24347826086956523</v>
      </c>
    </row>
    <row r="1948" spans="2:14" x14ac:dyDescent="0.25">
      <c r="B1948" s="17" t="s">
        <v>1381</v>
      </c>
      <c r="C1948" s="3" t="s">
        <v>39</v>
      </c>
      <c r="D1948" s="4">
        <v>1</v>
      </c>
      <c r="E1948" s="2" t="s">
        <v>45</v>
      </c>
      <c r="F1948" s="4">
        <v>33</v>
      </c>
      <c r="G1948" s="4">
        <v>33</v>
      </c>
      <c r="H1948" s="4">
        <v>30</v>
      </c>
      <c r="I1948" s="4">
        <v>0.8</v>
      </c>
      <c r="J1948" s="4">
        <v>0.2</v>
      </c>
      <c r="K1948" s="4">
        <v>1.5</v>
      </c>
      <c r="L1948" s="8">
        <v>0.8</v>
      </c>
      <c r="M1948" s="59">
        <f>AlimentosSMAE[[#This Row],[Fibra]]/AlimentosSMAE[[#This Row],[Peso neto]]</f>
        <v>2.4242424242424242E-2</v>
      </c>
      <c r="N1948" s="62">
        <f>AlimentosSMAE[[#This Row],[Kcal]]/AlimentosSMAE[[#This Row],[Peso neto]]</f>
        <v>0.90909090909090906</v>
      </c>
    </row>
    <row r="1949" spans="2:14" x14ac:dyDescent="0.25">
      <c r="B1949" s="17" t="s">
        <v>1317</v>
      </c>
      <c r="C1949" s="3" t="s">
        <v>39</v>
      </c>
      <c r="D1949" s="4">
        <v>2</v>
      </c>
      <c r="E1949" s="2" t="s">
        <v>45</v>
      </c>
      <c r="F1949" s="4">
        <v>140</v>
      </c>
      <c r="G1949" s="4">
        <v>134</v>
      </c>
      <c r="H1949" s="4">
        <v>22</v>
      </c>
      <c r="I1949" s="4">
        <v>1.8</v>
      </c>
      <c r="J1949" s="4">
        <v>0.1</v>
      </c>
      <c r="K1949" s="4">
        <v>4.5</v>
      </c>
      <c r="L1949" s="8">
        <v>3.2</v>
      </c>
      <c r="M1949" s="59">
        <f>AlimentosSMAE[[#This Row],[Fibra]]/AlimentosSMAE[[#This Row],[Peso neto]]</f>
        <v>2.3880597014925373E-2</v>
      </c>
      <c r="N1949" s="62">
        <f>AlimentosSMAE[[#This Row],[Kcal]]/AlimentosSMAE[[#This Row],[Peso neto]]</f>
        <v>0.16417910447761194</v>
      </c>
    </row>
    <row r="1950" spans="2:14" x14ac:dyDescent="0.25">
      <c r="B1950" s="17" t="s">
        <v>1679</v>
      </c>
      <c r="C1950" s="3" t="s">
        <v>39</v>
      </c>
      <c r="D1950" s="4">
        <v>0.25</v>
      </c>
      <c r="E1950" s="2" t="s">
        <v>50</v>
      </c>
      <c r="F1950" s="4">
        <v>63</v>
      </c>
      <c r="G1950" s="4">
        <v>63</v>
      </c>
      <c r="H1950" s="4">
        <v>24</v>
      </c>
      <c r="I1950" s="4">
        <v>1</v>
      </c>
      <c r="J1950" s="4">
        <v>0.1</v>
      </c>
      <c r="K1950" s="4">
        <v>5.6</v>
      </c>
      <c r="L1950" s="8">
        <v>1.5</v>
      </c>
      <c r="M1950" s="59">
        <f>AlimentosSMAE[[#This Row],[Fibra]]/AlimentosSMAE[[#This Row],[Peso neto]]</f>
        <v>2.3809523809523808E-2</v>
      </c>
      <c r="N1950" s="62">
        <f>AlimentosSMAE[[#This Row],[Kcal]]/AlimentosSMAE[[#This Row],[Peso neto]]</f>
        <v>0.38095238095238093</v>
      </c>
    </row>
    <row r="1951" spans="2:14" x14ac:dyDescent="0.25">
      <c r="B1951" s="17" t="s">
        <v>2016</v>
      </c>
      <c r="C1951" s="3" t="s">
        <v>39</v>
      </c>
      <c r="D1951" s="4">
        <v>3</v>
      </c>
      <c r="E1951" s="2" t="s">
        <v>45</v>
      </c>
      <c r="F1951" s="4">
        <v>102</v>
      </c>
      <c r="G1951" s="4">
        <v>71</v>
      </c>
      <c r="H1951" s="4">
        <v>18</v>
      </c>
      <c r="I1951" s="4">
        <v>0.1</v>
      </c>
      <c r="J1951" s="4">
        <v>0.3</v>
      </c>
      <c r="K1951" s="4">
        <v>3.7</v>
      </c>
      <c r="L1951" s="8">
        <v>1.6</v>
      </c>
      <c r="M1951" s="59">
        <f>AlimentosSMAE[[#This Row],[Fibra]]/AlimentosSMAE[[#This Row],[Peso neto]]</f>
        <v>2.2535211267605635E-2</v>
      </c>
      <c r="N1951" s="62">
        <f>AlimentosSMAE[[#This Row],[Kcal]]/AlimentosSMAE[[#This Row],[Peso neto]]</f>
        <v>0.25352112676056338</v>
      </c>
    </row>
    <row r="1952" spans="2:14" x14ac:dyDescent="0.25">
      <c r="B1952" s="17" t="s">
        <v>2020</v>
      </c>
      <c r="C1952" s="3" t="s">
        <v>39</v>
      </c>
      <c r="D1952" s="4">
        <v>2</v>
      </c>
      <c r="E1952" s="2" t="s">
        <v>50</v>
      </c>
      <c r="F1952" s="4">
        <v>160</v>
      </c>
      <c r="G1952" s="4">
        <v>160</v>
      </c>
      <c r="H1952" s="4">
        <v>27</v>
      </c>
      <c r="I1952" s="4">
        <v>4.8</v>
      </c>
      <c r="J1952" s="4">
        <v>1.7</v>
      </c>
      <c r="K1952" s="4">
        <v>6.4</v>
      </c>
      <c r="L1952" s="8">
        <v>3.6</v>
      </c>
      <c r="M1952" s="59">
        <f>AlimentosSMAE[[#This Row],[Fibra]]/AlimentosSMAE[[#This Row],[Peso neto]]</f>
        <v>2.2499999999999999E-2</v>
      </c>
      <c r="N1952" s="62">
        <f>AlimentosSMAE[[#This Row],[Kcal]]/AlimentosSMAE[[#This Row],[Peso neto]]</f>
        <v>0.16875000000000001</v>
      </c>
    </row>
    <row r="1953" spans="2:14" x14ac:dyDescent="0.25">
      <c r="B1953" s="17" t="s">
        <v>1296</v>
      </c>
      <c r="C1953" s="3" t="s">
        <v>39</v>
      </c>
      <c r="D1953" s="4">
        <v>150</v>
      </c>
      <c r="E1953" s="2" t="s">
        <v>10</v>
      </c>
      <c r="F1953" s="4">
        <v>150</v>
      </c>
      <c r="G1953" s="4">
        <v>99</v>
      </c>
      <c r="H1953" s="4">
        <v>22</v>
      </c>
      <c r="I1953" s="4">
        <v>0.7</v>
      </c>
      <c r="J1953" s="4">
        <v>0.1</v>
      </c>
      <c r="K1953" s="4">
        <v>5</v>
      </c>
      <c r="L1953" s="8">
        <v>2</v>
      </c>
      <c r="M1953" s="59">
        <f>AlimentosSMAE[[#This Row],[Fibra]]/AlimentosSMAE[[#This Row],[Peso neto]]</f>
        <v>2.0202020202020204E-2</v>
      </c>
      <c r="N1953" s="62">
        <f>AlimentosSMAE[[#This Row],[Kcal]]/AlimentosSMAE[[#This Row],[Peso neto]]</f>
        <v>0.22222222222222221</v>
      </c>
    </row>
    <row r="1954" spans="2:14" x14ac:dyDescent="0.25">
      <c r="B1954" s="17" t="s">
        <v>1316</v>
      </c>
      <c r="C1954" s="3" t="s">
        <v>39</v>
      </c>
      <c r="D1954" s="4">
        <v>1</v>
      </c>
      <c r="E1954" s="2" t="s">
        <v>50</v>
      </c>
      <c r="F1954" s="4">
        <v>149</v>
      </c>
      <c r="G1954" s="4">
        <v>149</v>
      </c>
      <c r="H1954" s="4">
        <v>22</v>
      </c>
      <c r="I1954" s="4">
        <v>2</v>
      </c>
      <c r="J1954" s="4">
        <v>0.1</v>
      </c>
      <c r="K1954" s="4">
        <v>4.9000000000000004</v>
      </c>
      <c r="L1954" s="8">
        <v>3</v>
      </c>
      <c r="M1954" s="59">
        <f>AlimentosSMAE[[#This Row],[Fibra]]/AlimentosSMAE[[#This Row],[Peso neto]]</f>
        <v>2.0134228187919462E-2</v>
      </c>
      <c r="N1954" s="62">
        <f>AlimentosSMAE[[#This Row],[Kcal]]/AlimentosSMAE[[#This Row],[Peso neto]]</f>
        <v>0.1476510067114094</v>
      </c>
    </row>
    <row r="1955" spans="2:14" x14ac:dyDescent="0.25">
      <c r="B1955" s="17" t="s">
        <v>1641</v>
      </c>
      <c r="C1955" s="3" t="s">
        <v>39</v>
      </c>
      <c r="D1955" s="4">
        <v>1</v>
      </c>
      <c r="E1955" s="2" t="s">
        <v>50</v>
      </c>
      <c r="F1955" s="4">
        <v>60</v>
      </c>
      <c r="G1955" s="4">
        <v>60</v>
      </c>
      <c r="H1955" s="4">
        <v>17</v>
      </c>
      <c r="I1955" s="4">
        <v>0.5</v>
      </c>
      <c r="J1955" s="4">
        <v>0.1</v>
      </c>
      <c r="K1955" s="4">
        <v>3.8</v>
      </c>
      <c r="L1955" s="8">
        <v>1.1000000000000001</v>
      </c>
      <c r="M1955" s="59">
        <f>AlimentosSMAE[[#This Row],[Fibra]]/AlimentosSMAE[[#This Row],[Peso neto]]</f>
        <v>1.8333333333333333E-2</v>
      </c>
      <c r="N1955" s="62">
        <f>AlimentosSMAE[[#This Row],[Kcal]]/AlimentosSMAE[[#This Row],[Peso neto]]</f>
        <v>0.28333333333333333</v>
      </c>
    </row>
    <row r="1956" spans="2:14" x14ac:dyDescent="0.25">
      <c r="B1956" s="17" t="s">
        <v>1866</v>
      </c>
      <c r="C1956" s="3" t="s">
        <v>39</v>
      </c>
      <c r="D1956" s="4">
        <v>35</v>
      </c>
      <c r="E1956" s="2" t="s">
        <v>10</v>
      </c>
      <c r="F1956" s="4">
        <v>35</v>
      </c>
      <c r="G1956" s="4">
        <v>23</v>
      </c>
      <c r="H1956" s="4">
        <v>18</v>
      </c>
      <c r="I1956" s="4">
        <v>0.3</v>
      </c>
      <c r="J1956" s="4">
        <v>0</v>
      </c>
      <c r="K1956" s="4">
        <v>4</v>
      </c>
      <c r="L1956" s="8">
        <v>0.4</v>
      </c>
      <c r="M1956" s="59">
        <f>AlimentosSMAE[[#This Row],[Fibra]]/AlimentosSMAE[[#This Row],[Peso neto]]</f>
        <v>1.7391304347826087E-2</v>
      </c>
      <c r="N1956" s="62">
        <f>AlimentosSMAE[[#This Row],[Kcal]]/AlimentosSMAE[[#This Row],[Peso neto]]</f>
        <v>0.78260869565217395</v>
      </c>
    </row>
    <row r="1957" spans="2:14" x14ac:dyDescent="0.25">
      <c r="B1957" s="17" t="s">
        <v>1884</v>
      </c>
      <c r="C1957" s="3" t="s">
        <v>39</v>
      </c>
      <c r="D1957" s="4">
        <v>5</v>
      </c>
      <c r="E1957" s="2" t="s">
        <v>10</v>
      </c>
      <c r="F1957" s="4">
        <v>65</v>
      </c>
      <c r="G1957" s="4">
        <v>29</v>
      </c>
      <c r="H1957" s="4">
        <v>28</v>
      </c>
      <c r="I1957" s="4">
        <v>2.5</v>
      </c>
      <c r="J1957" s="4">
        <v>0.2</v>
      </c>
      <c r="K1957" s="4">
        <v>4</v>
      </c>
      <c r="L1957" s="8">
        <v>0.5</v>
      </c>
      <c r="M1957" s="59">
        <f>AlimentosSMAE[[#This Row],[Fibra]]/AlimentosSMAE[[#This Row],[Peso neto]]</f>
        <v>1.7241379310344827E-2</v>
      </c>
      <c r="N1957" s="62">
        <f>AlimentosSMAE[[#This Row],[Kcal]]/AlimentosSMAE[[#This Row],[Peso neto]]</f>
        <v>0.96551724137931039</v>
      </c>
    </row>
    <row r="1958" spans="2:14" x14ac:dyDescent="0.25">
      <c r="B1958" s="17" t="s">
        <v>1772</v>
      </c>
      <c r="C1958" s="3" t="s">
        <v>39</v>
      </c>
      <c r="D1958" s="4">
        <v>1</v>
      </c>
      <c r="E1958" s="2" t="s">
        <v>50</v>
      </c>
      <c r="F1958" s="4">
        <v>116</v>
      </c>
      <c r="G1958" s="4">
        <v>104</v>
      </c>
      <c r="H1958" s="4">
        <v>17</v>
      </c>
      <c r="I1958" s="4">
        <v>0.7</v>
      </c>
      <c r="J1958" s="4">
        <v>0.1</v>
      </c>
      <c r="K1958" s="4">
        <v>3.5</v>
      </c>
      <c r="L1958" s="8">
        <v>1.7</v>
      </c>
      <c r="M1958" s="59">
        <f>AlimentosSMAE[[#This Row],[Fibra]]/AlimentosSMAE[[#This Row],[Peso neto]]</f>
        <v>1.6346153846153847E-2</v>
      </c>
      <c r="N1958" s="62">
        <f>AlimentosSMAE[[#This Row],[Kcal]]/AlimentosSMAE[[#This Row],[Peso neto]]</f>
        <v>0.16346153846153846</v>
      </c>
    </row>
    <row r="1959" spans="2:14" x14ac:dyDescent="0.25">
      <c r="B1959" s="17" t="s">
        <v>2021</v>
      </c>
      <c r="C1959" s="3" t="s">
        <v>39</v>
      </c>
      <c r="D1959" s="4">
        <v>50</v>
      </c>
      <c r="E1959" s="2" t="s">
        <v>10</v>
      </c>
      <c r="F1959" s="4">
        <v>50</v>
      </c>
      <c r="G1959" s="4">
        <v>41</v>
      </c>
      <c r="H1959" s="4">
        <v>21</v>
      </c>
      <c r="I1959" s="4">
        <v>2</v>
      </c>
      <c r="J1959" s="4">
        <v>0.3</v>
      </c>
      <c r="K1959" s="4">
        <v>3.6</v>
      </c>
      <c r="L1959" s="8">
        <v>0.6</v>
      </c>
      <c r="M1959" s="59">
        <f>AlimentosSMAE[[#This Row],[Fibra]]/AlimentosSMAE[[#This Row],[Peso neto]]</f>
        <v>1.4634146341463414E-2</v>
      </c>
      <c r="N1959" s="62">
        <f>AlimentosSMAE[[#This Row],[Kcal]]/AlimentosSMAE[[#This Row],[Peso neto]]</f>
        <v>0.51219512195121952</v>
      </c>
    </row>
    <row r="1960" spans="2:14" x14ac:dyDescent="0.25">
      <c r="B1960" s="17" t="s">
        <v>1491</v>
      </c>
      <c r="C1960" s="3" t="s">
        <v>39</v>
      </c>
      <c r="D1960" s="4">
        <v>0.33333333300000001</v>
      </c>
      <c r="E1960" s="2" t="s">
        <v>1486</v>
      </c>
      <c r="F1960" s="4">
        <v>43</v>
      </c>
      <c r="G1960" s="4">
        <v>43</v>
      </c>
      <c r="H1960" s="4">
        <v>19</v>
      </c>
      <c r="I1960" s="4">
        <v>0.5</v>
      </c>
      <c r="J1960" s="4">
        <v>0</v>
      </c>
      <c r="K1960" s="4">
        <v>4.0999999999999996</v>
      </c>
      <c r="L1960" s="8">
        <v>0.6</v>
      </c>
      <c r="M1960" s="59">
        <f>AlimentosSMAE[[#This Row],[Fibra]]/AlimentosSMAE[[#This Row],[Peso neto]]</f>
        <v>1.3953488372093023E-2</v>
      </c>
      <c r="N1960" s="62">
        <f>AlimentosSMAE[[#This Row],[Kcal]]/AlimentosSMAE[[#This Row],[Peso neto]]</f>
        <v>0.44186046511627908</v>
      </c>
    </row>
    <row r="1961" spans="2:14" x14ac:dyDescent="0.25">
      <c r="B1961" s="17" t="s">
        <v>1581</v>
      </c>
      <c r="C1961" s="3" t="s">
        <v>39</v>
      </c>
      <c r="D1961" s="4">
        <v>1</v>
      </c>
      <c r="E1961" s="2" t="s">
        <v>876</v>
      </c>
      <c r="F1961" s="4">
        <v>15</v>
      </c>
      <c r="G1961" s="4">
        <v>15</v>
      </c>
      <c r="H1961" s="4">
        <v>20</v>
      </c>
      <c r="I1961" s="4">
        <v>0.1</v>
      </c>
      <c r="J1961" s="4">
        <v>0.1</v>
      </c>
      <c r="K1961" s="4">
        <v>5.3</v>
      </c>
      <c r="L1961" s="8">
        <v>0.2</v>
      </c>
      <c r="M1961" s="59">
        <f>AlimentosSMAE[[#This Row],[Fibra]]/AlimentosSMAE[[#This Row],[Peso neto]]</f>
        <v>1.3333333333333334E-2</v>
      </c>
      <c r="N1961" s="62">
        <f>AlimentosSMAE[[#This Row],[Kcal]]/AlimentosSMAE[[#This Row],[Peso neto]]</f>
        <v>1.3333333333333333</v>
      </c>
    </row>
    <row r="1962" spans="2:14" x14ac:dyDescent="0.25">
      <c r="B1962" s="17" t="s">
        <v>1948</v>
      </c>
      <c r="C1962" s="3" t="s">
        <v>39</v>
      </c>
      <c r="D1962" s="4">
        <v>75</v>
      </c>
      <c r="E1962" s="2" t="s">
        <v>10</v>
      </c>
      <c r="F1962" s="4">
        <v>75</v>
      </c>
      <c r="G1962" s="4">
        <v>65</v>
      </c>
      <c r="H1962" s="4">
        <v>26</v>
      </c>
      <c r="I1962" s="4">
        <v>2.2999999999999998</v>
      </c>
      <c r="J1962" s="4">
        <v>0.1</v>
      </c>
      <c r="K1962" s="4">
        <v>4.0999999999999996</v>
      </c>
      <c r="L1962" s="8">
        <v>0.8</v>
      </c>
      <c r="M1962" s="59">
        <f>AlimentosSMAE[[#This Row],[Fibra]]/AlimentosSMAE[[#This Row],[Peso neto]]</f>
        <v>1.2307692307692308E-2</v>
      </c>
      <c r="N1962" s="62">
        <f>AlimentosSMAE[[#This Row],[Kcal]]/AlimentosSMAE[[#This Row],[Peso neto]]</f>
        <v>0.4</v>
      </c>
    </row>
    <row r="1963" spans="2:14" x14ac:dyDescent="0.25">
      <c r="B1963" s="17" t="s">
        <v>1681</v>
      </c>
      <c r="C1963" s="3" t="s">
        <v>39</v>
      </c>
      <c r="D1963" s="4">
        <v>80</v>
      </c>
      <c r="E1963" s="2" t="s">
        <v>10</v>
      </c>
      <c r="F1963" s="4">
        <v>80</v>
      </c>
      <c r="G1963" s="4">
        <v>66</v>
      </c>
      <c r="H1963" s="4">
        <v>26</v>
      </c>
      <c r="I1963" s="4">
        <v>3.1</v>
      </c>
      <c r="J1963" s="4">
        <v>0.3</v>
      </c>
      <c r="K1963" s="4">
        <v>2.6</v>
      </c>
      <c r="L1963" s="8">
        <v>0.8</v>
      </c>
      <c r="M1963" s="59">
        <f>AlimentosSMAE[[#This Row],[Fibra]]/AlimentosSMAE[[#This Row],[Peso neto]]</f>
        <v>1.2121212121212121E-2</v>
      </c>
      <c r="N1963" s="62">
        <f>AlimentosSMAE[[#This Row],[Kcal]]/AlimentosSMAE[[#This Row],[Peso neto]]</f>
        <v>0.39393939393939392</v>
      </c>
    </row>
    <row r="1964" spans="2:14" x14ac:dyDescent="0.25">
      <c r="B1964" s="17" t="s">
        <v>1640</v>
      </c>
      <c r="C1964" s="3" t="s">
        <v>39</v>
      </c>
      <c r="D1964" s="4">
        <v>0.5</v>
      </c>
      <c r="E1964" s="2" t="s">
        <v>50</v>
      </c>
      <c r="F1964" s="4">
        <v>68</v>
      </c>
      <c r="G1964" s="4">
        <v>68</v>
      </c>
      <c r="H1964" s="4">
        <v>19</v>
      </c>
      <c r="I1964" s="4">
        <v>0.6</v>
      </c>
      <c r="J1964" s="4">
        <v>0.1</v>
      </c>
      <c r="K1964" s="4">
        <v>4.5999999999999996</v>
      </c>
      <c r="L1964" s="8">
        <v>0.8</v>
      </c>
      <c r="M1964" s="59">
        <f>AlimentosSMAE[[#This Row],[Fibra]]/AlimentosSMAE[[#This Row],[Peso neto]]</f>
        <v>1.1764705882352941E-2</v>
      </c>
      <c r="N1964" s="62">
        <f>AlimentosSMAE[[#This Row],[Kcal]]/AlimentosSMAE[[#This Row],[Peso neto]]</f>
        <v>0.27941176470588236</v>
      </c>
    </row>
    <row r="1965" spans="2:14" x14ac:dyDescent="0.25">
      <c r="B1965" s="17" t="s">
        <v>1808</v>
      </c>
      <c r="C1965" s="3" t="s">
        <v>39</v>
      </c>
      <c r="D1965" s="4">
        <v>120</v>
      </c>
      <c r="E1965" s="2" t="s">
        <v>10</v>
      </c>
      <c r="F1965" s="4">
        <v>120</v>
      </c>
      <c r="G1965" s="4">
        <v>72</v>
      </c>
      <c r="H1965" s="4">
        <v>26</v>
      </c>
      <c r="I1965" s="4">
        <v>2.6</v>
      </c>
      <c r="J1965" s="4">
        <v>0.1</v>
      </c>
      <c r="K1965" s="4">
        <v>3.5</v>
      </c>
      <c r="L1965" s="8">
        <v>0.7</v>
      </c>
      <c r="M1965" s="59">
        <f>AlimentosSMAE[[#This Row],[Fibra]]/AlimentosSMAE[[#This Row],[Peso neto]]</f>
        <v>9.7222222222222224E-3</v>
      </c>
      <c r="N1965" s="62">
        <f>AlimentosSMAE[[#This Row],[Kcal]]/AlimentosSMAE[[#This Row],[Peso neto]]</f>
        <v>0.3611111111111111</v>
      </c>
    </row>
    <row r="1966" spans="2:14" x14ac:dyDescent="0.25">
      <c r="B1966" s="17" t="s">
        <v>1664</v>
      </c>
      <c r="C1966" s="3" t="s">
        <v>39</v>
      </c>
      <c r="D1966" s="4">
        <v>0.5</v>
      </c>
      <c r="E1966" s="2" t="s">
        <v>45</v>
      </c>
      <c r="F1966" s="4">
        <v>62</v>
      </c>
      <c r="G1966" s="4">
        <v>62</v>
      </c>
      <c r="H1966" s="4">
        <v>19</v>
      </c>
      <c r="I1966" s="4">
        <v>0.5</v>
      </c>
      <c r="J1966" s="4">
        <v>0.1</v>
      </c>
      <c r="K1966" s="4">
        <v>4.7</v>
      </c>
      <c r="L1966" s="8">
        <v>0.6</v>
      </c>
      <c r="M1966" s="59">
        <f>AlimentosSMAE[[#This Row],[Fibra]]/AlimentosSMAE[[#This Row],[Peso neto]]</f>
        <v>9.6774193548387101E-3</v>
      </c>
      <c r="N1966" s="62">
        <f>AlimentosSMAE[[#This Row],[Kcal]]/AlimentosSMAE[[#This Row],[Peso neto]]</f>
        <v>0.30645161290322581</v>
      </c>
    </row>
    <row r="1967" spans="2:14" x14ac:dyDescent="0.25">
      <c r="B1967" s="17" t="s">
        <v>1145</v>
      </c>
      <c r="C1967" s="3" t="s">
        <v>39</v>
      </c>
      <c r="D1967" s="4">
        <v>100</v>
      </c>
      <c r="E1967" s="2" t="s">
        <v>10</v>
      </c>
      <c r="F1967" s="4">
        <v>100</v>
      </c>
      <c r="G1967" s="4">
        <v>85</v>
      </c>
      <c r="H1967" s="4">
        <v>34</v>
      </c>
      <c r="I1967" s="4">
        <v>4.0999999999999996</v>
      </c>
      <c r="J1967" s="4">
        <v>0.5</v>
      </c>
      <c r="K1967" s="4">
        <v>3.3</v>
      </c>
      <c r="L1967" s="8">
        <v>0.8</v>
      </c>
      <c r="M1967" s="59">
        <f>AlimentosSMAE[[#This Row],[Fibra]]/AlimentosSMAE[[#This Row],[Peso neto]]</f>
        <v>9.4117647058823539E-3</v>
      </c>
      <c r="N1967" s="62">
        <f>AlimentosSMAE[[#This Row],[Kcal]]/AlimentosSMAE[[#This Row],[Peso neto]]</f>
        <v>0.4</v>
      </c>
    </row>
    <row r="1968" spans="2:14" x14ac:dyDescent="0.25">
      <c r="B1968" s="17" t="s">
        <v>1639</v>
      </c>
      <c r="C1968" s="3" t="s">
        <v>39</v>
      </c>
      <c r="D1968" s="4">
        <v>1</v>
      </c>
      <c r="E1968" s="2" t="s">
        <v>45</v>
      </c>
      <c r="F1968" s="4">
        <v>75</v>
      </c>
      <c r="G1968" s="4">
        <v>64</v>
      </c>
      <c r="H1968" s="4">
        <v>17</v>
      </c>
      <c r="I1968" s="4">
        <v>0.7</v>
      </c>
      <c r="J1968" s="4">
        <v>0.1</v>
      </c>
      <c r="K1968" s="4">
        <v>4</v>
      </c>
      <c r="L1968" s="8">
        <v>0.6</v>
      </c>
      <c r="M1968" s="59">
        <f>AlimentosSMAE[[#This Row],[Fibra]]/AlimentosSMAE[[#This Row],[Peso neto]]</f>
        <v>9.3749999999999997E-3</v>
      </c>
      <c r="N1968" s="62">
        <f>AlimentosSMAE[[#This Row],[Kcal]]/AlimentosSMAE[[#This Row],[Peso neto]]</f>
        <v>0.265625</v>
      </c>
    </row>
    <row r="1969" spans="2:14" ht="15.75" customHeight="1" x14ac:dyDescent="0.25">
      <c r="B1969" s="17" t="s">
        <v>1642</v>
      </c>
      <c r="C1969" s="3" t="s">
        <v>39</v>
      </c>
      <c r="D1969" s="4">
        <v>1</v>
      </c>
      <c r="E1969" s="2" t="s">
        <v>45</v>
      </c>
      <c r="F1969" s="4">
        <v>75</v>
      </c>
      <c r="G1969" s="4">
        <v>64</v>
      </c>
      <c r="H1969" s="4">
        <v>17</v>
      </c>
      <c r="I1969" s="4">
        <v>0.7</v>
      </c>
      <c r="J1969" s="4">
        <v>0.1</v>
      </c>
      <c r="K1969" s="4">
        <v>4</v>
      </c>
      <c r="L1969" s="8">
        <v>0.6</v>
      </c>
      <c r="M1969" s="59">
        <f>AlimentosSMAE[[#This Row],[Fibra]]/AlimentosSMAE[[#This Row],[Peso neto]]</f>
        <v>9.3749999999999997E-3</v>
      </c>
      <c r="N1969" s="62">
        <f>AlimentosSMAE[[#This Row],[Kcal]]/AlimentosSMAE[[#This Row],[Peso neto]]</f>
        <v>0.265625</v>
      </c>
    </row>
    <row r="1970" spans="2:14" x14ac:dyDescent="0.25">
      <c r="B1970" s="17" t="s">
        <v>1643</v>
      </c>
      <c r="C1970" s="3" t="s">
        <v>39</v>
      </c>
      <c r="D1970" s="4">
        <v>1</v>
      </c>
      <c r="E1970" s="2" t="s">
        <v>45</v>
      </c>
      <c r="F1970" s="4">
        <v>75</v>
      </c>
      <c r="G1970" s="4">
        <v>64</v>
      </c>
      <c r="H1970" s="4">
        <v>17</v>
      </c>
      <c r="I1970" s="4">
        <v>0.7</v>
      </c>
      <c r="J1970" s="4">
        <v>0.1</v>
      </c>
      <c r="K1970" s="4">
        <v>4</v>
      </c>
      <c r="L1970" s="8">
        <v>0.6</v>
      </c>
      <c r="M1970" s="59">
        <f>AlimentosSMAE[[#This Row],[Fibra]]/AlimentosSMAE[[#This Row],[Peso neto]]</f>
        <v>9.3749999999999997E-3</v>
      </c>
      <c r="N1970" s="62">
        <f>AlimentosSMAE[[#This Row],[Kcal]]/AlimentosSMAE[[#This Row],[Peso neto]]</f>
        <v>0.265625</v>
      </c>
    </row>
    <row r="1971" spans="2:14" x14ac:dyDescent="0.25">
      <c r="B1971" s="17" t="s">
        <v>1469</v>
      </c>
      <c r="C1971" s="3" t="s">
        <v>39</v>
      </c>
      <c r="D1971" s="4">
        <v>2</v>
      </c>
      <c r="E1971" s="2" t="s">
        <v>50</v>
      </c>
      <c r="F1971" s="4">
        <v>120</v>
      </c>
      <c r="G1971" s="4">
        <v>108</v>
      </c>
      <c r="H1971" s="4">
        <v>24</v>
      </c>
      <c r="I1971" s="4">
        <v>1.9</v>
      </c>
      <c r="J1971" s="4">
        <v>0.3</v>
      </c>
      <c r="K1971" s="4">
        <v>3.1</v>
      </c>
      <c r="L1971" s="8">
        <v>1</v>
      </c>
      <c r="M1971" s="59">
        <f>AlimentosSMAE[[#This Row],[Fibra]]/AlimentosSMAE[[#This Row],[Peso neto]]</f>
        <v>9.2592592592592587E-3</v>
      </c>
      <c r="N1971" s="62">
        <f>AlimentosSMAE[[#This Row],[Kcal]]/AlimentosSMAE[[#This Row],[Peso neto]]</f>
        <v>0.22222222222222221</v>
      </c>
    </row>
    <row r="1972" spans="2:14" x14ac:dyDescent="0.25">
      <c r="B1972" s="17" t="s">
        <v>1985</v>
      </c>
      <c r="C1972" s="3" t="s">
        <v>39</v>
      </c>
      <c r="D1972" s="4">
        <v>1</v>
      </c>
      <c r="E1972" s="2" t="s">
        <v>50</v>
      </c>
      <c r="F1972" s="4">
        <v>115</v>
      </c>
      <c r="G1972" s="4">
        <v>115</v>
      </c>
      <c r="H1972" s="4">
        <v>21</v>
      </c>
      <c r="I1972" s="4">
        <v>1.7</v>
      </c>
      <c r="J1972" s="4">
        <v>0.2</v>
      </c>
      <c r="K1972" s="4">
        <v>4.0999999999999996</v>
      </c>
      <c r="L1972" s="8">
        <v>0.9</v>
      </c>
      <c r="M1972" s="59">
        <f>AlimentosSMAE[[#This Row],[Fibra]]/AlimentosSMAE[[#This Row],[Peso neto]]</f>
        <v>7.8260869565217397E-3</v>
      </c>
      <c r="N1972" s="62">
        <f>AlimentosSMAE[[#This Row],[Kcal]]/AlimentosSMAE[[#This Row],[Peso neto]]</f>
        <v>0.18260869565217391</v>
      </c>
    </row>
    <row r="1973" spans="2:14" x14ac:dyDescent="0.25">
      <c r="B1973" s="17" t="s">
        <v>1986</v>
      </c>
      <c r="C1973" s="3" t="s">
        <v>39</v>
      </c>
      <c r="D1973" s="4">
        <v>2</v>
      </c>
      <c r="E1973" s="2" t="s">
        <v>50</v>
      </c>
      <c r="F1973" s="4">
        <v>192</v>
      </c>
      <c r="G1973" s="4">
        <v>192</v>
      </c>
      <c r="H1973" s="4">
        <v>31</v>
      </c>
      <c r="I1973" s="4">
        <v>2.5</v>
      </c>
      <c r="J1973" s="4">
        <v>0.2</v>
      </c>
      <c r="K1973" s="4">
        <v>6.6</v>
      </c>
      <c r="L1973" s="8">
        <v>1.5</v>
      </c>
      <c r="M1973" s="59">
        <f>AlimentosSMAE[[#This Row],[Fibra]]/AlimentosSMAE[[#This Row],[Peso neto]]</f>
        <v>7.8125E-3</v>
      </c>
      <c r="N1973" s="62">
        <f>AlimentosSMAE[[#This Row],[Kcal]]/AlimentosSMAE[[#This Row],[Peso neto]]</f>
        <v>0.16145833333333334</v>
      </c>
    </row>
    <row r="1974" spans="2:14" x14ac:dyDescent="0.25">
      <c r="B1974" s="17" t="s">
        <v>1582</v>
      </c>
      <c r="C1974" s="3" t="s">
        <v>39</v>
      </c>
      <c r="D1974" s="4">
        <v>1</v>
      </c>
      <c r="E1974" s="2" t="s">
        <v>50</v>
      </c>
      <c r="F1974" s="4">
        <v>104</v>
      </c>
      <c r="G1974" s="4">
        <v>104</v>
      </c>
      <c r="H1974" s="4">
        <v>16</v>
      </c>
      <c r="I1974" s="4">
        <v>0.7</v>
      </c>
      <c r="J1974" s="4">
        <v>0.1</v>
      </c>
      <c r="K1974" s="4">
        <v>3.8</v>
      </c>
      <c r="L1974" s="8">
        <v>0.5</v>
      </c>
      <c r="M1974" s="59">
        <f>AlimentosSMAE[[#This Row],[Fibra]]/AlimentosSMAE[[#This Row],[Peso neto]]</f>
        <v>4.807692307692308E-3</v>
      </c>
      <c r="N1974" s="62">
        <f>AlimentosSMAE[[#This Row],[Kcal]]/AlimentosSMAE[[#This Row],[Peso neto]]</f>
        <v>0.15384615384615385</v>
      </c>
    </row>
    <row r="1975" spans="2:14" ht="15.75" thickBot="1" x14ac:dyDescent="0.3">
      <c r="B1975" s="18" t="s">
        <v>1580</v>
      </c>
      <c r="C1975" s="15" t="s">
        <v>39</v>
      </c>
      <c r="D1975" s="10">
        <v>0.33333333300000001</v>
      </c>
      <c r="E1975" s="9" t="s">
        <v>50</v>
      </c>
      <c r="F1975" s="10">
        <v>80</v>
      </c>
      <c r="G1975" s="10">
        <v>80</v>
      </c>
      <c r="H1975" s="10">
        <v>23</v>
      </c>
      <c r="I1975" s="10">
        <v>1.1000000000000001</v>
      </c>
      <c r="J1975" s="10">
        <v>1</v>
      </c>
      <c r="K1975" s="10">
        <v>3.3</v>
      </c>
      <c r="L1975" s="11">
        <v>0</v>
      </c>
      <c r="M1975" s="60">
        <f>AlimentosSMAE[[#This Row],[Fibra]]/AlimentosSMAE[[#This Row],[Peso neto]]</f>
        <v>0</v>
      </c>
      <c r="N1975" s="63">
        <f>AlimentosSMAE[[#This Row],[Kcal]]/AlimentosSMAE[[#This Row],[Peso neto]]</f>
        <v>0.28749999999999998</v>
      </c>
    </row>
  </sheetData>
  <dataValidations count="3">
    <dataValidation type="decimal" errorStyle="warning" operator="greaterThanOrEqual" allowBlank="1" showInputMessage="1" showErrorMessage="1" errorTitle="Atención" error="Debe ser un numero mayo o igual a cero" promptTitle="Carga de valores" prompt="Cargar valor de la variable para el alimento seleccionado, precaucion que sera dependiendo de la unidad seleccionada." sqref="F3:L1048576" xr:uid="{00000000-0002-0000-0000-000000000000}">
      <formula1>0</formula1>
    </dataValidation>
    <dataValidation type="decimal" operator="greaterThanOrEqual" allowBlank="1" showInputMessage="1" showErrorMessage="1" errorTitle="Advertencia" error="Debe ser un numero" promptTitle="Carga de valores" prompt="Debe ser un numero" sqref="D3:D1048576" xr:uid="{00000000-0002-0000-0000-000001000000}">
      <formula1>0</formula1>
    </dataValidation>
    <dataValidation allowBlank="1" showInputMessage="1" showErrorMessage="1" errorTitle="Advertencia" error="Debe ser un alimento" promptTitle="Carga de datos" prompt="Ingresar el nombre del alimento lo mas resumido posible" sqref="B3:B1048576" xr:uid="{00000000-0002-0000-0000-000002000000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arga de valores" prompt="Seleccionar tipo de unidad de los disponibles, en caso de necesitar un nuevo tipo de unidad ver hoja &quot;Calc.Aux.&quot;" xr:uid="{00000000-0002-0000-0000-000003000000}">
          <x14:formula1>
            <xm:f>'Calc.Aux.'!$B$2:$B$100</xm:f>
          </x14:formula1>
          <xm:sqref>E3:E1048576</xm:sqref>
        </x14:dataValidation>
        <x14:dataValidation type="list" allowBlank="1" showInputMessage="1" showErrorMessage="1" errorTitle="Advertencia" error="Debe ser una categoria dentro de la lista" promptTitle="Carga de datos" prompt="Seleccionar una categoria de las que se encuentran en la lista, en caso de no estar ver en la hoja &quot;Calc.Aux&quot; donde se podra agregar nuevas categorias." xr:uid="{00000000-0002-0000-0000-000004000000}">
          <x14:formula1>
            <xm:f>'Calc.Aux.'!$D$2:$D$30</xm:f>
          </x14:formula1>
          <xm:sqref>C3:C1975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O2010"/>
  <sheetViews>
    <sheetView showGridLines="0" workbookViewId="0">
      <selection activeCell="N8" sqref="N8"/>
    </sheetView>
  </sheetViews>
  <sheetFormatPr baseColWidth="10" defaultRowHeight="15" x14ac:dyDescent="0.25"/>
  <cols>
    <col min="1" max="1" width="5.85546875" style="29" customWidth="1"/>
    <col min="2" max="2" width="24.28515625" bestFit="1" customWidth="1"/>
    <col min="6" max="6" width="16.5703125" bestFit="1" customWidth="1"/>
    <col min="9" max="9" width="20" customWidth="1"/>
    <col min="10" max="10" width="17.5703125" customWidth="1"/>
    <col min="13" max="13" width="12.5703125" bestFit="1" customWidth="1"/>
  </cols>
  <sheetData>
    <row r="1" spans="1:14" s="29" customFormat="1" ht="15.75" thickBot="1" x14ac:dyDescent="0.3"/>
    <row r="2" spans="1:14" ht="15" customHeight="1" x14ac:dyDescent="0.25">
      <c r="B2" s="102" t="s">
        <v>2058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4" ht="15.75" thickBot="1" x14ac:dyDescent="0.3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7"/>
    </row>
    <row r="4" spans="1:14" x14ac:dyDescent="0.25">
      <c r="B4" s="108"/>
      <c r="C4" s="109"/>
      <c r="D4" s="109"/>
      <c r="E4" s="109"/>
      <c r="F4" s="114"/>
      <c r="G4" s="114"/>
      <c r="H4" s="109"/>
      <c r="I4" s="109"/>
      <c r="J4" s="109"/>
      <c r="K4" s="109"/>
      <c r="L4" s="109"/>
      <c r="M4" s="115"/>
    </row>
    <row r="5" spans="1:14" x14ac:dyDescent="0.25">
      <c r="B5" s="110"/>
      <c r="C5" s="111"/>
      <c r="D5" s="111"/>
      <c r="E5" s="111"/>
      <c r="F5" s="124" t="s">
        <v>2057</v>
      </c>
      <c r="G5" s="124"/>
      <c r="H5" s="111"/>
      <c r="I5" s="111"/>
      <c r="J5" s="111"/>
      <c r="K5" s="111"/>
      <c r="L5" s="111"/>
      <c r="M5" s="116"/>
    </row>
    <row r="6" spans="1:14" x14ac:dyDescent="0.25">
      <c r="B6" s="112"/>
      <c r="C6" s="113"/>
      <c r="D6" s="113"/>
      <c r="E6" s="113"/>
      <c r="F6" s="31">
        <v>0.7</v>
      </c>
      <c r="G6" s="31">
        <v>0.3</v>
      </c>
      <c r="H6" s="113"/>
      <c r="I6" s="113"/>
      <c r="J6" s="113"/>
      <c r="K6" s="113"/>
      <c r="L6" s="113"/>
      <c r="M6" s="117"/>
    </row>
    <row r="7" spans="1:14" x14ac:dyDescent="0.25">
      <c r="B7" s="35" t="s">
        <v>0</v>
      </c>
      <c r="C7" s="36" t="s">
        <v>2048</v>
      </c>
      <c r="D7" s="36" t="s">
        <v>2050</v>
      </c>
      <c r="E7" s="36" t="s">
        <v>2051</v>
      </c>
      <c r="F7" s="36" t="s">
        <v>2052</v>
      </c>
      <c r="G7" s="36" t="s">
        <v>2053</v>
      </c>
      <c r="H7" s="37" t="s">
        <v>2056</v>
      </c>
      <c r="I7" s="139" t="s">
        <v>2054</v>
      </c>
      <c r="J7" s="140"/>
      <c r="K7" s="141" t="s">
        <v>2055</v>
      </c>
      <c r="L7" s="141"/>
      <c r="M7" s="142"/>
    </row>
    <row r="8" spans="1:14" x14ac:dyDescent="0.25">
      <c r="A8" s="30">
        <f>$H8</f>
        <v>0.41826530612244894</v>
      </c>
      <c r="B8" s="38" t="s">
        <v>328</v>
      </c>
      <c r="C8" s="27" t="str">
        <f>IFERROR(VLOOKUP($B$8,'Banco de datos alime. - SMAE'!$B$3:$M$1048576,2,FALSE),"")</f>
        <v>Frutas</v>
      </c>
      <c r="D8" s="27">
        <f>IFERROR(VLOOKUP($B$8,'Banco de datos alime. - SMAE'!$B$3:$M$1048576,6,FALSE),"")</f>
        <v>98</v>
      </c>
      <c r="E8" s="27">
        <f>IFERROR(VLOOKUP($B$8,'Banco de datos alime. - SMAE'!$B$3:$M$1048576,7,FALSE),"")</f>
        <v>58</v>
      </c>
      <c r="F8" s="28">
        <f>IFERROR(E8/D8,"")</f>
        <v>0.59183673469387754</v>
      </c>
      <c r="G8" s="28">
        <f>IF($B8="","",(VLOOKUP($B$8,'Banco de datos alime. - SMAE'!$B$3:$M$1048576,11,FALSE)/'Tabla-Formulas'!$D8))</f>
        <v>1.3265306122448981E-2</v>
      </c>
      <c r="H8" s="28">
        <f>IFERROR($F8*$F$6+$G8*$G$6,"")</f>
        <v>0.41826530612244894</v>
      </c>
      <c r="I8" s="135" t="str">
        <f>IF(OR($B$8&lt;&gt;"",$B$9&lt;&gt;""),VLOOKUP(MAX($H$8:$H$9),$A$8:$B$9,2,FALSE),"")</f>
        <v>Mejillones  sin concha cocidos</v>
      </c>
      <c r="J8" s="136"/>
      <c r="K8" s="141"/>
      <c r="L8" s="141"/>
      <c r="M8" s="142"/>
    </row>
    <row r="9" spans="1:14" x14ac:dyDescent="0.25">
      <c r="A9" s="30">
        <f>$H9</f>
        <v>1.204</v>
      </c>
      <c r="B9" s="38" t="s">
        <v>1211</v>
      </c>
      <c r="C9" s="27" t="str">
        <f>IFERROR(VLOOKUP($B$9,'Banco de datos alime. - SMAE'!$B$3:$M$1048576,2,FALSE),"")</f>
        <v>AOAMBG</v>
      </c>
      <c r="D9" s="27">
        <f>IFERROR(VLOOKUP($B$9,'Banco de datos alime. - SMAE'!$B$3:$M$1048576,6,FALSE),"")</f>
        <v>25</v>
      </c>
      <c r="E9" s="27">
        <f>IFERROR(VLOOKUP($B$9,'Banco de datos alime. - SMAE'!$B$3:$M$1048576,7,FALSE),"")</f>
        <v>43</v>
      </c>
      <c r="F9" s="28">
        <f>IFERROR(E9/D9,"")</f>
        <v>1.72</v>
      </c>
      <c r="G9" s="28">
        <f>IF($B9="","",(VLOOKUP($B9,'Banco de datos alime. - SMAE'!$B$3:$M$1048576,11,FALSE)/'Tabla-Formulas'!$D9))</f>
        <v>0</v>
      </c>
      <c r="H9" s="28">
        <f>IFERROR($F9*$F$6+$G9*$G$6,"")</f>
        <v>1.204</v>
      </c>
      <c r="I9" s="137"/>
      <c r="J9" s="138"/>
      <c r="K9" s="141"/>
      <c r="L9" s="141"/>
      <c r="M9" s="142"/>
    </row>
    <row r="10" spans="1:14" x14ac:dyDescent="0.25">
      <c r="B10" s="118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0"/>
    </row>
    <row r="11" spans="1:14" ht="15.75" thickBot="1" x14ac:dyDescent="0.3"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3"/>
    </row>
    <row r="12" spans="1:14" ht="15.75" thickBot="1" x14ac:dyDescent="0.3"/>
    <row r="13" spans="1:14" x14ac:dyDescent="0.25">
      <c r="B13" s="125" t="s">
        <v>2042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7"/>
      <c r="M13" s="131">
        <f>AVERAGEIF(AlimentosSMAE[Categoria],"Cereales",AlimentosSMAE[Proteina])</f>
        <v>2.0050724637681152</v>
      </c>
    </row>
    <row r="14" spans="1:14" ht="15.75" thickBot="1" x14ac:dyDescent="0.3"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130"/>
      <c r="M14" s="132"/>
    </row>
    <row r="15" spans="1:14" ht="15.75" thickBot="1" x14ac:dyDescent="0.3"/>
    <row r="16" spans="1:14" ht="15" customHeight="1" x14ac:dyDescent="0.25">
      <c r="B16" s="125" t="s">
        <v>2043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39"/>
      <c r="N16" s="40"/>
    </row>
    <row r="17" spans="2:14" ht="15.75" thickBot="1" x14ac:dyDescent="0.3">
      <c r="B17" s="133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N17" s="32"/>
    </row>
    <row r="18" spans="2:14" ht="15.75" thickBot="1" x14ac:dyDescent="0.3">
      <c r="B18" s="12" t="s">
        <v>0</v>
      </c>
      <c r="C18" s="13" t="s">
        <v>2048</v>
      </c>
      <c r="D18" s="12" t="s">
        <v>1</v>
      </c>
      <c r="E18" s="12" t="s">
        <v>2</v>
      </c>
      <c r="F18" s="12" t="s">
        <v>2045</v>
      </c>
      <c r="G18" s="12" t="s">
        <v>3</v>
      </c>
      <c r="H18" s="12" t="s">
        <v>4</v>
      </c>
      <c r="I18" s="12" t="s">
        <v>5</v>
      </c>
      <c r="J18" s="12" t="s">
        <v>6</v>
      </c>
      <c r="K18" s="12" t="s">
        <v>7</v>
      </c>
      <c r="L18" s="12" t="s">
        <v>8</v>
      </c>
      <c r="M18" s="42" t="s">
        <v>2059</v>
      </c>
      <c r="N18" s="55" t="s">
        <v>2060</v>
      </c>
    </row>
    <row r="19" spans="2:14" hidden="1" x14ac:dyDescent="0.25">
      <c r="B19" s="16" t="s">
        <v>1867</v>
      </c>
      <c r="C19" s="14" t="s">
        <v>2040</v>
      </c>
      <c r="D19" s="6">
        <v>8</v>
      </c>
      <c r="E19" s="5" t="s">
        <v>52</v>
      </c>
      <c r="F19" s="6">
        <v>31</v>
      </c>
      <c r="G19" s="6">
        <v>31</v>
      </c>
      <c r="H19" s="6">
        <v>66</v>
      </c>
      <c r="I19" s="6">
        <v>4.8</v>
      </c>
      <c r="J19" s="6">
        <v>1.3</v>
      </c>
      <c r="K19" s="6">
        <v>19.8</v>
      </c>
      <c r="L19" s="7">
        <v>13.1</v>
      </c>
      <c r="M19" s="41">
        <f>IF(AlimentosSMAECOPIA2[[#This Row],[Categoria]]="Cereales",AlimentosSMAECOPIA2[[#This Row],[Proteina]],"")</f>
        <v>4.8</v>
      </c>
      <c r="N19" s="54">
        <f>AlimentosSMAECOPIA2[[#This Row],[Fibra]]/AlimentosSMAECOPIA2[[#This Row],[Peso_neto]]</f>
        <v>0.42258064516129029</v>
      </c>
    </row>
    <row r="20" spans="2:14" hidden="1" x14ac:dyDescent="0.25">
      <c r="B20" s="17" t="s">
        <v>984</v>
      </c>
      <c r="C20" s="3" t="s">
        <v>2040</v>
      </c>
      <c r="D20" s="4">
        <v>0.5</v>
      </c>
      <c r="E20" s="2" t="s">
        <v>50</v>
      </c>
      <c r="F20" s="4">
        <v>26</v>
      </c>
      <c r="G20" s="4">
        <v>26</v>
      </c>
      <c r="H20" s="4">
        <v>50</v>
      </c>
      <c r="I20" s="4">
        <v>3.8</v>
      </c>
      <c r="J20" s="4">
        <v>1.2</v>
      </c>
      <c r="K20" s="4">
        <v>26</v>
      </c>
      <c r="L20" s="8">
        <v>16.899999999999999</v>
      </c>
      <c r="M20" s="4">
        <f>IF(AlimentosSMAECOPIA2[[#This Row],[Categoria]]="Cereales",AlimentosSMAECOPIA2[[#This Row],[Proteina]],"")</f>
        <v>3.8</v>
      </c>
      <c r="N20" s="8">
        <f>AlimentosSMAECOPIA2[[#This Row],[Fibra]]/AlimentosSMAECOPIA2[[#This Row],[Peso_neto]]</f>
        <v>0.64999999999999991</v>
      </c>
    </row>
    <row r="21" spans="2:14" hidden="1" x14ac:dyDescent="0.25">
      <c r="B21" s="17" t="s">
        <v>450</v>
      </c>
      <c r="C21" s="3" t="s">
        <v>2040</v>
      </c>
      <c r="D21" s="4">
        <v>0.33333333300000001</v>
      </c>
      <c r="E21" s="2" t="s">
        <v>50</v>
      </c>
      <c r="F21" s="4">
        <v>21</v>
      </c>
      <c r="G21" s="4">
        <v>21</v>
      </c>
      <c r="H21" s="4">
        <v>54</v>
      </c>
      <c r="I21" s="4">
        <v>2.6</v>
      </c>
      <c r="J21" s="4">
        <v>0.7</v>
      </c>
      <c r="K21" s="4">
        <v>15.3</v>
      </c>
      <c r="L21" s="8">
        <v>6.7</v>
      </c>
      <c r="M21" s="4">
        <f>IF(AlimentosSMAECOPIA2[[#This Row],[Categoria]]="Cereales",AlimentosSMAECOPIA2[[#This Row],[Proteina]],"")</f>
        <v>2.6</v>
      </c>
      <c r="N21" s="8">
        <f>AlimentosSMAECOPIA2[[#This Row],[Fibra]]/AlimentosSMAECOPIA2[[#This Row],[Peso_neto]]</f>
        <v>0.31904761904761908</v>
      </c>
    </row>
    <row r="22" spans="2:14" hidden="1" x14ac:dyDescent="0.25">
      <c r="B22" s="17" t="s">
        <v>1867</v>
      </c>
      <c r="C22" s="3" t="s">
        <v>2040</v>
      </c>
      <c r="D22" s="4">
        <v>6</v>
      </c>
      <c r="E22" s="2" t="s">
        <v>52</v>
      </c>
      <c r="F22" s="4">
        <v>29</v>
      </c>
      <c r="G22" s="4">
        <v>29</v>
      </c>
      <c r="H22" s="4">
        <v>64</v>
      </c>
      <c r="I22" s="4">
        <v>2.4</v>
      </c>
      <c r="J22" s="4">
        <v>0.2</v>
      </c>
      <c r="K22" s="4">
        <v>24.4</v>
      </c>
      <c r="L22" s="8">
        <v>24.4</v>
      </c>
      <c r="M22" s="4">
        <f>IF(AlimentosSMAECOPIA2[[#This Row],[Categoria]]="Cereales",AlimentosSMAECOPIA2[[#This Row],[Proteina]],"")</f>
        <v>2.4</v>
      </c>
      <c r="N22" s="8">
        <f>AlimentosSMAECOPIA2[[#This Row],[Fibra]]/AlimentosSMAECOPIA2[[#This Row],[Peso_neto]]</f>
        <v>0.84137931034482749</v>
      </c>
    </row>
    <row r="23" spans="2:14" hidden="1" x14ac:dyDescent="0.25">
      <c r="B23" s="17" t="s">
        <v>753</v>
      </c>
      <c r="C23" s="3" t="s">
        <v>2040</v>
      </c>
      <c r="D23" s="4">
        <v>0.5</v>
      </c>
      <c r="E23" s="2" t="s">
        <v>50</v>
      </c>
      <c r="F23" s="4">
        <v>30</v>
      </c>
      <c r="G23" s="4">
        <v>30</v>
      </c>
      <c r="H23" s="4">
        <v>60</v>
      </c>
      <c r="I23" s="4">
        <v>2</v>
      </c>
      <c r="J23" s="4">
        <v>1</v>
      </c>
      <c r="K23" s="4">
        <v>25</v>
      </c>
      <c r="L23" s="8">
        <v>14.2</v>
      </c>
      <c r="M23" s="4">
        <f>IF(AlimentosSMAECOPIA2[[#This Row],[Categoria]]="Cereales",AlimentosSMAECOPIA2[[#This Row],[Proteina]],"")</f>
        <v>2</v>
      </c>
      <c r="N23" s="8">
        <f>AlimentosSMAECOPIA2[[#This Row],[Fibra]]/AlimentosSMAECOPIA2[[#This Row],[Peso_neto]]</f>
        <v>0.47333333333333333</v>
      </c>
    </row>
    <row r="24" spans="2:14" hidden="1" x14ac:dyDescent="0.25">
      <c r="B24" s="17" t="s">
        <v>1276</v>
      </c>
      <c r="C24" s="3" t="s">
        <v>39</v>
      </c>
      <c r="D24" s="4">
        <v>10</v>
      </c>
      <c r="E24" s="2" t="s">
        <v>10</v>
      </c>
      <c r="F24" s="4">
        <v>10</v>
      </c>
      <c r="G24" s="4">
        <v>10</v>
      </c>
      <c r="H24" s="4">
        <v>27</v>
      </c>
      <c r="I24" s="4">
        <v>3.2</v>
      </c>
      <c r="J24" s="4">
        <v>0.4</v>
      </c>
      <c r="K24" s="4">
        <v>4.4000000000000004</v>
      </c>
      <c r="L24" s="8">
        <v>2.5</v>
      </c>
      <c r="M24" s="4" t="str">
        <f>IF(AlimentosSMAECOPIA2[[#This Row],[Categoria]]="Cereales",AlimentosSMAECOPIA2[[#This Row],[Proteina]],"")</f>
        <v/>
      </c>
      <c r="N24" s="8">
        <f>AlimentosSMAECOPIA2[[#This Row],[Fibra]]/AlimentosSMAECOPIA2[[#This Row],[Peso_neto]]</f>
        <v>0.25</v>
      </c>
    </row>
    <row r="25" spans="2:14" hidden="1" x14ac:dyDescent="0.25">
      <c r="B25" s="17" t="s">
        <v>916</v>
      </c>
      <c r="C25" s="3" t="s">
        <v>2040</v>
      </c>
      <c r="D25" s="4">
        <v>2.5</v>
      </c>
      <c r="E25" s="2" t="s">
        <v>52</v>
      </c>
      <c r="F25" s="4">
        <v>20</v>
      </c>
      <c r="G25" s="4">
        <v>20</v>
      </c>
      <c r="H25" s="4">
        <v>65</v>
      </c>
      <c r="I25" s="4">
        <v>2.8</v>
      </c>
      <c r="J25" s="4">
        <v>0.5</v>
      </c>
      <c r="K25" s="4">
        <v>13.8</v>
      </c>
      <c r="L25" s="8">
        <v>4.5</v>
      </c>
      <c r="M25" s="4">
        <f>IF(AlimentosSMAECOPIA2[[#This Row],[Categoria]]="Cereales",AlimentosSMAECOPIA2[[#This Row],[Proteina]],"")</f>
        <v>2.8</v>
      </c>
      <c r="N25" s="8">
        <f>AlimentosSMAECOPIA2[[#This Row],[Fibra]]/AlimentosSMAECOPIA2[[#This Row],[Peso_neto]]</f>
        <v>0.22500000000000001</v>
      </c>
    </row>
    <row r="26" spans="2:14" hidden="1" x14ac:dyDescent="0.25">
      <c r="B26" s="17" t="s">
        <v>932</v>
      </c>
      <c r="C26" s="3" t="s">
        <v>2040</v>
      </c>
      <c r="D26" s="4">
        <v>2.5</v>
      </c>
      <c r="E26" s="2" t="s">
        <v>52</v>
      </c>
      <c r="F26" s="4">
        <v>20</v>
      </c>
      <c r="G26" s="4">
        <v>20</v>
      </c>
      <c r="H26" s="4">
        <v>65</v>
      </c>
      <c r="I26" s="4">
        <v>2.8</v>
      </c>
      <c r="J26" s="4">
        <v>0.5</v>
      </c>
      <c r="K26" s="4">
        <v>13.8</v>
      </c>
      <c r="L26" s="8">
        <v>4.5</v>
      </c>
      <c r="M26" s="4">
        <f>IF(AlimentosSMAECOPIA2[[#This Row],[Categoria]]="Cereales",AlimentosSMAECOPIA2[[#This Row],[Proteina]],"")</f>
        <v>2.8</v>
      </c>
      <c r="N26" s="8">
        <f>AlimentosSMAECOPIA2[[#This Row],[Fibra]]/AlimentosSMAECOPIA2[[#This Row],[Peso_neto]]</f>
        <v>0.22500000000000001</v>
      </c>
    </row>
    <row r="27" spans="2:14" hidden="1" x14ac:dyDescent="0.25">
      <c r="B27" s="17" t="s">
        <v>2014</v>
      </c>
      <c r="C27" s="3" t="s">
        <v>2040</v>
      </c>
      <c r="D27" s="4">
        <v>2</v>
      </c>
      <c r="E27" s="2" t="s">
        <v>45</v>
      </c>
      <c r="F27" s="4">
        <v>40</v>
      </c>
      <c r="G27" s="4">
        <v>40</v>
      </c>
      <c r="H27" s="4">
        <v>112</v>
      </c>
      <c r="I27" s="4">
        <v>3</v>
      </c>
      <c r="J27" s="4">
        <v>3.9</v>
      </c>
      <c r="K27" s="4">
        <v>16.3</v>
      </c>
      <c r="L27" s="8">
        <v>9</v>
      </c>
      <c r="M27" s="4">
        <f>IF(AlimentosSMAECOPIA2[[#This Row],[Categoria]]="Cereales",AlimentosSMAECOPIA2[[#This Row],[Proteina]],"")</f>
        <v>3</v>
      </c>
      <c r="N27" s="8">
        <f>AlimentosSMAECOPIA2[[#This Row],[Fibra]]/AlimentosSMAECOPIA2[[#This Row],[Peso_neto]]</f>
        <v>0.22500000000000001</v>
      </c>
    </row>
    <row r="28" spans="2:14" hidden="1" x14ac:dyDescent="0.25">
      <c r="B28" s="17" t="s">
        <v>148</v>
      </c>
      <c r="C28" s="3" t="s">
        <v>32</v>
      </c>
      <c r="D28" s="4">
        <v>0.5</v>
      </c>
      <c r="E28" s="2" t="s">
        <v>50</v>
      </c>
      <c r="F28" s="4">
        <v>5</v>
      </c>
      <c r="G28" s="4">
        <v>5</v>
      </c>
      <c r="H28" s="4">
        <v>51</v>
      </c>
      <c r="I28" s="4">
        <v>0</v>
      </c>
      <c r="J28" s="4">
        <v>0.3</v>
      </c>
      <c r="K28" s="4">
        <v>13.6</v>
      </c>
      <c r="L28" s="8">
        <v>1</v>
      </c>
      <c r="M28" s="4" t="str">
        <f>IF(AlimentosSMAECOPIA2[[#This Row],[Categoria]]="Cereales",AlimentosSMAECOPIA2[[#This Row],[Proteina]],"")</f>
        <v/>
      </c>
      <c r="N28" s="8">
        <f>AlimentosSMAECOPIA2[[#This Row],[Fibra]]/AlimentosSMAECOPIA2[[#This Row],[Peso_neto]]</f>
        <v>0.2</v>
      </c>
    </row>
    <row r="29" spans="2:14" hidden="1" x14ac:dyDescent="0.25">
      <c r="B29" s="17" t="s">
        <v>1383</v>
      </c>
      <c r="C29" s="3" t="s">
        <v>2040</v>
      </c>
      <c r="D29" s="4">
        <v>2.5</v>
      </c>
      <c r="E29" s="2" t="s">
        <v>50</v>
      </c>
      <c r="F29" s="4">
        <v>18</v>
      </c>
      <c r="G29" s="4">
        <v>18</v>
      </c>
      <c r="H29" s="4">
        <v>70</v>
      </c>
      <c r="I29" s="4">
        <v>3.5</v>
      </c>
      <c r="J29" s="4">
        <v>0</v>
      </c>
      <c r="K29" s="4">
        <v>14</v>
      </c>
      <c r="L29" s="8">
        <v>3.5</v>
      </c>
      <c r="M29" s="4">
        <f>IF(AlimentosSMAECOPIA2[[#This Row],[Categoria]]="Cereales",AlimentosSMAECOPIA2[[#This Row],[Proteina]],"")</f>
        <v>3.5</v>
      </c>
      <c r="N29" s="8">
        <f>AlimentosSMAECOPIA2[[#This Row],[Fibra]]/AlimentosSMAECOPIA2[[#This Row],[Peso_neto]]</f>
        <v>0.19444444444444445</v>
      </c>
    </row>
    <row r="30" spans="2:14" hidden="1" x14ac:dyDescent="0.25">
      <c r="B30" s="17" t="s">
        <v>1387</v>
      </c>
      <c r="C30" s="3" t="s">
        <v>2040</v>
      </c>
      <c r="D30" s="4">
        <v>2.5</v>
      </c>
      <c r="E30" s="2" t="s">
        <v>50</v>
      </c>
      <c r="F30" s="4">
        <v>18</v>
      </c>
      <c r="G30" s="4">
        <v>18</v>
      </c>
      <c r="H30" s="4">
        <v>70</v>
      </c>
      <c r="I30" s="4">
        <v>3.5</v>
      </c>
      <c r="J30" s="4">
        <v>0</v>
      </c>
      <c r="K30" s="4">
        <v>14</v>
      </c>
      <c r="L30" s="8">
        <v>3.5</v>
      </c>
      <c r="M30" s="4">
        <f>IF(AlimentosSMAECOPIA2[[#This Row],[Categoria]]="Cereales",AlimentosSMAECOPIA2[[#This Row],[Proteina]],"")</f>
        <v>3.5</v>
      </c>
      <c r="N30" s="8">
        <f>AlimentosSMAECOPIA2[[#This Row],[Fibra]]/AlimentosSMAECOPIA2[[#This Row],[Peso_neto]]</f>
        <v>0.19444444444444445</v>
      </c>
    </row>
    <row r="31" spans="2:14" hidden="1" x14ac:dyDescent="0.25">
      <c r="B31" s="17" t="s">
        <v>1389</v>
      </c>
      <c r="C31" s="3" t="s">
        <v>2040</v>
      </c>
      <c r="D31" s="4">
        <v>2.5</v>
      </c>
      <c r="E31" s="2" t="s">
        <v>50</v>
      </c>
      <c r="F31" s="4">
        <v>18</v>
      </c>
      <c r="G31" s="4">
        <v>18</v>
      </c>
      <c r="H31" s="4">
        <v>70</v>
      </c>
      <c r="I31" s="4">
        <v>3.5</v>
      </c>
      <c r="J31" s="4">
        <v>0</v>
      </c>
      <c r="K31" s="4">
        <v>14</v>
      </c>
      <c r="L31" s="8">
        <v>3.5</v>
      </c>
      <c r="M31" s="4">
        <f>IF(AlimentosSMAECOPIA2[[#This Row],[Categoria]]="Cereales",AlimentosSMAECOPIA2[[#This Row],[Proteina]],"")</f>
        <v>3.5</v>
      </c>
      <c r="N31" s="8">
        <f>AlimentosSMAECOPIA2[[#This Row],[Fibra]]/AlimentosSMAECOPIA2[[#This Row],[Peso_neto]]</f>
        <v>0.19444444444444445</v>
      </c>
    </row>
    <row r="32" spans="2:14" hidden="1" x14ac:dyDescent="0.25">
      <c r="B32" s="17" t="s">
        <v>1390</v>
      </c>
      <c r="C32" s="3" t="s">
        <v>2040</v>
      </c>
      <c r="D32" s="4">
        <v>2.5</v>
      </c>
      <c r="E32" s="2" t="s">
        <v>50</v>
      </c>
      <c r="F32" s="4">
        <v>18</v>
      </c>
      <c r="G32" s="4">
        <v>18</v>
      </c>
      <c r="H32" s="4">
        <v>70</v>
      </c>
      <c r="I32" s="4">
        <v>3.5</v>
      </c>
      <c r="J32" s="4">
        <v>0</v>
      </c>
      <c r="K32" s="4">
        <v>14</v>
      </c>
      <c r="L32" s="8">
        <v>3.5</v>
      </c>
      <c r="M32" s="4">
        <f>IF(AlimentosSMAECOPIA2[[#This Row],[Categoria]]="Cereales",AlimentosSMAECOPIA2[[#This Row],[Proteina]],"")</f>
        <v>3.5</v>
      </c>
      <c r="N32" s="8">
        <f>AlimentosSMAECOPIA2[[#This Row],[Fibra]]/AlimentosSMAECOPIA2[[#This Row],[Peso_neto]]</f>
        <v>0.19444444444444445</v>
      </c>
    </row>
    <row r="33" spans="2:14" hidden="1" x14ac:dyDescent="0.25">
      <c r="B33" s="17" t="s">
        <v>983</v>
      </c>
      <c r="C33" s="3" t="s">
        <v>2040</v>
      </c>
      <c r="D33" s="4">
        <v>0.5</v>
      </c>
      <c r="E33" s="2" t="s">
        <v>50</v>
      </c>
      <c r="F33" s="4">
        <v>19</v>
      </c>
      <c r="G33" s="4">
        <v>19</v>
      </c>
      <c r="H33" s="4">
        <v>64</v>
      </c>
      <c r="I33" s="4">
        <v>2.1</v>
      </c>
      <c r="J33" s="4">
        <v>0.1</v>
      </c>
      <c r="K33" s="4">
        <v>14.7</v>
      </c>
      <c r="L33" s="8">
        <v>3.4</v>
      </c>
      <c r="M33" s="4">
        <f>IF(AlimentosSMAECOPIA2[[#This Row],[Categoria]]="Cereales",AlimentosSMAECOPIA2[[#This Row],[Proteina]],"")</f>
        <v>2.1</v>
      </c>
      <c r="N33" s="8">
        <f>AlimentosSMAECOPIA2[[#This Row],[Fibra]]/AlimentosSMAECOPIA2[[#This Row],[Peso_neto]]</f>
        <v>0.17894736842105263</v>
      </c>
    </row>
    <row r="34" spans="2:14" hidden="1" x14ac:dyDescent="0.25">
      <c r="B34" s="17" t="s">
        <v>925</v>
      </c>
      <c r="C34" s="3" t="s">
        <v>2040</v>
      </c>
      <c r="D34" s="4">
        <v>4</v>
      </c>
      <c r="E34" s="2" t="s">
        <v>52</v>
      </c>
      <c r="F34" s="4">
        <v>32</v>
      </c>
      <c r="G34" s="4">
        <v>32</v>
      </c>
      <c r="H34" s="4">
        <v>106</v>
      </c>
      <c r="I34" s="4">
        <v>15</v>
      </c>
      <c r="J34" s="4">
        <v>0.4</v>
      </c>
      <c r="K34" s="4">
        <v>12.3</v>
      </c>
      <c r="L34" s="8">
        <v>5.6</v>
      </c>
      <c r="M34" s="4">
        <f>IF(AlimentosSMAECOPIA2[[#This Row],[Categoria]]="Cereales",AlimentosSMAECOPIA2[[#This Row],[Proteina]],"")</f>
        <v>15</v>
      </c>
      <c r="N34" s="8">
        <f>AlimentosSMAECOPIA2[[#This Row],[Fibra]]/AlimentosSMAECOPIA2[[#This Row],[Peso_neto]]</f>
        <v>0.17499999999999999</v>
      </c>
    </row>
    <row r="35" spans="2:14" hidden="1" x14ac:dyDescent="0.25">
      <c r="B35" s="17" t="s">
        <v>1141</v>
      </c>
      <c r="C35" s="3" t="s">
        <v>2040</v>
      </c>
      <c r="D35" s="4">
        <v>2.5</v>
      </c>
      <c r="E35" s="2" t="s">
        <v>50</v>
      </c>
      <c r="F35" s="4">
        <v>38</v>
      </c>
      <c r="G35" s="4">
        <v>38</v>
      </c>
      <c r="H35" s="4">
        <v>115</v>
      </c>
      <c r="I35" s="4">
        <v>3.5</v>
      </c>
      <c r="J35" s="4">
        <v>2.6</v>
      </c>
      <c r="K35" s="4">
        <v>25.4</v>
      </c>
      <c r="L35" s="8">
        <v>6.1</v>
      </c>
      <c r="M35" s="4">
        <f>IF(AlimentosSMAECOPIA2[[#This Row],[Categoria]]="Cereales",AlimentosSMAECOPIA2[[#This Row],[Proteina]],"")</f>
        <v>3.5</v>
      </c>
      <c r="N35" s="8">
        <f>AlimentosSMAECOPIA2[[#This Row],[Fibra]]/AlimentosSMAECOPIA2[[#This Row],[Peso_neto]]</f>
        <v>0.16052631578947368</v>
      </c>
    </row>
    <row r="36" spans="2:14" x14ac:dyDescent="0.25">
      <c r="B36" s="17" t="s">
        <v>913</v>
      </c>
      <c r="C36" s="3" t="s">
        <v>2040</v>
      </c>
      <c r="D36" s="4">
        <v>4</v>
      </c>
      <c r="E36" s="2" t="s">
        <v>52</v>
      </c>
      <c r="F36" s="4">
        <v>32</v>
      </c>
      <c r="G36" s="4">
        <v>32</v>
      </c>
      <c r="H36" s="4">
        <v>105</v>
      </c>
      <c r="I36" s="4">
        <v>16.7</v>
      </c>
      <c r="J36" s="4">
        <v>0.2</v>
      </c>
      <c r="K36" s="4">
        <v>11.1</v>
      </c>
      <c r="L36" s="8">
        <v>5.0999999999999996</v>
      </c>
      <c r="M36" s="4">
        <f>IF(AlimentosSMAECOPIA2[[#This Row],[Categoria]]="Cereales",AlimentosSMAECOPIA2[[#This Row],[Proteina]],"")</f>
        <v>16.7</v>
      </c>
      <c r="N36" s="8">
        <f>AlimentosSMAECOPIA2[[#This Row],[Fibra]]/AlimentosSMAECOPIA2[[#This Row],[Peso_neto]]</f>
        <v>0.15937499999999999</v>
      </c>
    </row>
    <row r="37" spans="2:14" hidden="1" x14ac:dyDescent="0.25">
      <c r="B37" s="17" t="s">
        <v>924</v>
      </c>
      <c r="C37" s="3" t="s">
        <v>2040</v>
      </c>
      <c r="D37" s="4">
        <v>4</v>
      </c>
      <c r="E37" s="2" t="s">
        <v>52</v>
      </c>
      <c r="F37" s="4">
        <v>32</v>
      </c>
      <c r="G37" s="4">
        <v>32</v>
      </c>
      <c r="H37" s="4">
        <v>120</v>
      </c>
      <c r="I37" s="4">
        <v>14.5</v>
      </c>
      <c r="J37" s="4">
        <v>2.8</v>
      </c>
      <c r="K37" s="4">
        <v>11.2</v>
      </c>
      <c r="L37" s="8">
        <v>5.0999999999999996</v>
      </c>
      <c r="M37" s="4">
        <f>IF(AlimentosSMAECOPIA2[[#This Row],[Categoria]]="Cereales",AlimentosSMAECOPIA2[[#This Row],[Proteina]],"")</f>
        <v>14.5</v>
      </c>
      <c r="N37" s="8">
        <f>AlimentosSMAECOPIA2[[#This Row],[Fibra]]/AlimentosSMAECOPIA2[[#This Row],[Peso_neto]]</f>
        <v>0.15937499999999999</v>
      </c>
    </row>
    <row r="38" spans="2:14" hidden="1" x14ac:dyDescent="0.25">
      <c r="B38" s="17" t="s">
        <v>196</v>
      </c>
      <c r="C38" s="3" t="s">
        <v>2040</v>
      </c>
      <c r="D38" s="4">
        <v>0.33333333300000001</v>
      </c>
      <c r="E38" s="2" t="s">
        <v>50</v>
      </c>
      <c r="F38" s="4">
        <v>26</v>
      </c>
      <c r="G38" s="4">
        <v>26</v>
      </c>
      <c r="H38" s="4">
        <v>65</v>
      </c>
      <c r="I38" s="4">
        <v>4.5999999999999996</v>
      </c>
      <c r="J38" s="4">
        <v>1.9</v>
      </c>
      <c r="K38" s="4">
        <v>17.5</v>
      </c>
      <c r="L38" s="8">
        <v>4.0999999999999996</v>
      </c>
      <c r="M38" s="4">
        <f>IF(AlimentosSMAECOPIA2[[#This Row],[Categoria]]="Cereales",AlimentosSMAECOPIA2[[#This Row],[Proteina]],"")</f>
        <v>4.5999999999999996</v>
      </c>
      <c r="N38" s="8">
        <f>AlimentosSMAECOPIA2[[#This Row],[Fibra]]/AlimentosSMAECOPIA2[[#This Row],[Peso_neto]]</f>
        <v>0.15769230769230769</v>
      </c>
    </row>
    <row r="39" spans="2:14" hidden="1" x14ac:dyDescent="0.25">
      <c r="B39" s="17" t="s">
        <v>966</v>
      </c>
      <c r="C39" s="3" t="s">
        <v>2040</v>
      </c>
      <c r="D39" s="4">
        <v>0.33333333300000001</v>
      </c>
      <c r="E39" s="2" t="s">
        <v>50</v>
      </c>
      <c r="F39" s="4">
        <v>26</v>
      </c>
      <c r="G39" s="4">
        <v>26</v>
      </c>
      <c r="H39" s="4">
        <v>65</v>
      </c>
      <c r="I39" s="4">
        <v>4.5999999999999996</v>
      </c>
      <c r="J39" s="4">
        <v>1.9</v>
      </c>
      <c r="K39" s="4">
        <v>17.5</v>
      </c>
      <c r="L39" s="8">
        <v>4.0999999999999996</v>
      </c>
      <c r="M39" s="4">
        <f>IF(AlimentosSMAECOPIA2[[#This Row],[Categoria]]="Cereales",AlimentosSMAECOPIA2[[#This Row],[Proteina]],"")</f>
        <v>4.5999999999999996</v>
      </c>
      <c r="N39" s="8">
        <f>AlimentosSMAECOPIA2[[#This Row],[Fibra]]/AlimentosSMAECOPIA2[[#This Row],[Peso_neto]]</f>
        <v>0.15769230769230769</v>
      </c>
    </row>
    <row r="40" spans="2:14" hidden="1" x14ac:dyDescent="0.25">
      <c r="B40" s="17" t="s">
        <v>967</v>
      </c>
      <c r="C40" s="3" t="s">
        <v>2040</v>
      </c>
      <c r="D40" s="4">
        <v>0.33333333300000001</v>
      </c>
      <c r="E40" s="2" t="s">
        <v>50</v>
      </c>
      <c r="F40" s="4">
        <v>26</v>
      </c>
      <c r="G40" s="4">
        <v>26</v>
      </c>
      <c r="H40" s="4">
        <v>65</v>
      </c>
      <c r="I40" s="4">
        <v>4.5999999999999996</v>
      </c>
      <c r="J40" s="4">
        <v>1.9</v>
      </c>
      <c r="K40" s="4">
        <v>17.5</v>
      </c>
      <c r="L40" s="8">
        <v>4.0999999999999996</v>
      </c>
      <c r="M40" s="4">
        <f>IF(AlimentosSMAECOPIA2[[#This Row],[Categoria]]="Cereales",AlimentosSMAECOPIA2[[#This Row],[Proteina]],"")</f>
        <v>4.5999999999999996</v>
      </c>
      <c r="N40" s="8">
        <f>AlimentosSMAECOPIA2[[#This Row],[Fibra]]/AlimentosSMAECOPIA2[[#This Row],[Peso_neto]]</f>
        <v>0.15769230769230769</v>
      </c>
    </row>
    <row r="41" spans="2:14" hidden="1" x14ac:dyDescent="0.25">
      <c r="B41" s="17" t="s">
        <v>444</v>
      </c>
      <c r="C41" s="3" t="s">
        <v>2040</v>
      </c>
      <c r="D41" s="4">
        <v>0.33333333300000001</v>
      </c>
      <c r="E41" s="2" t="s">
        <v>50</v>
      </c>
      <c r="F41" s="4">
        <v>27</v>
      </c>
      <c r="G41" s="4">
        <v>27</v>
      </c>
      <c r="H41" s="4">
        <v>65</v>
      </c>
      <c r="I41" s="4">
        <v>4.5999999999999996</v>
      </c>
      <c r="J41" s="4">
        <v>1.9</v>
      </c>
      <c r="K41" s="4">
        <v>17.600000000000001</v>
      </c>
      <c r="L41" s="8">
        <v>4.0999999999999996</v>
      </c>
      <c r="M41" s="4">
        <f>IF(AlimentosSMAECOPIA2[[#This Row],[Categoria]]="Cereales",AlimentosSMAECOPIA2[[#This Row],[Proteina]],"")</f>
        <v>4.5999999999999996</v>
      </c>
      <c r="N41" s="8">
        <f>AlimentosSMAECOPIA2[[#This Row],[Fibra]]/AlimentosSMAECOPIA2[[#This Row],[Peso_neto]]</f>
        <v>0.15185185185185185</v>
      </c>
    </row>
    <row r="42" spans="2:14" hidden="1" x14ac:dyDescent="0.25">
      <c r="B42" s="17" t="s">
        <v>964</v>
      </c>
      <c r="C42" s="3" t="s">
        <v>2040</v>
      </c>
      <c r="D42" s="4">
        <v>0.33333333300000001</v>
      </c>
      <c r="E42" s="2" t="s">
        <v>50</v>
      </c>
      <c r="F42" s="4">
        <v>20</v>
      </c>
      <c r="G42" s="4">
        <v>20</v>
      </c>
      <c r="H42" s="4">
        <v>70</v>
      </c>
      <c r="I42" s="4">
        <v>2.8</v>
      </c>
      <c r="J42" s="4">
        <v>0.3</v>
      </c>
      <c r="K42" s="4">
        <v>15.4</v>
      </c>
      <c r="L42" s="8">
        <v>2.8</v>
      </c>
      <c r="M42" s="4">
        <f>IF(AlimentosSMAECOPIA2[[#This Row],[Categoria]]="Cereales",AlimentosSMAECOPIA2[[#This Row],[Proteina]],"")</f>
        <v>2.8</v>
      </c>
      <c r="N42" s="8">
        <f>AlimentosSMAECOPIA2[[#This Row],[Fibra]]/AlimentosSMAECOPIA2[[#This Row],[Peso_neto]]</f>
        <v>0.13999999999999999</v>
      </c>
    </row>
    <row r="43" spans="2:14" hidden="1" x14ac:dyDescent="0.25">
      <c r="B43" s="17" t="s">
        <v>454</v>
      </c>
      <c r="C43" s="3" t="s">
        <v>2040</v>
      </c>
      <c r="D43" s="4">
        <v>0.75</v>
      </c>
      <c r="E43" s="2" t="s">
        <v>50</v>
      </c>
      <c r="F43" s="4">
        <v>19</v>
      </c>
      <c r="G43" s="4">
        <v>19</v>
      </c>
      <c r="H43" s="4">
        <v>65</v>
      </c>
      <c r="I43" s="4">
        <v>2.4</v>
      </c>
      <c r="J43" s="4">
        <v>1.3</v>
      </c>
      <c r="K43" s="4">
        <v>11.1</v>
      </c>
      <c r="L43" s="8">
        <v>2.6</v>
      </c>
      <c r="M43" s="4">
        <f>IF(AlimentosSMAECOPIA2[[#This Row],[Categoria]]="Cereales",AlimentosSMAECOPIA2[[#This Row],[Proteina]],"")</f>
        <v>2.4</v>
      </c>
      <c r="N43" s="8">
        <f>AlimentosSMAECOPIA2[[#This Row],[Fibra]]/AlimentosSMAECOPIA2[[#This Row],[Peso_neto]]</f>
        <v>0.1368421052631579</v>
      </c>
    </row>
    <row r="44" spans="2:14" hidden="1" x14ac:dyDescent="0.25">
      <c r="B44" s="17" t="s">
        <v>453</v>
      </c>
      <c r="C44" s="3" t="s">
        <v>2040</v>
      </c>
      <c r="D44" s="4">
        <v>0.33333333300000001</v>
      </c>
      <c r="E44" s="2" t="s">
        <v>50</v>
      </c>
      <c r="F44" s="4">
        <v>20</v>
      </c>
      <c r="G44" s="4">
        <v>20</v>
      </c>
      <c r="H44" s="4">
        <v>66</v>
      </c>
      <c r="I44" s="4">
        <v>2</v>
      </c>
      <c r="J44" s="4">
        <v>0.5</v>
      </c>
      <c r="K44" s="4">
        <v>15.7</v>
      </c>
      <c r="L44" s="8">
        <v>2.7</v>
      </c>
      <c r="M44" s="4">
        <f>IF(AlimentosSMAECOPIA2[[#This Row],[Categoria]]="Cereales",AlimentosSMAECOPIA2[[#This Row],[Proteina]],"")</f>
        <v>2</v>
      </c>
      <c r="N44" s="8">
        <f>AlimentosSMAECOPIA2[[#This Row],[Fibra]]/AlimentosSMAECOPIA2[[#This Row],[Peso_neto]]</f>
        <v>0.13500000000000001</v>
      </c>
    </row>
    <row r="45" spans="2:14" hidden="1" x14ac:dyDescent="0.25">
      <c r="B45" s="17" t="s">
        <v>1965</v>
      </c>
      <c r="C45" s="3" t="s">
        <v>2040</v>
      </c>
      <c r="D45" s="4">
        <v>2</v>
      </c>
      <c r="E45" s="2" t="s">
        <v>45</v>
      </c>
      <c r="F45" s="4">
        <v>20</v>
      </c>
      <c r="G45" s="4">
        <v>20</v>
      </c>
      <c r="H45" s="4">
        <v>67</v>
      </c>
      <c r="I45" s="4">
        <v>1.3</v>
      </c>
      <c r="J45" s="4">
        <v>1.3</v>
      </c>
      <c r="K45" s="4">
        <v>15.3</v>
      </c>
      <c r="L45" s="8">
        <v>2.7</v>
      </c>
      <c r="M45" s="4">
        <f>IF(AlimentosSMAECOPIA2[[#This Row],[Categoria]]="Cereales",AlimentosSMAECOPIA2[[#This Row],[Proteina]],"")</f>
        <v>1.3</v>
      </c>
      <c r="N45" s="8">
        <f>AlimentosSMAECOPIA2[[#This Row],[Fibra]]/AlimentosSMAECOPIA2[[#This Row],[Peso_neto]]</f>
        <v>0.13500000000000001</v>
      </c>
    </row>
    <row r="46" spans="2:14" hidden="1" x14ac:dyDescent="0.25">
      <c r="B46" s="17" t="s">
        <v>1959</v>
      </c>
      <c r="C46" s="3" t="s">
        <v>2040</v>
      </c>
      <c r="D46" s="4">
        <v>3</v>
      </c>
      <c r="E46" s="2" t="s">
        <v>45</v>
      </c>
      <c r="F46" s="4">
        <v>69</v>
      </c>
      <c r="G46" s="4">
        <v>69</v>
      </c>
      <c r="H46" s="4">
        <v>60</v>
      </c>
      <c r="I46" s="4">
        <v>3.2</v>
      </c>
      <c r="J46" s="4">
        <v>1.2</v>
      </c>
      <c r="K46" s="4">
        <v>13.1</v>
      </c>
      <c r="L46" s="8">
        <v>9</v>
      </c>
      <c r="M46" s="4">
        <f>IF(AlimentosSMAECOPIA2[[#This Row],[Categoria]]="Cereales",AlimentosSMAECOPIA2[[#This Row],[Proteina]],"")</f>
        <v>3.2</v>
      </c>
      <c r="N46" s="8">
        <f>AlimentosSMAECOPIA2[[#This Row],[Fibra]]/AlimentosSMAECOPIA2[[#This Row],[Peso_neto]]</f>
        <v>0.13043478260869565</v>
      </c>
    </row>
    <row r="47" spans="2:14" hidden="1" x14ac:dyDescent="0.25">
      <c r="B47" s="17" t="s">
        <v>914</v>
      </c>
      <c r="C47" s="3" t="s">
        <v>2040</v>
      </c>
      <c r="D47" s="4">
        <v>2</v>
      </c>
      <c r="E47" s="2" t="s">
        <v>52</v>
      </c>
      <c r="F47" s="4">
        <v>18</v>
      </c>
      <c r="G47" s="4">
        <v>18</v>
      </c>
      <c r="H47" s="4">
        <v>62</v>
      </c>
      <c r="I47" s="4">
        <v>2.2000000000000002</v>
      </c>
      <c r="J47" s="4">
        <v>0.3</v>
      </c>
      <c r="K47" s="4">
        <v>10.9</v>
      </c>
      <c r="L47" s="8">
        <v>2.2000000000000002</v>
      </c>
      <c r="M47" s="4">
        <f>IF(AlimentosSMAECOPIA2[[#This Row],[Categoria]]="Cereales",AlimentosSMAECOPIA2[[#This Row],[Proteina]],"")</f>
        <v>2.2000000000000002</v>
      </c>
      <c r="N47" s="8">
        <f>AlimentosSMAECOPIA2[[#This Row],[Fibra]]/AlimentosSMAECOPIA2[[#This Row],[Peso_neto]]</f>
        <v>0.12222222222222223</v>
      </c>
    </row>
    <row r="48" spans="2:14" hidden="1" x14ac:dyDescent="0.25">
      <c r="B48" s="17" t="s">
        <v>1133</v>
      </c>
      <c r="C48" s="3" t="s">
        <v>2040</v>
      </c>
      <c r="D48" s="4">
        <v>20</v>
      </c>
      <c r="E48" s="2" t="s">
        <v>10</v>
      </c>
      <c r="F48" s="4">
        <v>20</v>
      </c>
      <c r="G48" s="4">
        <v>18</v>
      </c>
      <c r="H48" s="4">
        <v>67</v>
      </c>
      <c r="I48" s="4">
        <v>2.2000000000000002</v>
      </c>
      <c r="J48" s="4">
        <v>0.9</v>
      </c>
      <c r="K48" s="4">
        <v>13</v>
      </c>
      <c r="L48" s="8">
        <v>2.2000000000000002</v>
      </c>
      <c r="M48" s="4">
        <f>IF(AlimentosSMAECOPIA2[[#This Row],[Categoria]]="Cereales",AlimentosSMAECOPIA2[[#This Row],[Proteina]],"")</f>
        <v>2.2000000000000002</v>
      </c>
      <c r="N48" s="8">
        <f>AlimentosSMAECOPIA2[[#This Row],[Fibra]]/AlimentosSMAECOPIA2[[#This Row],[Peso_neto]]</f>
        <v>0.12222222222222223</v>
      </c>
    </row>
    <row r="49" spans="2:14" hidden="1" x14ac:dyDescent="0.25">
      <c r="B49" s="17" t="s">
        <v>1134</v>
      </c>
      <c r="C49" s="3" t="s">
        <v>2040</v>
      </c>
      <c r="D49" s="4">
        <v>20</v>
      </c>
      <c r="E49" s="2" t="s">
        <v>10</v>
      </c>
      <c r="F49" s="4">
        <v>20</v>
      </c>
      <c r="G49" s="4">
        <v>18</v>
      </c>
      <c r="H49" s="4">
        <v>67</v>
      </c>
      <c r="I49" s="4">
        <v>2.2000000000000002</v>
      </c>
      <c r="J49" s="4">
        <v>0.9</v>
      </c>
      <c r="K49" s="4">
        <v>13</v>
      </c>
      <c r="L49" s="8">
        <v>2.2000000000000002</v>
      </c>
      <c r="M49" s="4">
        <f>IF(AlimentosSMAECOPIA2[[#This Row],[Categoria]]="Cereales",AlimentosSMAECOPIA2[[#This Row],[Proteina]],"")</f>
        <v>2.2000000000000002</v>
      </c>
      <c r="N49" s="8">
        <f>AlimentosSMAECOPIA2[[#This Row],[Fibra]]/AlimentosSMAECOPIA2[[#This Row],[Peso_neto]]</f>
        <v>0.12222222222222223</v>
      </c>
    </row>
    <row r="50" spans="2:14" hidden="1" x14ac:dyDescent="0.25">
      <c r="B50" s="17" t="s">
        <v>1135</v>
      </c>
      <c r="C50" s="3" t="s">
        <v>2040</v>
      </c>
      <c r="D50" s="4">
        <v>20</v>
      </c>
      <c r="E50" s="2" t="s">
        <v>10</v>
      </c>
      <c r="F50" s="4">
        <v>20</v>
      </c>
      <c r="G50" s="4">
        <v>18</v>
      </c>
      <c r="H50" s="4">
        <v>67</v>
      </c>
      <c r="I50" s="4">
        <v>2.2000000000000002</v>
      </c>
      <c r="J50" s="4">
        <v>0.9</v>
      </c>
      <c r="K50" s="4">
        <v>13</v>
      </c>
      <c r="L50" s="8">
        <v>2.2000000000000002</v>
      </c>
      <c r="M50" s="4">
        <f>IF(AlimentosSMAECOPIA2[[#This Row],[Categoria]]="Cereales",AlimentosSMAECOPIA2[[#This Row],[Proteina]],"")</f>
        <v>2.2000000000000002</v>
      </c>
      <c r="N50" s="8">
        <f>AlimentosSMAECOPIA2[[#This Row],[Fibra]]/AlimentosSMAECOPIA2[[#This Row],[Peso_neto]]</f>
        <v>0.12222222222222223</v>
      </c>
    </row>
    <row r="51" spans="2:14" hidden="1" x14ac:dyDescent="0.25">
      <c r="B51" s="17" t="s">
        <v>1136</v>
      </c>
      <c r="C51" s="3" t="s">
        <v>2040</v>
      </c>
      <c r="D51" s="4">
        <v>20</v>
      </c>
      <c r="E51" s="2" t="s">
        <v>10</v>
      </c>
      <c r="F51" s="4">
        <v>20</v>
      </c>
      <c r="G51" s="4">
        <v>18</v>
      </c>
      <c r="H51" s="4">
        <v>67</v>
      </c>
      <c r="I51" s="4">
        <v>1.5</v>
      </c>
      <c r="J51" s="4">
        <v>0.8</v>
      </c>
      <c r="K51" s="4">
        <v>13.7</v>
      </c>
      <c r="L51" s="8">
        <v>2.2000000000000002</v>
      </c>
      <c r="M51" s="4">
        <f>IF(AlimentosSMAECOPIA2[[#This Row],[Categoria]]="Cereales",AlimentosSMAECOPIA2[[#This Row],[Proteina]],"")</f>
        <v>1.5</v>
      </c>
      <c r="N51" s="8">
        <f>AlimentosSMAECOPIA2[[#This Row],[Fibra]]/AlimentosSMAECOPIA2[[#This Row],[Peso_neto]]</f>
        <v>0.12222222222222223</v>
      </c>
    </row>
    <row r="52" spans="2:14" hidden="1" x14ac:dyDescent="0.25">
      <c r="B52" s="17" t="s">
        <v>1137</v>
      </c>
      <c r="C52" s="3" t="s">
        <v>2040</v>
      </c>
      <c r="D52" s="4">
        <v>20</v>
      </c>
      <c r="E52" s="2" t="s">
        <v>10</v>
      </c>
      <c r="F52" s="4">
        <v>20</v>
      </c>
      <c r="G52" s="4">
        <v>18</v>
      </c>
      <c r="H52" s="4">
        <v>67</v>
      </c>
      <c r="I52" s="4">
        <v>2.2000000000000002</v>
      </c>
      <c r="J52" s="4">
        <v>0.9</v>
      </c>
      <c r="K52" s="4">
        <v>13</v>
      </c>
      <c r="L52" s="8">
        <v>2.2000000000000002</v>
      </c>
      <c r="M52" s="4">
        <f>IF(AlimentosSMAECOPIA2[[#This Row],[Categoria]]="Cereales",AlimentosSMAECOPIA2[[#This Row],[Proteina]],"")</f>
        <v>2.2000000000000002</v>
      </c>
      <c r="N52" s="8">
        <f>AlimentosSMAECOPIA2[[#This Row],[Fibra]]/AlimentosSMAECOPIA2[[#This Row],[Peso_neto]]</f>
        <v>0.12222222222222223</v>
      </c>
    </row>
    <row r="53" spans="2:14" hidden="1" x14ac:dyDescent="0.25">
      <c r="B53" s="17" t="s">
        <v>1139</v>
      </c>
      <c r="C53" s="3" t="s">
        <v>2040</v>
      </c>
      <c r="D53" s="4">
        <v>20</v>
      </c>
      <c r="E53" s="2" t="s">
        <v>10</v>
      </c>
      <c r="F53" s="4">
        <v>20</v>
      </c>
      <c r="G53" s="4">
        <v>18</v>
      </c>
      <c r="H53" s="4">
        <v>67</v>
      </c>
      <c r="I53" s="4">
        <v>2.2000000000000002</v>
      </c>
      <c r="J53" s="4">
        <v>0.9</v>
      </c>
      <c r="K53" s="4">
        <v>13</v>
      </c>
      <c r="L53" s="8">
        <v>2.2000000000000002</v>
      </c>
      <c r="M53" s="4">
        <f>IF(AlimentosSMAECOPIA2[[#This Row],[Categoria]]="Cereales",AlimentosSMAECOPIA2[[#This Row],[Proteina]],"")</f>
        <v>2.2000000000000002</v>
      </c>
      <c r="N53" s="8">
        <f>AlimentosSMAECOPIA2[[#This Row],[Fibra]]/AlimentosSMAECOPIA2[[#This Row],[Peso_neto]]</f>
        <v>0.12222222222222223</v>
      </c>
    </row>
    <row r="54" spans="2:14" hidden="1" x14ac:dyDescent="0.25">
      <c r="B54" s="17" t="s">
        <v>1139</v>
      </c>
      <c r="C54" s="3" t="s">
        <v>2040</v>
      </c>
      <c r="D54" s="4">
        <v>20</v>
      </c>
      <c r="E54" s="2" t="s">
        <v>10</v>
      </c>
      <c r="F54" s="4">
        <v>20</v>
      </c>
      <c r="G54" s="4">
        <v>18</v>
      </c>
      <c r="H54" s="4">
        <v>67</v>
      </c>
      <c r="I54" s="4">
        <v>2.2000000000000002</v>
      </c>
      <c r="J54" s="4">
        <v>0.9</v>
      </c>
      <c r="K54" s="4">
        <v>13</v>
      </c>
      <c r="L54" s="8">
        <v>2.2000000000000002</v>
      </c>
      <c r="M54" s="4">
        <f>IF(AlimentosSMAECOPIA2[[#This Row],[Categoria]]="Cereales",AlimentosSMAECOPIA2[[#This Row],[Proteina]],"")</f>
        <v>2.2000000000000002</v>
      </c>
      <c r="N54" s="8">
        <f>AlimentosSMAECOPIA2[[#This Row],[Fibra]]/AlimentosSMAECOPIA2[[#This Row],[Peso_neto]]</f>
        <v>0.12222222222222223</v>
      </c>
    </row>
    <row r="55" spans="2:14" hidden="1" x14ac:dyDescent="0.25">
      <c r="B55" s="17" t="s">
        <v>455</v>
      </c>
      <c r="C55" s="3" t="s">
        <v>2040</v>
      </c>
      <c r="D55" s="4">
        <v>0.75</v>
      </c>
      <c r="E55" s="2" t="s">
        <v>50</v>
      </c>
      <c r="F55" s="4">
        <v>19</v>
      </c>
      <c r="G55" s="4">
        <v>19</v>
      </c>
      <c r="H55" s="4">
        <v>66</v>
      </c>
      <c r="I55" s="4">
        <v>2</v>
      </c>
      <c r="J55" s="4">
        <v>1</v>
      </c>
      <c r="K55" s="4">
        <v>12.1</v>
      </c>
      <c r="L55" s="8">
        <v>2.2999999999999998</v>
      </c>
      <c r="M55" s="4">
        <f>IF(AlimentosSMAECOPIA2[[#This Row],[Categoria]]="Cereales",AlimentosSMAECOPIA2[[#This Row],[Proteina]],"")</f>
        <v>2</v>
      </c>
      <c r="N55" s="8">
        <f>AlimentosSMAECOPIA2[[#This Row],[Fibra]]/AlimentosSMAECOPIA2[[#This Row],[Peso_neto]]</f>
        <v>0.12105263157894736</v>
      </c>
    </row>
    <row r="56" spans="2:14" hidden="1" x14ac:dyDescent="0.25">
      <c r="B56" s="17" t="s">
        <v>928</v>
      </c>
      <c r="C56" s="3" t="s">
        <v>2040</v>
      </c>
      <c r="D56" s="4">
        <v>2.5</v>
      </c>
      <c r="E56" s="2" t="s">
        <v>52</v>
      </c>
      <c r="F56" s="4">
        <v>19</v>
      </c>
      <c r="G56" s="4">
        <v>19</v>
      </c>
      <c r="H56" s="4">
        <v>64</v>
      </c>
      <c r="I56" s="4">
        <v>2.6</v>
      </c>
      <c r="J56" s="4">
        <v>0.3</v>
      </c>
      <c r="K56" s="4">
        <v>13.6</v>
      </c>
      <c r="L56" s="8">
        <v>2.2999999999999998</v>
      </c>
      <c r="M56" s="4">
        <f>IF(AlimentosSMAECOPIA2[[#This Row],[Categoria]]="Cereales",AlimentosSMAECOPIA2[[#This Row],[Proteina]],"")</f>
        <v>2.6</v>
      </c>
      <c r="N56" s="8">
        <f>AlimentosSMAECOPIA2[[#This Row],[Fibra]]/AlimentosSMAECOPIA2[[#This Row],[Peso_neto]]</f>
        <v>0.12105263157894736</v>
      </c>
    </row>
    <row r="57" spans="2:14" hidden="1" x14ac:dyDescent="0.25">
      <c r="B57" s="17" t="s">
        <v>931</v>
      </c>
      <c r="C57" s="3" t="s">
        <v>2040</v>
      </c>
      <c r="D57" s="4">
        <v>2.5</v>
      </c>
      <c r="E57" s="2" t="s">
        <v>52</v>
      </c>
      <c r="F57" s="4">
        <v>19</v>
      </c>
      <c r="G57" s="4">
        <v>19</v>
      </c>
      <c r="H57" s="4">
        <v>64</v>
      </c>
      <c r="I57" s="4">
        <v>2.6</v>
      </c>
      <c r="J57" s="4">
        <v>0.3</v>
      </c>
      <c r="K57" s="4">
        <v>13.6</v>
      </c>
      <c r="L57" s="8">
        <v>2.2999999999999998</v>
      </c>
      <c r="M57" s="4">
        <f>IF(AlimentosSMAECOPIA2[[#This Row],[Categoria]]="Cereales",AlimentosSMAECOPIA2[[#This Row],[Proteina]],"")</f>
        <v>2.6</v>
      </c>
      <c r="N57" s="8">
        <f>AlimentosSMAECOPIA2[[#This Row],[Fibra]]/AlimentosSMAECOPIA2[[#This Row],[Peso_neto]]</f>
        <v>0.12105263157894736</v>
      </c>
    </row>
    <row r="58" spans="2:14" hidden="1" x14ac:dyDescent="0.25">
      <c r="B58" s="17" t="s">
        <v>933</v>
      </c>
      <c r="C58" s="3" t="s">
        <v>2040</v>
      </c>
      <c r="D58" s="4">
        <v>2.5</v>
      </c>
      <c r="E58" s="2" t="s">
        <v>52</v>
      </c>
      <c r="F58" s="4">
        <v>19</v>
      </c>
      <c r="G58" s="4">
        <v>19</v>
      </c>
      <c r="H58" s="4">
        <v>64</v>
      </c>
      <c r="I58" s="4">
        <v>2.6</v>
      </c>
      <c r="J58" s="4">
        <v>0.3</v>
      </c>
      <c r="K58" s="4">
        <v>13.6</v>
      </c>
      <c r="L58" s="8">
        <v>2.2999999999999998</v>
      </c>
      <c r="M58" s="4">
        <f>IF(AlimentosSMAECOPIA2[[#This Row],[Categoria]]="Cereales",AlimentosSMAECOPIA2[[#This Row],[Proteina]],"")</f>
        <v>2.6</v>
      </c>
      <c r="N58" s="8">
        <f>AlimentosSMAECOPIA2[[#This Row],[Fibra]]/AlimentosSMAECOPIA2[[#This Row],[Peso_neto]]</f>
        <v>0.12105263157894736</v>
      </c>
    </row>
    <row r="59" spans="2:14" hidden="1" x14ac:dyDescent="0.25">
      <c r="B59" s="17" t="s">
        <v>1138</v>
      </c>
      <c r="C59" s="3" t="s">
        <v>2040</v>
      </c>
      <c r="D59" s="4">
        <v>25</v>
      </c>
      <c r="E59" s="2" t="s">
        <v>10</v>
      </c>
      <c r="F59" s="4">
        <v>25</v>
      </c>
      <c r="G59" s="4">
        <v>19</v>
      </c>
      <c r="H59" s="4">
        <v>68</v>
      </c>
      <c r="I59" s="4">
        <v>2.2000000000000002</v>
      </c>
      <c r="J59" s="4">
        <v>0.9</v>
      </c>
      <c r="K59" s="4">
        <v>13.3</v>
      </c>
      <c r="L59" s="8">
        <v>2.2999999999999998</v>
      </c>
      <c r="M59" s="4">
        <f>IF(AlimentosSMAECOPIA2[[#This Row],[Categoria]]="Cereales",AlimentosSMAECOPIA2[[#This Row],[Proteina]],"")</f>
        <v>2.2000000000000002</v>
      </c>
      <c r="N59" s="8">
        <f>AlimentosSMAECOPIA2[[#This Row],[Fibra]]/AlimentosSMAECOPIA2[[#This Row],[Peso_neto]]</f>
        <v>0.12105263157894736</v>
      </c>
    </row>
    <row r="60" spans="2:14" hidden="1" x14ac:dyDescent="0.25">
      <c r="B60" s="17" t="s">
        <v>456</v>
      </c>
      <c r="C60" s="3" t="s">
        <v>2040</v>
      </c>
      <c r="D60" s="4">
        <v>0.25</v>
      </c>
      <c r="E60" s="2" t="s">
        <v>50</v>
      </c>
      <c r="F60" s="4">
        <v>20</v>
      </c>
      <c r="G60" s="4">
        <v>20</v>
      </c>
      <c r="H60" s="4">
        <v>67</v>
      </c>
      <c r="I60" s="4">
        <v>2.2999999999999998</v>
      </c>
      <c r="J60" s="4">
        <v>0.5</v>
      </c>
      <c r="K60" s="4">
        <v>14.7</v>
      </c>
      <c r="L60" s="8">
        <v>2.4</v>
      </c>
      <c r="M60" s="4">
        <f>IF(AlimentosSMAECOPIA2[[#This Row],[Categoria]]="Cereales",AlimentosSMAECOPIA2[[#This Row],[Proteina]],"")</f>
        <v>2.2999999999999998</v>
      </c>
      <c r="N60" s="8">
        <f>AlimentosSMAECOPIA2[[#This Row],[Fibra]]/AlimentosSMAECOPIA2[[#This Row],[Peso_neto]]</f>
        <v>0.12</v>
      </c>
    </row>
    <row r="61" spans="2:14" hidden="1" x14ac:dyDescent="0.25">
      <c r="B61" s="17" t="s">
        <v>1140</v>
      </c>
      <c r="C61" s="3" t="s">
        <v>2040</v>
      </c>
      <c r="D61" s="4">
        <v>20</v>
      </c>
      <c r="E61" s="2" t="s">
        <v>10</v>
      </c>
      <c r="F61" s="4">
        <v>20</v>
      </c>
      <c r="G61" s="4">
        <v>20</v>
      </c>
      <c r="H61" s="4">
        <v>73</v>
      </c>
      <c r="I61" s="4">
        <v>2.4</v>
      </c>
      <c r="J61" s="4">
        <v>0.9</v>
      </c>
      <c r="K61" s="4">
        <v>14.2</v>
      </c>
      <c r="L61" s="8">
        <v>2.4</v>
      </c>
      <c r="M61" s="4">
        <f>IF(AlimentosSMAECOPIA2[[#This Row],[Categoria]]="Cereales",AlimentosSMAECOPIA2[[#This Row],[Proteina]],"")</f>
        <v>2.4</v>
      </c>
      <c r="N61" s="8">
        <f>AlimentosSMAECOPIA2[[#This Row],[Fibra]]/AlimentosSMAECOPIA2[[#This Row],[Peso_neto]]</f>
        <v>0.12</v>
      </c>
    </row>
    <row r="62" spans="2:14" hidden="1" x14ac:dyDescent="0.25">
      <c r="B62" s="17" t="s">
        <v>447</v>
      </c>
      <c r="C62" s="3" t="s">
        <v>2040</v>
      </c>
      <c r="D62" s="4">
        <v>0.33333333300000001</v>
      </c>
      <c r="E62" s="2" t="s">
        <v>50</v>
      </c>
      <c r="F62" s="4">
        <v>19</v>
      </c>
      <c r="G62" s="4">
        <v>19</v>
      </c>
      <c r="H62" s="4">
        <v>71</v>
      </c>
      <c r="I62" s="4">
        <v>2.9</v>
      </c>
      <c r="J62" s="4">
        <v>1</v>
      </c>
      <c r="K62" s="4">
        <v>13.8</v>
      </c>
      <c r="L62" s="8">
        <v>2.2000000000000002</v>
      </c>
      <c r="M62" s="4">
        <f>IF(AlimentosSMAECOPIA2[[#This Row],[Categoria]]="Cereales",AlimentosSMAECOPIA2[[#This Row],[Proteina]],"")</f>
        <v>2.9</v>
      </c>
      <c r="N62" s="8">
        <f>AlimentosSMAECOPIA2[[#This Row],[Fibra]]/AlimentosSMAECOPIA2[[#This Row],[Peso_neto]]</f>
        <v>0.11578947368421054</v>
      </c>
    </row>
    <row r="63" spans="2:14" hidden="1" x14ac:dyDescent="0.25">
      <c r="B63" s="17" t="s">
        <v>660</v>
      </c>
      <c r="C63" s="3" t="s">
        <v>2040</v>
      </c>
      <c r="D63" s="4">
        <v>0.33333333300000001</v>
      </c>
      <c r="E63" s="2" t="s">
        <v>50</v>
      </c>
      <c r="F63" s="4">
        <v>19</v>
      </c>
      <c r="G63" s="4">
        <v>19</v>
      </c>
      <c r="H63" s="4">
        <v>71</v>
      </c>
      <c r="I63" s="4">
        <v>2.9</v>
      </c>
      <c r="J63" s="4">
        <v>1</v>
      </c>
      <c r="K63" s="4">
        <v>13.8</v>
      </c>
      <c r="L63" s="8">
        <v>2.2000000000000002</v>
      </c>
      <c r="M63" s="4">
        <f>IF(AlimentosSMAECOPIA2[[#This Row],[Categoria]]="Cereales",AlimentosSMAECOPIA2[[#This Row],[Proteina]],"")</f>
        <v>2.9</v>
      </c>
      <c r="N63" s="8">
        <f>AlimentosSMAECOPIA2[[#This Row],[Fibra]]/AlimentosSMAECOPIA2[[#This Row],[Peso_neto]]</f>
        <v>0.11578947368421054</v>
      </c>
    </row>
    <row r="64" spans="2:14" hidden="1" x14ac:dyDescent="0.25">
      <c r="B64" s="17" t="s">
        <v>661</v>
      </c>
      <c r="C64" s="3" t="s">
        <v>2040</v>
      </c>
      <c r="D64" s="4">
        <v>0.33333333300000001</v>
      </c>
      <c r="E64" s="2" t="s">
        <v>50</v>
      </c>
      <c r="F64" s="4">
        <v>19</v>
      </c>
      <c r="G64" s="4">
        <v>19</v>
      </c>
      <c r="H64" s="4">
        <v>71</v>
      </c>
      <c r="I64" s="4">
        <v>2.9</v>
      </c>
      <c r="J64" s="4">
        <v>1</v>
      </c>
      <c r="K64" s="4">
        <v>13.8</v>
      </c>
      <c r="L64" s="8">
        <v>2.2000000000000002</v>
      </c>
      <c r="M64" s="4">
        <f>IF(AlimentosSMAECOPIA2[[#This Row],[Categoria]]="Cereales",AlimentosSMAECOPIA2[[#This Row],[Proteina]],"")</f>
        <v>2.9</v>
      </c>
      <c r="N64" s="8">
        <f>AlimentosSMAECOPIA2[[#This Row],[Fibra]]/AlimentosSMAECOPIA2[[#This Row],[Peso_neto]]</f>
        <v>0.11578947368421054</v>
      </c>
    </row>
    <row r="65" spans="2:14" hidden="1" x14ac:dyDescent="0.25">
      <c r="B65" s="17" t="s">
        <v>978</v>
      </c>
      <c r="C65" s="3" t="s">
        <v>2040</v>
      </c>
      <c r="D65" s="4">
        <v>0.33333333300000001</v>
      </c>
      <c r="E65" s="2" t="s">
        <v>50</v>
      </c>
      <c r="F65" s="4">
        <v>21</v>
      </c>
      <c r="G65" s="4">
        <v>21</v>
      </c>
      <c r="H65" s="4">
        <v>67</v>
      </c>
      <c r="I65" s="4">
        <v>1.8</v>
      </c>
      <c r="J65" s="4">
        <v>0.5</v>
      </c>
      <c r="K65" s="4">
        <v>16</v>
      </c>
      <c r="L65" s="8">
        <v>2.2999999999999998</v>
      </c>
      <c r="M65" s="4">
        <f>IF(AlimentosSMAECOPIA2[[#This Row],[Categoria]]="Cereales",AlimentosSMAECOPIA2[[#This Row],[Proteina]],"")</f>
        <v>1.8</v>
      </c>
      <c r="N65" s="8">
        <f>AlimentosSMAECOPIA2[[#This Row],[Fibra]]/AlimentosSMAECOPIA2[[#This Row],[Peso_neto]]</f>
        <v>0.10952380952380951</v>
      </c>
    </row>
    <row r="66" spans="2:14" hidden="1" x14ac:dyDescent="0.25">
      <c r="B66" s="17" t="s">
        <v>867</v>
      </c>
      <c r="C66" s="3" t="s">
        <v>32</v>
      </c>
      <c r="D66" s="4">
        <v>2</v>
      </c>
      <c r="E66" s="2" t="s">
        <v>45</v>
      </c>
      <c r="F66" s="4">
        <v>120</v>
      </c>
      <c r="G66" s="4">
        <v>67</v>
      </c>
      <c r="H66" s="4">
        <v>65</v>
      </c>
      <c r="I66" s="4">
        <v>1.5</v>
      </c>
      <c r="J66" s="4">
        <v>0.5</v>
      </c>
      <c r="K66" s="4">
        <v>15.7</v>
      </c>
      <c r="L66" s="8">
        <v>7.3</v>
      </c>
      <c r="M66" s="4" t="str">
        <f>IF(AlimentosSMAECOPIA2[[#This Row],[Categoria]]="Cereales",AlimentosSMAECOPIA2[[#This Row],[Proteina]],"")</f>
        <v/>
      </c>
      <c r="N66" s="8">
        <f>AlimentosSMAECOPIA2[[#This Row],[Fibra]]/AlimentosSMAECOPIA2[[#This Row],[Peso_neto]]</f>
        <v>0.10895522388059702</v>
      </c>
    </row>
    <row r="67" spans="2:14" hidden="1" x14ac:dyDescent="0.25">
      <c r="B67" s="17" t="s">
        <v>981</v>
      </c>
      <c r="C67" s="3" t="s">
        <v>2040</v>
      </c>
      <c r="D67" s="4">
        <v>0.5</v>
      </c>
      <c r="E67" s="2" t="s">
        <v>50</v>
      </c>
      <c r="F67" s="4">
        <v>18</v>
      </c>
      <c r="G67" s="4">
        <v>18</v>
      </c>
      <c r="H67" s="4">
        <v>62</v>
      </c>
      <c r="I67" s="4">
        <v>1.6</v>
      </c>
      <c r="J67" s="4">
        <v>0.4</v>
      </c>
      <c r="K67" s="4">
        <v>14.3</v>
      </c>
      <c r="L67" s="8">
        <v>1.9</v>
      </c>
      <c r="M67" s="4">
        <f>IF(AlimentosSMAECOPIA2[[#This Row],[Categoria]]="Cereales",AlimentosSMAECOPIA2[[#This Row],[Proteina]],"")</f>
        <v>1.6</v>
      </c>
      <c r="N67" s="8">
        <f>AlimentosSMAECOPIA2[[#This Row],[Fibra]]/AlimentosSMAECOPIA2[[#This Row],[Peso_neto]]</f>
        <v>0.10555555555555556</v>
      </c>
    </row>
    <row r="68" spans="2:14" hidden="1" x14ac:dyDescent="0.25">
      <c r="B68" s="17" t="s">
        <v>428</v>
      </c>
      <c r="C68" s="3" t="s">
        <v>2040</v>
      </c>
      <c r="D68" s="4">
        <v>20</v>
      </c>
      <c r="E68" s="2" t="s">
        <v>10</v>
      </c>
      <c r="F68" s="4">
        <v>20</v>
      </c>
      <c r="G68" s="4">
        <v>20</v>
      </c>
      <c r="H68" s="4">
        <v>69</v>
      </c>
      <c r="I68" s="4">
        <v>2.2000000000000002</v>
      </c>
      <c r="J68" s="4">
        <v>0.5</v>
      </c>
      <c r="K68" s="4">
        <v>15.3</v>
      </c>
      <c r="L68" s="8">
        <v>2.1</v>
      </c>
      <c r="M68" s="4">
        <f>IF(AlimentosSMAECOPIA2[[#This Row],[Categoria]]="Cereales",AlimentosSMAECOPIA2[[#This Row],[Proteina]],"")</f>
        <v>2.2000000000000002</v>
      </c>
      <c r="N68" s="8">
        <f>AlimentosSMAECOPIA2[[#This Row],[Fibra]]/AlimentosSMAECOPIA2[[#This Row],[Peso_neto]]</f>
        <v>0.10500000000000001</v>
      </c>
    </row>
    <row r="69" spans="2:14" hidden="1" x14ac:dyDescent="0.25">
      <c r="B69" s="17" t="s">
        <v>1971</v>
      </c>
      <c r="C69" s="3" t="s">
        <v>2040</v>
      </c>
      <c r="D69" s="4">
        <v>20</v>
      </c>
      <c r="E69" s="2" t="s">
        <v>10</v>
      </c>
      <c r="F69" s="4">
        <v>20</v>
      </c>
      <c r="G69" s="4">
        <v>20</v>
      </c>
      <c r="H69" s="4">
        <v>69</v>
      </c>
      <c r="I69" s="4">
        <v>2.2999999999999998</v>
      </c>
      <c r="J69" s="4">
        <v>0.5</v>
      </c>
      <c r="K69" s="4">
        <v>13.8</v>
      </c>
      <c r="L69" s="8">
        <v>2.1</v>
      </c>
      <c r="M69" s="4">
        <f>IF(AlimentosSMAECOPIA2[[#This Row],[Categoria]]="Cereales",AlimentosSMAECOPIA2[[#This Row],[Proteina]],"")</f>
        <v>2.2999999999999998</v>
      </c>
      <c r="N69" s="8">
        <f>AlimentosSMAECOPIA2[[#This Row],[Fibra]]/AlimentosSMAECOPIA2[[#This Row],[Peso_neto]]</f>
        <v>0.10500000000000001</v>
      </c>
    </row>
    <row r="70" spans="2:14" hidden="1" x14ac:dyDescent="0.25">
      <c r="B70" s="17" t="s">
        <v>1185</v>
      </c>
      <c r="C70" s="3" t="s">
        <v>32</v>
      </c>
      <c r="D70" s="4">
        <v>3</v>
      </c>
      <c r="E70" s="2" t="s">
        <v>45</v>
      </c>
      <c r="F70" s="4">
        <v>150</v>
      </c>
      <c r="G70" s="4">
        <v>53</v>
      </c>
      <c r="H70" s="4">
        <v>51</v>
      </c>
      <c r="I70" s="4">
        <v>1.2</v>
      </c>
      <c r="J70" s="4">
        <v>0.4</v>
      </c>
      <c r="K70" s="4">
        <v>12.3</v>
      </c>
      <c r="L70" s="8">
        <v>5.5</v>
      </c>
      <c r="M70" s="4" t="str">
        <f>IF(AlimentosSMAECOPIA2[[#This Row],[Categoria]]="Cereales",AlimentosSMAECOPIA2[[#This Row],[Proteina]],"")</f>
        <v/>
      </c>
      <c r="N70" s="8">
        <f>AlimentosSMAECOPIA2[[#This Row],[Fibra]]/AlimentosSMAECOPIA2[[#This Row],[Peso_neto]]</f>
        <v>0.10377358490566038</v>
      </c>
    </row>
    <row r="71" spans="2:14" hidden="1" x14ac:dyDescent="0.25">
      <c r="B71" s="17" t="s">
        <v>796</v>
      </c>
      <c r="C71" s="3" t="s">
        <v>32</v>
      </c>
      <c r="D71" s="4">
        <v>3</v>
      </c>
      <c r="E71" s="2" t="s">
        <v>45</v>
      </c>
      <c r="F71" s="4">
        <v>165</v>
      </c>
      <c r="G71" s="4">
        <v>58</v>
      </c>
      <c r="H71" s="4">
        <v>56</v>
      </c>
      <c r="I71" s="4">
        <v>1.3</v>
      </c>
      <c r="J71" s="4">
        <v>0.4</v>
      </c>
      <c r="K71" s="4">
        <v>13.5</v>
      </c>
      <c r="L71" s="8">
        <v>6</v>
      </c>
      <c r="M71" s="4" t="str">
        <f>IF(AlimentosSMAECOPIA2[[#This Row],[Categoria]]="Cereales",AlimentosSMAECOPIA2[[#This Row],[Proteina]],"")</f>
        <v/>
      </c>
      <c r="N71" s="8">
        <f>AlimentosSMAECOPIA2[[#This Row],[Fibra]]/AlimentosSMAECOPIA2[[#This Row],[Peso_neto]]</f>
        <v>0.10344827586206896</v>
      </c>
    </row>
    <row r="72" spans="2:14" hidden="1" x14ac:dyDescent="0.25">
      <c r="B72" s="17" t="s">
        <v>1186</v>
      </c>
      <c r="C72" s="3" t="s">
        <v>32</v>
      </c>
      <c r="D72" s="4">
        <v>0.5</v>
      </c>
      <c r="E72" s="2" t="s">
        <v>50</v>
      </c>
      <c r="F72" s="4">
        <v>69</v>
      </c>
      <c r="G72" s="4">
        <v>69</v>
      </c>
      <c r="H72" s="4">
        <v>66</v>
      </c>
      <c r="I72" s="4">
        <v>1.5</v>
      </c>
      <c r="J72" s="4">
        <v>0.5</v>
      </c>
      <c r="K72" s="4">
        <v>16</v>
      </c>
      <c r="L72" s="8">
        <v>7.1</v>
      </c>
      <c r="M72" s="4" t="str">
        <f>IF(AlimentosSMAECOPIA2[[#This Row],[Categoria]]="Cereales",AlimentosSMAECOPIA2[[#This Row],[Proteina]],"")</f>
        <v/>
      </c>
      <c r="N72" s="8">
        <f>AlimentosSMAECOPIA2[[#This Row],[Fibra]]/AlimentosSMAECOPIA2[[#This Row],[Peso_neto]]</f>
        <v>0.10289855072463767</v>
      </c>
    </row>
    <row r="73" spans="2:14" hidden="1" x14ac:dyDescent="0.25">
      <c r="B73" s="17" t="s">
        <v>117</v>
      </c>
      <c r="C73" s="3" t="s">
        <v>2040</v>
      </c>
      <c r="D73" s="4">
        <v>4</v>
      </c>
      <c r="E73" s="2" t="s">
        <v>15</v>
      </c>
      <c r="F73" s="4">
        <v>16</v>
      </c>
      <c r="G73" s="4">
        <v>16</v>
      </c>
      <c r="H73" s="4">
        <v>63</v>
      </c>
      <c r="I73" s="4">
        <v>2.2000000000000002</v>
      </c>
      <c r="J73" s="4">
        <v>1.3</v>
      </c>
      <c r="K73" s="4">
        <v>11.7</v>
      </c>
      <c r="L73" s="8">
        <v>1.6</v>
      </c>
      <c r="M73" s="4">
        <f>IF(AlimentosSMAECOPIA2[[#This Row],[Categoria]]="Cereales",AlimentosSMAECOPIA2[[#This Row],[Proteina]],"")</f>
        <v>2.2000000000000002</v>
      </c>
      <c r="N73" s="8">
        <f>AlimentosSMAECOPIA2[[#This Row],[Fibra]]/AlimentosSMAECOPIA2[[#This Row],[Peso_neto]]</f>
        <v>0.1</v>
      </c>
    </row>
    <row r="74" spans="2:14" hidden="1" x14ac:dyDescent="0.25">
      <c r="B74" s="17" t="s">
        <v>138</v>
      </c>
      <c r="C74" s="3" t="s">
        <v>2040</v>
      </c>
      <c r="D74" s="4">
        <v>0.25</v>
      </c>
      <c r="E74" s="2" t="s">
        <v>50</v>
      </c>
      <c r="F74" s="4">
        <v>16</v>
      </c>
      <c r="G74" s="4">
        <v>16</v>
      </c>
      <c r="H74" s="4">
        <v>63</v>
      </c>
      <c r="I74" s="4">
        <v>2.2000000000000002</v>
      </c>
      <c r="J74" s="4">
        <v>1.3</v>
      </c>
      <c r="K74" s="4">
        <v>11.6</v>
      </c>
      <c r="L74" s="8">
        <v>1.6</v>
      </c>
      <c r="M74" s="4">
        <f>IF(AlimentosSMAECOPIA2[[#This Row],[Categoria]]="Cereales",AlimentosSMAECOPIA2[[#This Row],[Proteina]],"")</f>
        <v>2.2000000000000002</v>
      </c>
      <c r="N74" s="8">
        <f>AlimentosSMAECOPIA2[[#This Row],[Fibra]]/AlimentosSMAECOPIA2[[#This Row],[Peso_neto]]</f>
        <v>0.1</v>
      </c>
    </row>
    <row r="75" spans="2:14" hidden="1" x14ac:dyDescent="0.25">
      <c r="B75" s="17" t="s">
        <v>192</v>
      </c>
      <c r="C75" s="3" t="s">
        <v>2040</v>
      </c>
      <c r="D75" s="4">
        <v>0.5</v>
      </c>
      <c r="E75" s="2" t="s">
        <v>50</v>
      </c>
      <c r="F75" s="4">
        <v>20</v>
      </c>
      <c r="G75" s="4">
        <v>20</v>
      </c>
      <c r="H75" s="4">
        <v>73</v>
      </c>
      <c r="I75" s="4">
        <v>3.2</v>
      </c>
      <c r="J75" s="4">
        <v>1.3</v>
      </c>
      <c r="K75" s="4">
        <v>13.4</v>
      </c>
      <c r="L75" s="8">
        <v>2</v>
      </c>
      <c r="M75" s="4">
        <f>IF(AlimentosSMAECOPIA2[[#This Row],[Categoria]]="Cereales",AlimentosSMAECOPIA2[[#This Row],[Proteina]],"")</f>
        <v>3.2</v>
      </c>
      <c r="N75" s="8">
        <f>AlimentosSMAECOPIA2[[#This Row],[Fibra]]/AlimentosSMAECOPIA2[[#This Row],[Peso_neto]]</f>
        <v>0.1</v>
      </c>
    </row>
    <row r="76" spans="2:14" hidden="1" x14ac:dyDescent="0.25">
      <c r="B76" s="17" t="s">
        <v>906</v>
      </c>
      <c r="C76" s="3" t="s">
        <v>2040</v>
      </c>
      <c r="D76" s="4">
        <v>2.5</v>
      </c>
      <c r="E76" s="2" t="s">
        <v>52</v>
      </c>
      <c r="F76" s="4">
        <v>20</v>
      </c>
      <c r="G76" s="4">
        <v>20</v>
      </c>
      <c r="H76" s="4">
        <v>67</v>
      </c>
      <c r="I76" s="4">
        <v>2.5</v>
      </c>
      <c r="J76" s="4">
        <v>0.6</v>
      </c>
      <c r="K76" s="4">
        <v>14.1</v>
      </c>
      <c r="L76" s="8">
        <v>2</v>
      </c>
      <c r="M76" s="4">
        <f>IF(AlimentosSMAECOPIA2[[#This Row],[Categoria]]="Cereales",AlimentosSMAECOPIA2[[#This Row],[Proteina]],"")</f>
        <v>2.5</v>
      </c>
      <c r="N76" s="8">
        <f>AlimentosSMAECOPIA2[[#This Row],[Fibra]]/AlimentosSMAECOPIA2[[#This Row],[Peso_neto]]</f>
        <v>0.1</v>
      </c>
    </row>
    <row r="77" spans="2:14" hidden="1" x14ac:dyDescent="0.25">
      <c r="B77" s="17" t="s">
        <v>1386</v>
      </c>
      <c r="C77" s="3" t="s">
        <v>2040</v>
      </c>
      <c r="D77" s="4">
        <v>0.75</v>
      </c>
      <c r="E77" s="2" t="s">
        <v>50</v>
      </c>
      <c r="F77" s="4">
        <v>21</v>
      </c>
      <c r="G77" s="4">
        <v>21</v>
      </c>
      <c r="H77" s="4">
        <v>110</v>
      </c>
      <c r="I77" s="4">
        <v>2</v>
      </c>
      <c r="J77" s="4">
        <v>7</v>
      </c>
      <c r="K77" s="4">
        <v>10.8</v>
      </c>
      <c r="L77" s="8">
        <v>2.1</v>
      </c>
      <c r="M77" s="4">
        <f>IF(AlimentosSMAECOPIA2[[#This Row],[Categoria]]="Cereales",AlimentosSMAECOPIA2[[#This Row],[Proteina]],"")</f>
        <v>2</v>
      </c>
      <c r="N77" s="8">
        <f>AlimentosSMAECOPIA2[[#This Row],[Fibra]]/AlimentosSMAECOPIA2[[#This Row],[Peso_neto]]</f>
        <v>0.1</v>
      </c>
    </row>
    <row r="78" spans="2:14" hidden="1" x14ac:dyDescent="0.25">
      <c r="B78" s="17" t="s">
        <v>1961</v>
      </c>
      <c r="C78" s="3" t="s">
        <v>2040</v>
      </c>
      <c r="D78" s="4">
        <v>2</v>
      </c>
      <c r="E78" s="2" t="s">
        <v>45</v>
      </c>
      <c r="F78" s="4">
        <v>20</v>
      </c>
      <c r="G78" s="4">
        <v>20</v>
      </c>
      <c r="H78" s="4">
        <v>73</v>
      </c>
      <c r="I78" s="4">
        <v>2</v>
      </c>
      <c r="J78" s="4">
        <v>1.3</v>
      </c>
      <c r="K78" s="4">
        <v>16</v>
      </c>
      <c r="L78" s="8">
        <v>2</v>
      </c>
      <c r="M78" s="4">
        <f>IF(AlimentosSMAECOPIA2[[#This Row],[Categoria]]="Cereales",AlimentosSMAECOPIA2[[#This Row],[Proteina]],"")</f>
        <v>2</v>
      </c>
      <c r="N78" s="8">
        <f>AlimentosSMAECOPIA2[[#This Row],[Fibra]]/AlimentosSMAECOPIA2[[#This Row],[Peso_neto]]</f>
        <v>0.1</v>
      </c>
    </row>
    <row r="79" spans="2:14" hidden="1" x14ac:dyDescent="0.25">
      <c r="B79" s="17" t="s">
        <v>441</v>
      </c>
      <c r="C79" s="3" t="s">
        <v>2040</v>
      </c>
      <c r="D79" s="4">
        <v>0.75</v>
      </c>
      <c r="E79" s="2" t="s">
        <v>50</v>
      </c>
      <c r="F79" s="4">
        <v>19</v>
      </c>
      <c r="G79" s="4">
        <v>19</v>
      </c>
      <c r="H79" s="4">
        <v>68</v>
      </c>
      <c r="I79" s="4">
        <v>1.9</v>
      </c>
      <c r="J79" s="4">
        <v>1.1000000000000001</v>
      </c>
      <c r="K79" s="4">
        <v>12.6</v>
      </c>
      <c r="L79" s="8">
        <v>1.9</v>
      </c>
      <c r="M79" s="4">
        <f>IF(AlimentosSMAECOPIA2[[#This Row],[Categoria]]="Cereales",AlimentosSMAECOPIA2[[#This Row],[Proteina]],"")</f>
        <v>1.9</v>
      </c>
      <c r="N79" s="8">
        <f>AlimentosSMAECOPIA2[[#This Row],[Fibra]]/AlimentosSMAECOPIA2[[#This Row],[Peso_neto]]</f>
        <v>9.9999999999999992E-2</v>
      </c>
    </row>
    <row r="80" spans="2:14" hidden="1" x14ac:dyDescent="0.25">
      <c r="B80" s="17" t="s">
        <v>926</v>
      </c>
      <c r="C80" s="3" t="s">
        <v>2040</v>
      </c>
      <c r="D80" s="4">
        <v>3</v>
      </c>
      <c r="E80" s="2" t="s">
        <v>52</v>
      </c>
      <c r="F80" s="4">
        <v>24</v>
      </c>
      <c r="G80" s="4">
        <v>24</v>
      </c>
      <c r="H80" s="4">
        <v>105</v>
      </c>
      <c r="I80" s="4">
        <v>8.3000000000000007</v>
      </c>
      <c r="J80" s="4">
        <v>4.9000000000000004</v>
      </c>
      <c r="K80" s="4">
        <v>8.5</v>
      </c>
      <c r="L80" s="8">
        <v>2.2999999999999998</v>
      </c>
      <c r="M80" s="4">
        <f>IF(AlimentosSMAECOPIA2[[#This Row],[Categoria]]="Cereales",AlimentosSMAECOPIA2[[#This Row],[Proteina]],"")</f>
        <v>8.3000000000000007</v>
      </c>
      <c r="N80" s="8">
        <f>AlimentosSMAECOPIA2[[#This Row],[Fibra]]/AlimentosSMAECOPIA2[[#This Row],[Peso_neto]]</f>
        <v>9.5833333333333326E-2</v>
      </c>
    </row>
    <row r="81" spans="2:14" hidden="1" x14ac:dyDescent="0.25">
      <c r="B81" s="17" t="s">
        <v>198</v>
      </c>
      <c r="C81" s="3" t="s">
        <v>2040</v>
      </c>
      <c r="D81" s="4">
        <v>0.5</v>
      </c>
      <c r="E81" s="2" t="s">
        <v>45</v>
      </c>
      <c r="F81" s="4">
        <v>20</v>
      </c>
      <c r="G81" s="4">
        <v>20</v>
      </c>
      <c r="H81" s="4">
        <v>68</v>
      </c>
      <c r="I81" s="4">
        <v>2.8</v>
      </c>
      <c r="J81" s="4">
        <v>1.1000000000000001</v>
      </c>
      <c r="K81" s="4">
        <v>11.8</v>
      </c>
      <c r="L81" s="8">
        <v>1.9</v>
      </c>
      <c r="M81" s="4">
        <f>IF(AlimentosSMAECOPIA2[[#This Row],[Categoria]]="Cereales",AlimentosSMAECOPIA2[[#This Row],[Proteina]],"")</f>
        <v>2.8</v>
      </c>
      <c r="N81" s="8">
        <f>AlimentosSMAECOPIA2[[#This Row],[Fibra]]/AlimentosSMAECOPIA2[[#This Row],[Peso_neto]]</f>
        <v>9.5000000000000001E-2</v>
      </c>
    </row>
    <row r="82" spans="2:14" hidden="1" x14ac:dyDescent="0.25">
      <c r="B82" s="17" t="s">
        <v>957</v>
      </c>
      <c r="C82" s="3" t="s">
        <v>2040</v>
      </c>
      <c r="D82" s="4">
        <v>9</v>
      </c>
      <c r="E82" s="2" t="s">
        <v>45</v>
      </c>
      <c r="F82" s="4">
        <v>20</v>
      </c>
      <c r="G82" s="4">
        <v>20</v>
      </c>
      <c r="H82" s="4">
        <v>69</v>
      </c>
      <c r="I82" s="4">
        <v>1.6</v>
      </c>
      <c r="J82" s="4">
        <v>0.3</v>
      </c>
      <c r="K82" s="4">
        <v>16</v>
      </c>
      <c r="L82" s="8">
        <v>1.9</v>
      </c>
      <c r="M82" s="4">
        <f>IF(AlimentosSMAECOPIA2[[#This Row],[Categoria]]="Cereales",AlimentosSMAECOPIA2[[#This Row],[Proteina]],"")</f>
        <v>1.6</v>
      </c>
      <c r="N82" s="8">
        <f>AlimentosSMAECOPIA2[[#This Row],[Fibra]]/AlimentosSMAECOPIA2[[#This Row],[Peso_neto]]</f>
        <v>9.5000000000000001E-2</v>
      </c>
    </row>
    <row r="83" spans="2:14" hidden="1" x14ac:dyDescent="0.25">
      <c r="B83" s="17" t="s">
        <v>956</v>
      </c>
      <c r="C83" s="3" t="s">
        <v>32</v>
      </c>
      <c r="D83" s="4">
        <v>1</v>
      </c>
      <c r="E83" s="2" t="s">
        <v>45</v>
      </c>
      <c r="F83" s="4">
        <v>19</v>
      </c>
      <c r="G83" s="4">
        <v>19</v>
      </c>
      <c r="H83" s="4">
        <v>47</v>
      </c>
      <c r="I83" s="4">
        <v>0.6</v>
      </c>
      <c r="J83" s="4">
        <v>0.2</v>
      </c>
      <c r="K83" s="4">
        <v>11.9</v>
      </c>
      <c r="L83" s="8">
        <v>1.8</v>
      </c>
      <c r="M83" s="4" t="str">
        <f>IF(AlimentosSMAECOPIA2[[#This Row],[Categoria]]="Cereales",AlimentosSMAECOPIA2[[#This Row],[Proteina]],"")</f>
        <v/>
      </c>
      <c r="N83" s="8">
        <f>AlimentosSMAECOPIA2[[#This Row],[Fibra]]/AlimentosSMAECOPIA2[[#This Row],[Peso_neto]]</f>
        <v>9.4736842105263161E-2</v>
      </c>
    </row>
    <row r="84" spans="2:14" hidden="1" x14ac:dyDescent="0.25">
      <c r="B84" s="17" t="s">
        <v>918</v>
      </c>
      <c r="C84" s="3" t="s">
        <v>2040</v>
      </c>
      <c r="D84" s="4">
        <v>2.5</v>
      </c>
      <c r="E84" s="2" t="s">
        <v>52</v>
      </c>
      <c r="F84" s="4">
        <v>18</v>
      </c>
      <c r="G84" s="4">
        <v>18</v>
      </c>
      <c r="H84" s="4">
        <v>65</v>
      </c>
      <c r="I84" s="4">
        <v>1.7</v>
      </c>
      <c r="J84" s="4">
        <v>0.7</v>
      </c>
      <c r="K84" s="4">
        <v>13.6</v>
      </c>
      <c r="L84" s="8">
        <v>1.7</v>
      </c>
      <c r="M84" s="4">
        <f>IF(AlimentosSMAECOPIA2[[#This Row],[Categoria]]="Cereales",AlimentosSMAECOPIA2[[#This Row],[Proteina]],"")</f>
        <v>1.7</v>
      </c>
      <c r="N84" s="8">
        <f>AlimentosSMAECOPIA2[[#This Row],[Fibra]]/AlimentosSMAECOPIA2[[#This Row],[Peso_neto]]</f>
        <v>9.4444444444444442E-2</v>
      </c>
    </row>
    <row r="85" spans="2:14" hidden="1" x14ac:dyDescent="0.25">
      <c r="B85" s="17" t="s">
        <v>919</v>
      </c>
      <c r="C85" s="3" t="s">
        <v>2040</v>
      </c>
      <c r="D85" s="4">
        <v>2.5</v>
      </c>
      <c r="E85" s="2" t="s">
        <v>52</v>
      </c>
      <c r="F85" s="4">
        <v>18</v>
      </c>
      <c r="G85" s="4">
        <v>18</v>
      </c>
      <c r="H85" s="4">
        <v>65</v>
      </c>
      <c r="I85" s="4">
        <v>1.7</v>
      </c>
      <c r="J85" s="4">
        <v>0.7</v>
      </c>
      <c r="K85" s="4">
        <v>13.6</v>
      </c>
      <c r="L85" s="8">
        <v>1.7</v>
      </c>
      <c r="M85" s="4">
        <f>IF(AlimentosSMAECOPIA2[[#This Row],[Categoria]]="Cereales",AlimentosSMAECOPIA2[[#This Row],[Proteina]],"")</f>
        <v>1.7</v>
      </c>
      <c r="N85" s="8">
        <f>AlimentosSMAECOPIA2[[#This Row],[Fibra]]/AlimentosSMAECOPIA2[[#This Row],[Peso_neto]]</f>
        <v>9.4444444444444442E-2</v>
      </c>
    </row>
    <row r="86" spans="2:14" hidden="1" x14ac:dyDescent="0.25">
      <c r="B86" s="17" t="s">
        <v>934</v>
      </c>
      <c r="C86" s="3" t="s">
        <v>2040</v>
      </c>
      <c r="D86" s="4">
        <v>2.5</v>
      </c>
      <c r="E86" s="2" t="s">
        <v>52</v>
      </c>
      <c r="F86" s="4">
        <v>18</v>
      </c>
      <c r="G86" s="4">
        <v>18</v>
      </c>
      <c r="H86" s="4">
        <v>67</v>
      </c>
      <c r="I86" s="4">
        <v>1.3</v>
      </c>
      <c r="J86" s="4">
        <v>0.8</v>
      </c>
      <c r="K86" s="4">
        <v>13.8</v>
      </c>
      <c r="L86" s="8">
        <v>1.7</v>
      </c>
      <c r="M86" s="4">
        <f>IF(AlimentosSMAECOPIA2[[#This Row],[Categoria]]="Cereales",AlimentosSMAECOPIA2[[#This Row],[Proteina]],"")</f>
        <v>1.3</v>
      </c>
      <c r="N86" s="8">
        <f>AlimentosSMAECOPIA2[[#This Row],[Fibra]]/AlimentosSMAECOPIA2[[#This Row],[Peso_neto]]</f>
        <v>9.4444444444444442E-2</v>
      </c>
    </row>
    <row r="87" spans="2:14" hidden="1" x14ac:dyDescent="0.25">
      <c r="B87" s="17" t="s">
        <v>1869</v>
      </c>
      <c r="C87" s="3" t="s">
        <v>2040</v>
      </c>
      <c r="D87" s="4">
        <v>30</v>
      </c>
      <c r="E87" s="2" t="s">
        <v>10</v>
      </c>
      <c r="F87" s="4">
        <v>30</v>
      </c>
      <c r="G87" s="4">
        <v>30</v>
      </c>
      <c r="H87" s="4">
        <v>124</v>
      </c>
      <c r="I87" s="4">
        <v>2.7</v>
      </c>
      <c r="J87" s="4">
        <v>5.2</v>
      </c>
      <c r="K87" s="4">
        <v>16.600000000000001</v>
      </c>
      <c r="L87" s="8">
        <v>2.8</v>
      </c>
      <c r="M87" s="4">
        <f>IF(AlimentosSMAECOPIA2[[#This Row],[Categoria]]="Cereales",AlimentosSMAECOPIA2[[#This Row],[Proteina]],"")</f>
        <v>2.7</v>
      </c>
      <c r="N87" s="8">
        <f>AlimentosSMAECOPIA2[[#This Row],[Fibra]]/AlimentosSMAECOPIA2[[#This Row],[Peso_neto]]</f>
        <v>9.3333333333333324E-2</v>
      </c>
    </row>
    <row r="88" spans="2:14" hidden="1" x14ac:dyDescent="0.25">
      <c r="B88" s="17" t="s">
        <v>897</v>
      </c>
      <c r="C88" s="3" t="s">
        <v>2040</v>
      </c>
      <c r="D88" s="4">
        <v>4</v>
      </c>
      <c r="E88" s="2" t="s">
        <v>843</v>
      </c>
      <c r="F88" s="4">
        <v>18</v>
      </c>
      <c r="G88" s="4">
        <v>18</v>
      </c>
      <c r="H88" s="4">
        <v>72</v>
      </c>
      <c r="I88" s="4">
        <v>1.7</v>
      </c>
      <c r="J88" s="4">
        <v>2.4</v>
      </c>
      <c r="K88" s="4">
        <v>11</v>
      </c>
      <c r="L88" s="8">
        <v>1.6</v>
      </c>
      <c r="M88" s="4">
        <f>IF(AlimentosSMAECOPIA2[[#This Row],[Categoria]]="Cereales",AlimentosSMAECOPIA2[[#This Row],[Proteina]],"")</f>
        <v>1.7</v>
      </c>
      <c r="N88" s="8">
        <f>AlimentosSMAECOPIA2[[#This Row],[Fibra]]/AlimentosSMAECOPIA2[[#This Row],[Peso_neto]]</f>
        <v>8.8888888888888892E-2</v>
      </c>
    </row>
    <row r="89" spans="2:14" hidden="1" x14ac:dyDescent="0.25">
      <c r="B89" s="17" t="s">
        <v>1173</v>
      </c>
      <c r="C89" s="3" t="s">
        <v>32</v>
      </c>
      <c r="D89" s="4">
        <v>1</v>
      </c>
      <c r="E89" s="2" t="s">
        <v>45</v>
      </c>
      <c r="F89" s="4">
        <v>24</v>
      </c>
      <c r="G89" s="4">
        <v>24</v>
      </c>
      <c r="H89" s="4">
        <v>54</v>
      </c>
      <c r="I89" s="4">
        <v>0</v>
      </c>
      <c r="J89" s="4">
        <v>0</v>
      </c>
      <c r="K89" s="4">
        <v>15.7</v>
      </c>
      <c r="L89" s="8">
        <v>2.1</v>
      </c>
      <c r="M89" s="4" t="str">
        <f>IF(AlimentosSMAECOPIA2[[#This Row],[Categoria]]="Cereales",AlimentosSMAECOPIA2[[#This Row],[Proteina]],"")</f>
        <v/>
      </c>
      <c r="N89" s="8">
        <f>AlimentosSMAECOPIA2[[#This Row],[Fibra]]/AlimentosSMAECOPIA2[[#This Row],[Peso_neto]]</f>
        <v>8.7500000000000008E-2</v>
      </c>
    </row>
    <row r="90" spans="2:14" hidden="1" x14ac:dyDescent="0.25">
      <c r="B90" s="17" t="s">
        <v>1174</v>
      </c>
      <c r="C90" s="3" t="s">
        <v>32</v>
      </c>
      <c r="D90" s="4">
        <v>1</v>
      </c>
      <c r="E90" s="2" t="s">
        <v>45</v>
      </c>
      <c r="F90" s="4">
        <v>24</v>
      </c>
      <c r="G90" s="4">
        <v>24</v>
      </c>
      <c r="H90" s="4">
        <v>54</v>
      </c>
      <c r="I90" s="4">
        <v>0</v>
      </c>
      <c r="J90" s="4">
        <v>0</v>
      </c>
      <c r="K90" s="4">
        <v>15.7</v>
      </c>
      <c r="L90" s="8">
        <v>2.1</v>
      </c>
      <c r="M90" s="4" t="str">
        <f>IF(AlimentosSMAECOPIA2[[#This Row],[Categoria]]="Cereales",AlimentosSMAECOPIA2[[#This Row],[Proteina]],"")</f>
        <v/>
      </c>
      <c r="N90" s="8">
        <f>AlimentosSMAECOPIA2[[#This Row],[Fibra]]/AlimentosSMAECOPIA2[[#This Row],[Peso_neto]]</f>
        <v>8.7500000000000008E-2</v>
      </c>
    </row>
    <row r="91" spans="2:14" hidden="1" x14ac:dyDescent="0.25">
      <c r="B91" s="17" t="s">
        <v>1171</v>
      </c>
      <c r="C91" s="3" t="s">
        <v>32</v>
      </c>
      <c r="D91" s="4">
        <v>9</v>
      </c>
      <c r="E91" s="2" t="s">
        <v>1172</v>
      </c>
      <c r="F91" s="4">
        <v>23</v>
      </c>
      <c r="G91" s="4">
        <v>23</v>
      </c>
      <c r="H91" s="4">
        <v>55</v>
      </c>
      <c r="I91" s="4">
        <v>0.2</v>
      </c>
      <c r="J91" s="4">
        <v>0.1</v>
      </c>
      <c r="K91" s="4">
        <v>15</v>
      </c>
      <c r="L91" s="8">
        <v>2</v>
      </c>
      <c r="M91" s="4" t="str">
        <f>IF(AlimentosSMAECOPIA2[[#This Row],[Categoria]]="Cereales",AlimentosSMAECOPIA2[[#This Row],[Proteina]],"")</f>
        <v/>
      </c>
      <c r="N91" s="8">
        <f>AlimentosSMAECOPIA2[[#This Row],[Fibra]]/AlimentosSMAECOPIA2[[#This Row],[Peso_neto]]</f>
        <v>8.6956521739130432E-2</v>
      </c>
    </row>
    <row r="92" spans="2:14" hidden="1" x14ac:dyDescent="0.25">
      <c r="B92" s="17" t="s">
        <v>1356</v>
      </c>
      <c r="C92" s="3" t="s">
        <v>32</v>
      </c>
      <c r="D92" s="4">
        <v>9</v>
      </c>
      <c r="E92" s="2" t="s">
        <v>45</v>
      </c>
      <c r="F92" s="4">
        <v>23</v>
      </c>
      <c r="G92" s="4">
        <v>23</v>
      </c>
      <c r="H92" s="4">
        <v>55</v>
      </c>
      <c r="I92" s="4">
        <v>0.2</v>
      </c>
      <c r="J92" s="4">
        <v>0.1</v>
      </c>
      <c r="K92" s="4">
        <v>14.8</v>
      </c>
      <c r="L92" s="8">
        <v>2</v>
      </c>
      <c r="M92" s="4" t="str">
        <f>IF(AlimentosSMAECOPIA2[[#This Row],[Categoria]]="Cereales",AlimentosSMAECOPIA2[[#This Row],[Proteina]],"")</f>
        <v/>
      </c>
      <c r="N92" s="8">
        <f>AlimentosSMAECOPIA2[[#This Row],[Fibra]]/AlimentosSMAECOPIA2[[#This Row],[Peso_neto]]</f>
        <v>8.6956521739130432E-2</v>
      </c>
    </row>
    <row r="93" spans="2:14" hidden="1" x14ac:dyDescent="0.25">
      <c r="B93" s="17" t="s">
        <v>808</v>
      </c>
      <c r="C93" s="3" t="s">
        <v>2040</v>
      </c>
      <c r="D93" s="4">
        <v>1.5</v>
      </c>
      <c r="E93" s="2" t="s">
        <v>809</v>
      </c>
      <c r="F93" s="4">
        <v>15</v>
      </c>
      <c r="G93" s="4">
        <v>15</v>
      </c>
      <c r="H93" s="4">
        <v>61</v>
      </c>
      <c r="I93" s="4">
        <v>1.3</v>
      </c>
      <c r="J93" s="4">
        <v>2</v>
      </c>
      <c r="K93" s="4">
        <v>9.5</v>
      </c>
      <c r="L93" s="8">
        <v>1.3</v>
      </c>
      <c r="M93" s="4">
        <f>IF(AlimentosSMAECOPIA2[[#This Row],[Categoria]]="Cereales",AlimentosSMAECOPIA2[[#This Row],[Proteina]],"")</f>
        <v>1.3</v>
      </c>
      <c r="N93" s="8">
        <f>AlimentosSMAECOPIA2[[#This Row],[Fibra]]/AlimentosSMAECOPIA2[[#This Row],[Peso_neto]]</f>
        <v>8.666666666666667E-2</v>
      </c>
    </row>
    <row r="94" spans="2:14" hidden="1" x14ac:dyDescent="0.25">
      <c r="B94" s="17" t="s">
        <v>988</v>
      </c>
      <c r="C94" s="3" t="s">
        <v>2040</v>
      </c>
      <c r="D94" s="4">
        <v>0.25</v>
      </c>
      <c r="E94" s="2" t="s">
        <v>50</v>
      </c>
      <c r="F94" s="4">
        <v>15</v>
      </c>
      <c r="G94" s="4">
        <v>15</v>
      </c>
      <c r="H94" s="4">
        <v>58</v>
      </c>
      <c r="I94" s="4">
        <v>1.5</v>
      </c>
      <c r="J94" s="4">
        <v>1.3</v>
      </c>
      <c r="K94" s="4">
        <v>11.4</v>
      </c>
      <c r="L94" s="8">
        <v>1.3</v>
      </c>
      <c r="M94" s="4">
        <f>IF(AlimentosSMAECOPIA2[[#This Row],[Categoria]]="Cereales",AlimentosSMAECOPIA2[[#This Row],[Proteina]],"")</f>
        <v>1.5</v>
      </c>
      <c r="N94" s="8">
        <f>AlimentosSMAECOPIA2[[#This Row],[Fibra]]/AlimentosSMAECOPIA2[[#This Row],[Peso_neto]]</f>
        <v>8.666666666666667E-2</v>
      </c>
    </row>
    <row r="95" spans="2:14" hidden="1" x14ac:dyDescent="0.25">
      <c r="B95" s="17" t="s">
        <v>1247</v>
      </c>
      <c r="C95" s="3" t="s">
        <v>2040</v>
      </c>
      <c r="D95" s="4">
        <v>15</v>
      </c>
      <c r="E95" s="2" t="s">
        <v>10</v>
      </c>
      <c r="F95" s="4">
        <v>15</v>
      </c>
      <c r="G95" s="4">
        <v>15</v>
      </c>
      <c r="H95" s="4">
        <v>57</v>
      </c>
      <c r="I95" s="4">
        <v>1.7</v>
      </c>
      <c r="J95" s="4">
        <v>0.6</v>
      </c>
      <c r="K95" s="4">
        <v>10.9</v>
      </c>
      <c r="L95" s="8">
        <v>1.3</v>
      </c>
      <c r="M95" s="4">
        <f>IF(AlimentosSMAECOPIA2[[#This Row],[Categoria]]="Cereales",AlimentosSMAECOPIA2[[#This Row],[Proteina]],"")</f>
        <v>1.7</v>
      </c>
      <c r="N95" s="8">
        <f>AlimentosSMAECOPIA2[[#This Row],[Fibra]]/AlimentosSMAECOPIA2[[#This Row],[Peso_neto]]</f>
        <v>8.666666666666667E-2</v>
      </c>
    </row>
    <row r="96" spans="2:14" hidden="1" x14ac:dyDescent="0.25">
      <c r="B96" s="17" t="s">
        <v>193</v>
      </c>
      <c r="C96" s="3" t="s">
        <v>2040</v>
      </c>
      <c r="D96" s="4">
        <v>0.33333333300000001</v>
      </c>
      <c r="E96" s="2" t="s">
        <v>170</v>
      </c>
      <c r="F96" s="4">
        <v>14</v>
      </c>
      <c r="G96" s="4">
        <v>14</v>
      </c>
      <c r="H96" s="4">
        <v>53</v>
      </c>
      <c r="I96" s="4">
        <v>1.3</v>
      </c>
      <c r="J96" s="4">
        <v>1</v>
      </c>
      <c r="K96" s="4">
        <v>9.8000000000000007</v>
      </c>
      <c r="L96" s="8">
        <v>1.2</v>
      </c>
      <c r="M96" s="4">
        <f>IF(AlimentosSMAECOPIA2[[#This Row],[Categoria]]="Cereales",AlimentosSMAECOPIA2[[#This Row],[Proteina]],"")</f>
        <v>1.3</v>
      </c>
      <c r="N96" s="8">
        <f>AlimentosSMAECOPIA2[[#This Row],[Fibra]]/AlimentosSMAECOPIA2[[#This Row],[Peso_neto]]</f>
        <v>8.5714285714285715E-2</v>
      </c>
    </row>
    <row r="97" spans="2:14" hidden="1" x14ac:dyDescent="0.25">
      <c r="B97" s="17" t="s">
        <v>442</v>
      </c>
      <c r="C97" s="3" t="s">
        <v>2040</v>
      </c>
      <c r="D97" s="4">
        <v>0.5</v>
      </c>
      <c r="E97" s="2" t="s">
        <v>45</v>
      </c>
      <c r="F97" s="4">
        <v>14</v>
      </c>
      <c r="G97" s="4">
        <v>14</v>
      </c>
      <c r="H97" s="4">
        <v>52</v>
      </c>
      <c r="I97" s="4">
        <v>0.9</v>
      </c>
      <c r="J97" s="4">
        <v>0.7</v>
      </c>
      <c r="K97" s="4">
        <v>10.5</v>
      </c>
      <c r="L97" s="8">
        <v>1.2</v>
      </c>
      <c r="M97" s="4">
        <f>IF(AlimentosSMAECOPIA2[[#This Row],[Categoria]]="Cereales",AlimentosSMAECOPIA2[[#This Row],[Proteina]],"")</f>
        <v>0.9</v>
      </c>
      <c r="N97" s="8">
        <f>AlimentosSMAECOPIA2[[#This Row],[Fibra]]/AlimentosSMAECOPIA2[[#This Row],[Peso_neto]]</f>
        <v>8.5714285714285715E-2</v>
      </c>
    </row>
    <row r="98" spans="2:14" hidden="1" x14ac:dyDescent="0.25">
      <c r="B98" s="17" t="s">
        <v>896</v>
      </c>
      <c r="C98" s="3" t="s">
        <v>2040</v>
      </c>
      <c r="D98" s="4">
        <v>35</v>
      </c>
      <c r="E98" s="2" t="s">
        <v>10</v>
      </c>
      <c r="F98" s="4">
        <v>35</v>
      </c>
      <c r="G98" s="4">
        <v>35</v>
      </c>
      <c r="H98" s="4">
        <v>113</v>
      </c>
      <c r="I98" s="4">
        <v>2.7</v>
      </c>
      <c r="J98" s="4">
        <v>4.3</v>
      </c>
      <c r="K98" s="4">
        <v>16</v>
      </c>
      <c r="L98" s="8">
        <v>3</v>
      </c>
      <c r="M98" s="4">
        <f>IF(AlimentosSMAECOPIA2[[#This Row],[Categoria]]="Cereales",AlimentosSMAECOPIA2[[#This Row],[Proteina]],"")</f>
        <v>2.7</v>
      </c>
      <c r="N98" s="8">
        <f>AlimentosSMAECOPIA2[[#This Row],[Fibra]]/AlimentosSMAECOPIA2[[#This Row],[Peso_neto]]</f>
        <v>8.5714285714285715E-2</v>
      </c>
    </row>
    <row r="99" spans="2:14" hidden="1" x14ac:dyDescent="0.25">
      <c r="B99" s="17" t="s">
        <v>1193</v>
      </c>
      <c r="C99" s="3" t="s">
        <v>2040</v>
      </c>
      <c r="D99" s="4">
        <v>20</v>
      </c>
      <c r="E99" s="2" t="s">
        <v>10</v>
      </c>
      <c r="F99" s="4">
        <v>20</v>
      </c>
      <c r="G99" s="4">
        <v>20</v>
      </c>
      <c r="H99" s="4">
        <v>120</v>
      </c>
      <c r="I99" s="4">
        <v>1.4</v>
      </c>
      <c r="J99" s="4">
        <v>2.7</v>
      </c>
      <c r="K99" s="4">
        <v>12.6</v>
      </c>
      <c r="L99" s="8">
        <v>1.7</v>
      </c>
      <c r="M99" s="4">
        <f>IF(AlimentosSMAECOPIA2[[#This Row],[Categoria]]="Cereales",AlimentosSMAECOPIA2[[#This Row],[Proteina]],"")</f>
        <v>1.4</v>
      </c>
      <c r="N99" s="8">
        <f>AlimentosSMAECOPIA2[[#This Row],[Fibra]]/AlimentosSMAECOPIA2[[#This Row],[Peso_neto]]</f>
        <v>8.4999999999999992E-2</v>
      </c>
    </row>
    <row r="100" spans="2:14" hidden="1" x14ac:dyDescent="0.25">
      <c r="B100" s="17" t="s">
        <v>443</v>
      </c>
      <c r="C100" s="3" t="s">
        <v>2040</v>
      </c>
      <c r="D100" s="4">
        <v>0.33333333300000001</v>
      </c>
      <c r="E100" s="2" t="s">
        <v>50</v>
      </c>
      <c r="F100" s="4">
        <v>19</v>
      </c>
      <c r="G100" s="4">
        <v>19</v>
      </c>
      <c r="H100" s="4">
        <v>70</v>
      </c>
      <c r="I100" s="4">
        <v>1.5</v>
      </c>
      <c r="J100" s="4">
        <v>0.7</v>
      </c>
      <c r="K100" s="4">
        <v>16.5</v>
      </c>
      <c r="L100" s="8">
        <v>1.6</v>
      </c>
      <c r="M100" s="4">
        <f>IF(AlimentosSMAECOPIA2[[#This Row],[Categoria]]="Cereales",AlimentosSMAECOPIA2[[#This Row],[Proteina]],"")</f>
        <v>1.5</v>
      </c>
      <c r="N100" s="8">
        <f>AlimentosSMAECOPIA2[[#This Row],[Fibra]]/AlimentosSMAECOPIA2[[#This Row],[Peso_neto]]</f>
        <v>8.4210526315789472E-2</v>
      </c>
    </row>
    <row r="101" spans="2:14" hidden="1" x14ac:dyDescent="0.25">
      <c r="B101" s="17" t="s">
        <v>2029</v>
      </c>
      <c r="C101" s="3" t="s">
        <v>2040</v>
      </c>
      <c r="D101" s="4">
        <v>3</v>
      </c>
      <c r="E101" s="2" t="s">
        <v>2030</v>
      </c>
      <c r="F101" s="4">
        <v>30</v>
      </c>
      <c r="G101" s="4">
        <v>30</v>
      </c>
      <c r="H101" s="4">
        <v>103</v>
      </c>
      <c r="I101" s="4"/>
      <c r="J101" s="4">
        <v>2.5</v>
      </c>
      <c r="K101" s="4">
        <v>16</v>
      </c>
      <c r="L101" s="8">
        <v>2.5</v>
      </c>
      <c r="M101" s="4">
        <f>IF(AlimentosSMAECOPIA2[[#This Row],[Categoria]]="Cereales",AlimentosSMAECOPIA2[[#This Row],[Proteina]],"")</f>
        <v>0</v>
      </c>
      <c r="N101" s="8">
        <f>AlimentosSMAECOPIA2[[#This Row],[Fibra]]/AlimentosSMAECOPIA2[[#This Row],[Peso_neto]]</f>
        <v>8.3333333333333329E-2</v>
      </c>
    </row>
    <row r="102" spans="2:14" hidden="1" x14ac:dyDescent="0.25">
      <c r="B102" s="17" t="s">
        <v>899</v>
      </c>
      <c r="C102" s="3" t="s">
        <v>2040</v>
      </c>
      <c r="D102" s="4">
        <v>4</v>
      </c>
      <c r="E102" s="2" t="s">
        <v>843</v>
      </c>
      <c r="F102" s="4">
        <v>18</v>
      </c>
      <c r="G102" s="4">
        <v>18</v>
      </c>
      <c r="H102" s="4">
        <v>69</v>
      </c>
      <c r="I102" s="4">
        <v>1.9</v>
      </c>
      <c r="J102" s="4">
        <v>1.6</v>
      </c>
      <c r="K102" s="4">
        <v>11.9</v>
      </c>
      <c r="L102" s="8">
        <v>1.5</v>
      </c>
      <c r="M102" s="4">
        <f>IF(AlimentosSMAECOPIA2[[#This Row],[Categoria]]="Cereales",AlimentosSMAECOPIA2[[#This Row],[Proteina]],"")</f>
        <v>1.9</v>
      </c>
      <c r="N102" s="8">
        <f>AlimentosSMAECOPIA2[[#This Row],[Fibra]]/AlimentosSMAECOPIA2[[#This Row],[Peso_neto]]</f>
        <v>8.3333333333333329E-2</v>
      </c>
    </row>
    <row r="103" spans="2:14" hidden="1" x14ac:dyDescent="0.25">
      <c r="B103" s="17" t="s">
        <v>1194</v>
      </c>
      <c r="C103" s="3" t="s">
        <v>2040</v>
      </c>
      <c r="D103" s="4">
        <v>30</v>
      </c>
      <c r="E103" s="2" t="s">
        <v>10</v>
      </c>
      <c r="F103" s="4">
        <v>30</v>
      </c>
      <c r="G103" s="4">
        <v>30</v>
      </c>
      <c r="H103" s="4">
        <v>121</v>
      </c>
      <c r="I103" s="4">
        <v>2.1</v>
      </c>
      <c r="J103" s="4">
        <v>4.0999999999999996</v>
      </c>
      <c r="K103" s="4">
        <v>18.899999999999999</v>
      </c>
      <c r="L103" s="8">
        <v>2.5</v>
      </c>
      <c r="M103" s="4">
        <f>IF(AlimentosSMAECOPIA2[[#This Row],[Categoria]]="Cereales",AlimentosSMAECOPIA2[[#This Row],[Proteina]],"")</f>
        <v>2.1</v>
      </c>
      <c r="N103" s="8">
        <f>AlimentosSMAECOPIA2[[#This Row],[Fibra]]/AlimentosSMAECOPIA2[[#This Row],[Peso_neto]]</f>
        <v>8.3333333333333329E-2</v>
      </c>
    </row>
    <row r="104" spans="2:14" hidden="1" x14ac:dyDescent="0.25">
      <c r="B104" s="17" t="s">
        <v>1287</v>
      </c>
      <c r="C104" s="3" t="s">
        <v>2040</v>
      </c>
      <c r="D104" s="4">
        <v>0.25</v>
      </c>
      <c r="E104" s="2" t="s">
        <v>50</v>
      </c>
      <c r="F104" s="4">
        <v>18</v>
      </c>
      <c r="G104" s="4">
        <v>18</v>
      </c>
      <c r="H104" s="4">
        <v>68</v>
      </c>
      <c r="I104" s="4">
        <v>1.7</v>
      </c>
      <c r="J104" s="4">
        <v>1.6</v>
      </c>
      <c r="K104" s="4">
        <v>13.2</v>
      </c>
      <c r="L104" s="8">
        <v>1.5</v>
      </c>
      <c r="M104" s="4">
        <f>IF(AlimentosSMAECOPIA2[[#This Row],[Categoria]]="Cereales",AlimentosSMAECOPIA2[[#This Row],[Proteina]],"")</f>
        <v>1.7</v>
      </c>
      <c r="N104" s="8">
        <f>AlimentosSMAECOPIA2[[#This Row],[Fibra]]/AlimentosSMAECOPIA2[[#This Row],[Peso_neto]]</f>
        <v>8.3333333333333329E-2</v>
      </c>
    </row>
    <row r="105" spans="2:14" hidden="1" x14ac:dyDescent="0.25">
      <c r="B105" s="17" t="s">
        <v>1306</v>
      </c>
      <c r="C105" s="3" t="s">
        <v>2040</v>
      </c>
      <c r="D105" s="4">
        <v>0.5</v>
      </c>
      <c r="E105" s="2" t="s">
        <v>226</v>
      </c>
      <c r="F105" s="4">
        <v>18</v>
      </c>
      <c r="G105" s="4">
        <v>18</v>
      </c>
      <c r="H105" s="4">
        <v>70</v>
      </c>
      <c r="I105" s="4">
        <v>1.5</v>
      </c>
      <c r="J105" s="4">
        <v>2</v>
      </c>
      <c r="K105" s="4">
        <v>12.5</v>
      </c>
      <c r="L105" s="8">
        <v>1.5</v>
      </c>
      <c r="M105" s="4">
        <f>IF(AlimentosSMAECOPIA2[[#This Row],[Categoria]]="Cereales",AlimentosSMAECOPIA2[[#This Row],[Proteina]],"")</f>
        <v>1.5</v>
      </c>
      <c r="N105" s="8">
        <f>AlimentosSMAECOPIA2[[#This Row],[Fibra]]/AlimentosSMAECOPIA2[[#This Row],[Peso_neto]]</f>
        <v>8.3333333333333329E-2</v>
      </c>
    </row>
    <row r="106" spans="2:14" hidden="1" x14ac:dyDescent="0.25">
      <c r="B106" s="17" t="s">
        <v>816</v>
      </c>
      <c r="C106" s="3" t="s">
        <v>2040</v>
      </c>
      <c r="D106" s="4">
        <v>1.5</v>
      </c>
      <c r="E106" s="2" t="s">
        <v>45</v>
      </c>
      <c r="F106" s="4">
        <v>23</v>
      </c>
      <c r="G106" s="4">
        <v>23</v>
      </c>
      <c r="H106" s="4">
        <v>110</v>
      </c>
      <c r="I106" s="4">
        <v>1.5</v>
      </c>
      <c r="J106" s="4">
        <v>4.5</v>
      </c>
      <c r="K106" s="4">
        <v>15.8</v>
      </c>
      <c r="L106" s="8">
        <v>1.9</v>
      </c>
      <c r="M106" s="4">
        <f>IF(AlimentosSMAECOPIA2[[#This Row],[Categoria]]="Cereales",AlimentosSMAECOPIA2[[#This Row],[Proteina]],"")</f>
        <v>1.5</v>
      </c>
      <c r="N106" s="8">
        <f>AlimentosSMAECOPIA2[[#This Row],[Fibra]]/AlimentosSMAECOPIA2[[#This Row],[Peso_neto]]</f>
        <v>8.2608695652173908E-2</v>
      </c>
    </row>
    <row r="107" spans="2:14" hidden="1" x14ac:dyDescent="0.25">
      <c r="B107" s="17" t="s">
        <v>502</v>
      </c>
      <c r="C107" s="3" t="s">
        <v>2040</v>
      </c>
      <c r="D107" s="4">
        <v>0.428571429</v>
      </c>
      <c r="E107" s="2" t="s">
        <v>503</v>
      </c>
      <c r="F107" s="4">
        <v>21</v>
      </c>
      <c r="G107" s="4">
        <v>21</v>
      </c>
      <c r="H107" s="4">
        <v>109</v>
      </c>
      <c r="I107" s="4">
        <v>0.5</v>
      </c>
      <c r="J107" s="4">
        <v>7.1</v>
      </c>
      <c r="K107" s="4">
        <v>12.3</v>
      </c>
      <c r="L107" s="8">
        <v>1.7</v>
      </c>
      <c r="M107" s="4">
        <f>IF(AlimentosSMAECOPIA2[[#This Row],[Categoria]]="Cereales",AlimentosSMAECOPIA2[[#This Row],[Proteina]],"")</f>
        <v>0.5</v>
      </c>
      <c r="N107" s="8">
        <f>AlimentosSMAECOPIA2[[#This Row],[Fibra]]/AlimentosSMAECOPIA2[[#This Row],[Peso_neto]]</f>
        <v>8.0952380952380956E-2</v>
      </c>
    </row>
    <row r="108" spans="2:14" hidden="1" x14ac:dyDescent="0.25">
      <c r="B108" s="17" t="s">
        <v>1355</v>
      </c>
      <c r="C108" s="3" t="s">
        <v>32</v>
      </c>
      <c r="D108" s="4">
        <v>2</v>
      </c>
      <c r="E108" s="2" t="s">
        <v>45</v>
      </c>
      <c r="F108" s="4">
        <v>26</v>
      </c>
      <c r="G108" s="4">
        <v>26</v>
      </c>
      <c r="H108" s="4">
        <v>62</v>
      </c>
      <c r="I108" s="4">
        <v>0.9</v>
      </c>
      <c r="J108" s="4">
        <v>0.2</v>
      </c>
      <c r="K108" s="4">
        <v>15.9</v>
      </c>
      <c r="L108" s="8">
        <v>2.1</v>
      </c>
      <c r="M108" s="4" t="str">
        <f>IF(AlimentosSMAECOPIA2[[#This Row],[Categoria]]="Cereales",AlimentosSMAECOPIA2[[#This Row],[Proteina]],"")</f>
        <v/>
      </c>
      <c r="N108" s="8">
        <f>AlimentosSMAECOPIA2[[#This Row],[Fibra]]/AlimentosSMAECOPIA2[[#This Row],[Peso_neto]]</f>
        <v>8.0769230769230774E-2</v>
      </c>
    </row>
    <row r="109" spans="2:14" hidden="1" x14ac:dyDescent="0.25">
      <c r="B109" s="17" t="s">
        <v>791</v>
      </c>
      <c r="C109" s="3" t="s">
        <v>2040</v>
      </c>
      <c r="D109" s="4">
        <v>20</v>
      </c>
      <c r="E109" s="2" t="s">
        <v>10</v>
      </c>
      <c r="F109" s="4">
        <v>20</v>
      </c>
      <c r="G109" s="4">
        <v>20</v>
      </c>
      <c r="H109" s="4">
        <v>110</v>
      </c>
      <c r="I109" s="4">
        <v>1.6</v>
      </c>
      <c r="J109" s="4">
        <v>7.2</v>
      </c>
      <c r="K109" s="4">
        <v>9.6</v>
      </c>
      <c r="L109" s="8">
        <v>1.6</v>
      </c>
      <c r="M109" s="4">
        <f>IF(AlimentosSMAECOPIA2[[#This Row],[Categoria]]="Cereales",AlimentosSMAECOPIA2[[#This Row],[Proteina]],"")</f>
        <v>1.6</v>
      </c>
      <c r="N109" s="8">
        <f>AlimentosSMAECOPIA2[[#This Row],[Fibra]]/AlimentosSMAECOPIA2[[#This Row],[Peso_neto]]</f>
        <v>0.08</v>
      </c>
    </row>
    <row r="110" spans="2:14" hidden="1" x14ac:dyDescent="0.25">
      <c r="B110" s="17" t="s">
        <v>2028</v>
      </c>
      <c r="C110" s="3" t="s">
        <v>2040</v>
      </c>
      <c r="D110" s="4">
        <v>1</v>
      </c>
      <c r="E110" s="2" t="s">
        <v>50</v>
      </c>
      <c r="F110" s="4">
        <v>30</v>
      </c>
      <c r="G110" s="4">
        <v>30</v>
      </c>
      <c r="H110" s="4">
        <v>91</v>
      </c>
      <c r="I110" s="4">
        <v>4.2</v>
      </c>
      <c r="J110" s="4">
        <v>0</v>
      </c>
      <c r="K110" s="4">
        <v>15</v>
      </c>
      <c r="L110" s="8">
        <v>2.4</v>
      </c>
      <c r="M110" s="4">
        <f>IF(AlimentosSMAECOPIA2[[#This Row],[Categoria]]="Cereales",AlimentosSMAECOPIA2[[#This Row],[Proteina]],"")</f>
        <v>4.2</v>
      </c>
      <c r="N110" s="8">
        <f>AlimentosSMAECOPIA2[[#This Row],[Fibra]]/AlimentosSMAECOPIA2[[#This Row],[Peso_neto]]</f>
        <v>0.08</v>
      </c>
    </row>
    <row r="111" spans="2:14" hidden="1" x14ac:dyDescent="0.25">
      <c r="B111" s="17" t="s">
        <v>231</v>
      </c>
      <c r="C111" s="3" t="s">
        <v>2040</v>
      </c>
      <c r="D111" s="4">
        <v>0.75</v>
      </c>
      <c r="E111" s="2" t="s">
        <v>45</v>
      </c>
      <c r="F111" s="4">
        <v>19</v>
      </c>
      <c r="G111" s="4">
        <v>19</v>
      </c>
      <c r="H111" s="4">
        <v>68</v>
      </c>
      <c r="I111" s="4">
        <v>1.6</v>
      </c>
      <c r="J111" s="4">
        <v>1.3</v>
      </c>
      <c r="K111" s="4">
        <v>12.4</v>
      </c>
      <c r="L111" s="8">
        <v>1.5</v>
      </c>
      <c r="M111" s="4">
        <f>IF(AlimentosSMAECOPIA2[[#This Row],[Categoria]]="Cereales",AlimentosSMAECOPIA2[[#This Row],[Proteina]],"")</f>
        <v>1.6</v>
      </c>
      <c r="N111" s="8">
        <f>AlimentosSMAECOPIA2[[#This Row],[Fibra]]/AlimentosSMAECOPIA2[[#This Row],[Peso_neto]]</f>
        <v>7.8947368421052627E-2</v>
      </c>
    </row>
    <row r="112" spans="2:14" hidden="1" x14ac:dyDescent="0.25">
      <c r="B112" s="17" t="s">
        <v>840</v>
      </c>
      <c r="C112" s="3" t="s">
        <v>2040</v>
      </c>
      <c r="D112" s="4">
        <v>3</v>
      </c>
      <c r="E112" s="2" t="s">
        <v>45</v>
      </c>
      <c r="F112" s="4">
        <v>18</v>
      </c>
      <c r="G112" s="4">
        <v>18</v>
      </c>
      <c r="H112" s="4">
        <v>64</v>
      </c>
      <c r="I112" s="4">
        <v>1.4</v>
      </c>
      <c r="J112" s="4">
        <v>0.6</v>
      </c>
      <c r="K112" s="4">
        <v>13</v>
      </c>
      <c r="L112" s="8">
        <v>1.4</v>
      </c>
      <c r="M112" s="4">
        <f>IF(AlimentosSMAECOPIA2[[#This Row],[Categoria]]="Cereales",AlimentosSMAECOPIA2[[#This Row],[Proteina]],"")</f>
        <v>1.4</v>
      </c>
      <c r="N112" s="8">
        <f>AlimentosSMAECOPIA2[[#This Row],[Fibra]]/AlimentosSMAECOPIA2[[#This Row],[Peso_neto]]</f>
        <v>7.7777777777777779E-2</v>
      </c>
    </row>
    <row r="113" spans="2:14" hidden="1" x14ac:dyDescent="0.25">
      <c r="B113" s="17" t="s">
        <v>972</v>
      </c>
      <c r="C113" s="3" t="s">
        <v>2040</v>
      </c>
      <c r="D113" s="4">
        <v>0.25</v>
      </c>
      <c r="E113" s="2" t="s">
        <v>50</v>
      </c>
      <c r="F113" s="4">
        <v>21</v>
      </c>
      <c r="G113" s="4">
        <v>21</v>
      </c>
      <c r="H113" s="4">
        <v>72</v>
      </c>
      <c r="I113" s="4">
        <v>2.1</v>
      </c>
      <c r="J113" s="4">
        <v>1.1000000000000001</v>
      </c>
      <c r="K113" s="4">
        <v>16.5</v>
      </c>
      <c r="L113" s="8">
        <v>1.6</v>
      </c>
      <c r="M113" s="4">
        <f>IF(AlimentosSMAECOPIA2[[#This Row],[Categoria]]="Cereales",AlimentosSMAECOPIA2[[#This Row],[Proteina]],"")</f>
        <v>2.1</v>
      </c>
      <c r="N113" s="8">
        <f>AlimentosSMAECOPIA2[[#This Row],[Fibra]]/AlimentosSMAECOPIA2[[#This Row],[Peso_neto]]</f>
        <v>7.6190476190476197E-2</v>
      </c>
    </row>
    <row r="114" spans="2:14" hidden="1" x14ac:dyDescent="0.25">
      <c r="B114" s="17" t="s">
        <v>1400</v>
      </c>
      <c r="C114" s="3" t="s">
        <v>2040</v>
      </c>
      <c r="D114" s="4">
        <v>0.33333333300000001</v>
      </c>
      <c r="E114" s="2" t="s">
        <v>45</v>
      </c>
      <c r="F114" s="4">
        <v>21</v>
      </c>
      <c r="G114" s="4">
        <v>21</v>
      </c>
      <c r="H114" s="4">
        <v>56</v>
      </c>
      <c r="I114" s="4">
        <v>2.1</v>
      </c>
      <c r="J114" s="4">
        <v>0.6</v>
      </c>
      <c r="K114" s="4">
        <v>1.6</v>
      </c>
      <c r="L114" s="8">
        <v>1.6</v>
      </c>
      <c r="M114" s="4">
        <f>IF(AlimentosSMAECOPIA2[[#This Row],[Categoria]]="Cereales",AlimentosSMAECOPIA2[[#This Row],[Proteina]],"")</f>
        <v>2.1</v>
      </c>
      <c r="N114" s="8">
        <f>AlimentosSMAECOPIA2[[#This Row],[Fibra]]/AlimentosSMAECOPIA2[[#This Row],[Peso_neto]]</f>
        <v>7.6190476190476197E-2</v>
      </c>
    </row>
    <row r="115" spans="2:14" hidden="1" x14ac:dyDescent="0.25">
      <c r="B115" s="17" t="s">
        <v>1272</v>
      </c>
      <c r="C115" s="3" t="s">
        <v>32</v>
      </c>
      <c r="D115" s="4">
        <v>0.75</v>
      </c>
      <c r="E115" s="2" t="s">
        <v>50</v>
      </c>
      <c r="F115" s="4">
        <v>108</v>
      </c>
      <c r="G115" s="4">
        <v>108</v>
      </c>
      <c r="H115" s="4">
        <v>67</v>
      </c>
      <c r="I115" s="4">
        <v>2.2000000000000002</v>
      </c>
      <c r="J115" s="4">
        <v>0.6</v>
      </c>
      <c r="K115" s="4">
        <v>14.9</v>
      </c>
      <c r="L115" s="8">
        <v>8.1999999999999993</v>
      </c>
      <c r="M115" s="4" t="str">
        <f>IF(AlimentosSMAECOPIA2[[#This Row],[Categoria]]="Cereales",AlimentosSMAECOPIA2[[#This Row],[Proteina]],"")</f>
        <v/>
      </c>
      <c r="N115" s="8">
        <f>AlimentosSMAECOPIA2[[#This Row],[Fibra]]/AlimentosSMAECOPIA2[[#This Row],[Peso_neto]]</f>
        <v>7.5925925925925924E-2</v>
      </c>
    </row>
    <row r="116" spans="2:14" hidden="1" x14ac:dyDescent="0.25">
      <c r="B116" s="17" t="s">
        <v>446</v>
      </c>
      <c r="C116" s="3" t="s">
        <v>2040</v>
      </c>
      <c r="D116" s="4">
        <v>0.5</v>
      </c>
      <c r="E116" s="2" t="s">
        <v>50</v>
      </c>
      <c r="F116" s="4">
        <v>16</v>
      </c>
      <c r="G116" s="4">
        <v>16</v>
      </c>
      <c r="H116" s="4">
        <v>62</v>
      </c>
      <c r="I116" s="4">
        <v>1.1000000000000001</v>
      </c>
      <c r="J116" s="4">
        <v>0.6</v>
      </c>
      <c r="K116" s="4">
        <v>13.8</v>
      </c>
      <c r="L116" s="8">
        <v>1.2</v>
      </c>
      <c r="M116" s="4">
        <f>IF(AlimentosSMAECOPIA2[[#This Row],[Categoria]]="Cereales",AlimentosSMAECOPIA2[[#This Row],[Proteina]],"")</f>
        <v>1.1000000000000001</v>
      </c>
      <c r="N116" s="8">
        <f>AlimentosSMAECOPIA2[[#This Row],[Fibra]]/AlimentosSMAECOPIA2[[#This Row],[Peso_neto]]</f>
        <v>7.4999999999999997E-2</v>
      </c>
    </row>
    <row r="117" spans="2:14" hidden="1" x14ac:dyDescent="0.25">
      <c r="B117" s="17" t="s">
        <v>979</v>
      </c>
      <c r="C117" s="3" t="s">
        <v>2040</v>
      </c>
      <c r="D117" s="4">
        <v>0.33333333300000001</v>
      </c>
      <c r="E117" s="2" t="s">
        <v>50</v>
      </c>
      <c r="F117" s="4">
        <v>19</v>
      </c>
      <c r="G117" s="4">
        <v>19</v>
      </c>
      <c r="H117" s="4">
        <v>66</v>
      </c>
      <c r="I117" s="4">
        <v>1.1000000000000001</v>
      </c>
      <c r="J117" s="4">
        <v>0.4</v>
      </c>
      <c r="K117" s="4">
        <v>15.8</v>
      </c>
      <c r="L117" s="8">
        <v>1.4</v>
      </c>
      <c r="M117" s="4">
        <f>IF(AlimentosSMAECOPIA2[[#This Row],[Categoria]]="Cereales",AlimentosSMAECOPIA2[[#This Row],[Proteina]],"")</f>
        <v>1.1000000000000001</v>
      </c>
      <c r="N117" s="8">
        <f>AlimentosSMAECOPIA2[[#This Row],[Fibra]]/AlimentosSMAECOPIA2[[#This Row],[Peso_neto]]</f>
        <v>7.3684210526315783E-2</v>
      </c>
    </row>
    <row r="118" spans="2:14" hidden="1" x14ac:dyDescent="0.25">
      <c r="B118" s="17" t="s">
        <v>1357</v>
      </c>
      <c r="C118" s="3" t="s">
        <v>32</v>
      </c>
      <c r="D118" s="4">
        <v>1</v>
      </c>
      <c r="E118" s="2" t="s">
        <v>45</v>
      </c>
      <c r="F118" s="4">
        <v>18</v>
      </c>
      <c r="G118" s="4">
        <v>18</v>
      </c>
      <c r="H118" s="4">
        <v>47</v>
      </c>
      <c r="I118" s="4">
        <v>0.3</v>
      </c>
      <c r="J118" s="4">
        <v>0.1</v>
      </c>
      <c r="K118" s="4">
        <v>12.5</v>
      </c>
      <c r="L118" s="8">
        <v>1.3</v>
      </c>
      <c r="M118" s="4" t="str">
        <f>IF(AlimentosSMAECOPIA2[[#This Row],[Categoria]]="Cereales",AlimentosSMAECOPIA2[[#This Row],[Proteina]],"")</f>
        <v/>
      </c>
      <c r="N118" s="8">
        <f>AlimentosSMAECOPIA2[[#This Row],[Fibra]]/AlimentosSMAECOPIA2[[#This Row],[Peso_neto]]</f>
        <v>7.2222222222222229E-2</v>
      </c>
    </row>
    <row r="119" spans="2:14" hidden="1" x14ac:dyDescent="0.25">
      <c r="B119" s="17" t="s">
        <v>1354</v>
      </c>
      <c r="C119" s="3" t="s">
        <v>32</v>
      </c>
      <c r="D119" s="4">
        <v>7</v>
      </c>
      <c r="E119" s="2" t="s">
        <v>45</v>
      </c>
      <c r="F119" s="4">
        <v>25</v>
      </c>
      <c r="G119" s="4">
        <v>25</v>
      </c>
      <c r="H119" s="4">
        <v>59</v>
      </c>
      <c r="I119" s="4">
        <v>0.8</v>
      </c>
      <c r="J119" s="4">
        <v>0.1</v>
      </c>
      <c r="K119" s="4">
        <v>15.3</v>
      </c>
      <c r="L119" s="8">
        <v>1.8</v>
      </c>
      <c r="M119" s="4" t="str">
        <f>IF(AlimentosSMAECOPIA2[[#This Row],[Categoria]]="Cereales",AlimentosSMAECOPIA2[[#This Row],[Proteina]],"")</f>
        <v/>
      </c>
      <c r="N119" s="8">
        <f>AlimentosSMAECOPIA2[[#This Row],[Fibra]]/AlimentosSMAECOPIA2[[#This Row],[Peso_neto]]</f>
        <v>7.2000000000000008E-2</v>
      </c>
    </row>
    <row r="120" spans="2:14" hidden="1" x14ac:dyDescent="0.25">
      <c r="B120" s="17" t="s">
        <v>229</v>
      </c>
      <c r="C120" s="3" t="s">
        <v>2040</v>
      </c>
      <c r="D120" s="4">
        <v>20</v>
      </c>
      <c r="E120" s="2" t="s">
        <v>10</v>
      </c>
      <c r="F120" s="4">
        <v>20</v>
      </c>
      <c r="G120" s="4">
        <v>20</v>
      </c>
      <c r="H120" s="4">
        <v>99</v>
      </c>
      <c r="I120" s="4">
        <v>1.9</v>
      </c>
      <c r="J120" s="4">
        <v>4.8</v>
      </c>
      <c r="K120" s="4">
        <v>12</v>
      </c>
      <c r="L120" s="8">
        <v>1.4</v>
      </c>
      <c r="M120" s="4">
        <f>IF(AlimentosSMAECOPIA2[[#This Row],[Categoria]]="Cereales",AlimentosSMAECOPIA2[[#This Row],[Proteina]],"")</f>
        <v>1.9</v>
      </c>
      <c r="N120" s="8">
        <f>AlimentosSMAECOPIA2[[#This Row],[Fibra]]/AlimentosSMAECOPIA2[[#This Row],[Peso_neto]]</f>
        <v>6.9999999999999993E-2</v>
      </c>
    </row>
    <row r="121" spans="2:14" hidden="1" x14ac:dyDescent="0.25">
      <c r="B121" s="17" t="s">
        <v>1771</v>
      </c>
      <c r="C121" s="3" t="s">
        <v>2040</v>
      </c>
      <c r="D121" s="4">
        <v>20</v>
      </c>
      <c r="E121" s="2" t="s">
        <v>10</v>
      </c>
      <c r="F121" s="4">
        <v>20</v>
      </c>
      <c r="G121" s="4">
        <v>20</v>
      </c>
      <c r="H121" s="4">
        <v>74</v>
      </c>
      <c r="I121" s="4">
        <v>2.8</v>
      </c>
      <c r="J121" s="4">
        <v>1.2</v>
      </c>
      <c r="K121" s="4">
        <v>12.8</v>
      </c>
      <c r="L121" s="8">
        <v>1.4</v>
      </c>
      <c r="M121" s="4">
        <f>IF(AlimentosSMAECOPIA2[[#This Row],[Categoria]]="Cereales",AlimentosSMAECOPIA2[[#This Row],[Proteina]],"")</f>
        <v>2.8</v>
      </c>
      <c r="N121" s="8">
        <f>AlimentosSMAECOPIA2[[#This Row],[Fibra]]/AlimentosSMAECOPIA2[[#This Row],[Peso_neto]]</f>
        <v>6.9999999999999993E-2</v>
      </c>
    </row>
    <row r="122" spans="2:14" hidden="1" x14ac:dyDescent="0.25">
      <c r="B122" s="17" t="s">
        <v>909</v>
      </c>
      <c r="C122" s="3" t="s">
        <v>2040</v>
      </c>
      <c r="D122" s="4">
        <v>2</v>
      </c>
      <c r="E122" s="2" t="s">
        <v>52</v>
      </c>
      <c r="F122" s="4">
        <v>19</v>
      </c>
      <c r="G122" s="4">
        <v>19</v>
      </c>
      <c r="H122" s="4">
        <v>68</v>
      </c>
      <c r="I122" s="4">
        <v>2.7</v>
      </c>
      <c r="J122" s="4">
        <v>1</v>
      </c>
      <c r="K122" s="4">
        <v>11.9</v>
      </c>
      <c r="L122" s="8">
        <v>1.3</v>
      </c>
      <c r="M122" s="4">
        <f>IF(AlimentosSMAECOPIA2[[#This Row],[Categoria]]="Cereales",AlimentosSMAECOPIA2[[#This Row],[Proteina]],"")</f>
        <v>2.7</v>
      </c>
      <c r="N122" s="8">
        <f>AlimentosSMAECOPIA2[[#This Row],[Fibra]]/AlimentosSMAECOPIA2[[#This Row],[Peso_neto]]</f>
        <v>6.8421052631578952E-2</v>
      </c>
    </row>
    <row r="123" spans="2:14" hidden="1" x14ac:dyDescent="0.25">
      <c r="B123" s="17" t="s">
        <v>1292</v>
      </c>
      <c r="C123" s="3" t="s">
        <v>2040</v>
      </c>
      <c r="D123" s="4">
        <v>0.33333333300000001</v>
      </c>
      <c r="E123" s="2" t="s">
        <v>45</v>
      </c>
      <c r="F123" s="4">
        <v>37</v>
      </c>
      <c r="G123" s="4">
        <v>37</v>
      </c>
      <c r="H123" s="4">
        <v>118</v>
      </c>
      <c r="I123" s="4">
        <v>2.5</v>
      </c>
      <c r="J123" s="4">
        <v>3.2</v>
      </c>
      <c r="K123" s="4">
        <v>19.899999999999999</v>
      </c>
      <c r="L123" s="8">
        <v>2.5</v>
      </c>
      <c r="M123" s="4">
        <f>IF(AlimentosSMAECOPIA2[[#This Row],[Categoria]]="Cereales",AlimentosSMAECOPIA2[[#This Row],[Proteina]],"")</f>
        <v>2.5</v>
      </c>
      <c r="N123" s="8">
        <f>AlimentosSMAECOPIA2[[#This Row],[Fibra]]/AlimentosSMAECOPIA2[[#This Row],[Peso_neto]]</f>
        <v>6.7567567567567571E-2</v>
      </c>
    </row>
    <row r="124" spans="2:14" hidden="1" x14ac:dyDescent="0.25">
      <c r="B124" s="17" t="s">
        <v>116</v>
      </c>
      <c r="C124" s="3" t="s">
        <v>2040</v>
      </c>
      <c r="D124" s="4">
        <v>5</v>
      </c>
      <c r="E124" s="2" t="s">
        <v>15</v>
      </c>
      <c r="F124" s="4">
        <v>21</v>
      </c>
      <c r="G124" s="4">
        <v>21</v>
      </c>
      <c r="H124" s="4">
        <v>74</v>
      </c>
      <c r="I124" s="4">
        <v>2.7</v>
      </c>
      <c r="J124" s="4">
        <v>1.5</v>
      </c>
      <c r="K124" s="4">
        <v>13.5</v>
      </c>
      <c r="L124" s="8">
        <v>1.4</v>
      </c>
      <c r="M124" s="4">
        <f>IF(AlimentosSMAECOPIA2[[#This Row],[Categoria]]="Cereales",AlimentosSMAECOPIA2[[#This Row],[Proteina]],"")</f>
        <v>2.7</v>
      </c>
      <c r="N124" s="8">
        <f>AlimentosSMAECOPIA2[[#This Row],[Fibra]]/AlimentosSMAECOPIA2[[#This Row],[Peso_neto]]</f>
        <v>6.6666666666666666E-2</v>
      </c>
    </row>
    <row r="125" spans="2:14" hidden="1" x14ac:dyDescent="0.25">
      <c r="B125" s="17" t="s">
        <v>189</v>
      </c>
      <c r="C125" s="3" t="s">
        <v>2040</v>
      </c>
      <c r="D125" s="4">
        <v>0.33333333300000001</v>
      </c>
      <c r="E125" s="2" t="s">
        <v>170</v>
      </c>
      <c r="F125" s="4">
        <v>15</v>
      </c>
      <c r="G125" s="4">
        <v>15</v>
      </c>
      <c r="H125" s="4">
        <v>56</v>
      </c>
      <c r="I125" s="4">
        <v>1.3</v>
      </c>
      <c r="J125" s="4">
        <v>0.7</v>
      </c>
      <c r="K125" s="4">
        <v>11.7</v>
      </c>
      <c r="L125" s="8">
        <v>1</v>
      </c>
      <c r="M125" s="4">
        <f>IF(AlimentosSMAECOPIA2[[#This Row],[Categoria]]="Cereales",AlimentosSMAECOPIA2[[#This Row],[Proteina]],"")</f>
        <v>1.3</v>
      </c>
      <c r="N125" s="8">
        <f>AlimentosSMAECOPIA2[[#This Row],[Fibra]]/AlimentosSMAECOPIA2[[#This Row],[Peso_neto]]</f>
        <v>6.6666666666666666E-2</v>
      </c>
    </row>
    <row r="126" spans="2:14" hidden="1" x14ac:dyDescent="0.25">
      <c r="B126" s="17" t="s">
        <v>871</v>
      </c>
      <c r="C126" s="3" t="s">
        <v>2040</v>
      </c>
      <c r="D126" s="4">
        <v>3</v>
      </c>
      <c r="E126" s="2" t="s">
        <v>52</v>
      </c>
      <c r="F126" s="4">
        <v>21</v>
      </c>
      <c r="G126" s="4">
        <v>21</v>
      </c>
      <c r="H126" s="4">
        <v>96</v>
      </c>
      <c r="I126" s="4">
        <v>2.2999999999999998</v>
      </c>
      <c r="J126" s="4">
        <v>4</v>
      </c>
      <c r="K126" s="4">
        <v>13.7</v>
      </c>
      <c r="L126" s="8">
        <v>1.4</v>
      </c>
      <c r="M126" s="4">
        <f>IF(AlimentosSMAECOPIA2[[#This Row],[Categoria]]="Cereales",AlimentosSMAECOPIA2[[#This Row],[Proteina]],"")</f>
        <v>2.2999999999999998</v>
      </c>
      <c r="N126" s="8">
        <f>AlimentosSMAECOPIA2[[#This Row],[Fibra]]/AlimentosSMAECOPIA2[[#This Row],[Peso_neto]]</f>
        <v>6.6666666666666666E-2</v>
      </c>
    </row>
    <row r="127" spans="2:14" hidden="1" x14ac:dyDescent="0.25">
      <c r="B127" s="17" t="s">
        <v>1960</v>
      </c>
      <c r="C127" s="3" t="s">
        <v>2040</v>
      </c>
      <c r="D127" s="4">
        <v>1.5</v>
      </c>
      <c r="E127" s="2" t="s">
        <v>45</v>
      </c>
      <c r="F127" s="4">
        <v>18</v>
      </c>
      <c r="G127" s="4">
        <v>18</v>
      </c>
      <c r="H127" s="4">
        <v>93</v>
      </c>
      <c r="I127" s="4">
        <v>1.2</v>
      </c>
      <c r="J127" s="4">
        <v>4.9000000000000004</v>
      </c>
      <c r="K127" s="4">
        <v>11.2</v>
      </c>
      <c r="L127" s="8">
        <v>1.2</v>
      </c>
      <c r="M127" s="4">
        <f>IF(AlimentosSMAECOPIA2[[#This Row],[Categoria]]="Cereales",AlimentosSMAECOPIA2[[#This Row],[Proteina]],"")</f>
        <v>1.2</v>
      </c>
      <c r="N127" s="8">
        <f>AlimentosSMAECOPIA2[[#This Row],[Fibra]]/AlimentosSMAECOPIA2[[#This Row],[Peso_neto]]</f>
        <v>6.6666666666666666E-2</v>
      </c>
    </row>
    <row r="128" spans="2:14" hidden="1" x14ac:dyDescent="0.25">
      <c r="B128" s="17" t="s">
        <v>1962</v>
      </c>
      <c r="C128" s="3" t="s">
        <v>2040</v>
      </c>
      <c r="D128" s="4">
        <v>1.5</v>
      </c>
      <c r="E128" s="2" t="s">
        <v>45</v>
      </c>
      <c r="F128" s="4">
        <v>18</v>
      </c>
      <c r="G128" s="4">
        <v>18</v>
      </c>
      <c r="H128" s="4">
        <v>93</v>
      </c>
      <c r="I128" s="4">
        <v>1.2</v>
      </c>
      <c r="J128" s="4">
        <v>4.9000000000000004</v>
      </c>
      <c r="K128" s="4">
        <v>11.2</v>
      </c>
      <c r="L128" s="8">
        <v>1.2</v>
      </c>
      <c r="M128" s="4">
        <f>IF(AlimentosSMAECOPIA2[[#This Row],[Categoria]]="Cereales",AlimentosSMAECOPIA2[[#This Row],[Proteina]],"")</f>
        <v>1.2</v>
      </c>
      <c r="N128" s="8">
        <f>AlimentosSMAECOPIA2[[#This Row],[Fibra]]/AlimentosSMAECOPIA2[[#This Row],[Peso_neto]]</f>
        <v>6.6666666666666666E-2</v>
      </c>
    </row>
    <row r="129" spans="2:14" hidden="1" x14ac:dyDescent="0.25">
      <c r="B129" s="17" t="s">
        <v>1963</v>
      </c>
      <c r="C129" s="3" t="s">
        <v>2040</v>
      </c>
      <c r="D129" s="4">
        <v>1.5</v>
      </c>
      <c r="E129" s="2" t="s">
        <v>45</v>
      </c>
      <c r="F129" s="4">
        <v>18</v>
      </c>
      <c r="G129" s="4">
        <v>18</v>
      </c>
      <c r="H129" s="4">
        <v>93</v>
      </c>
      <c r="I129" s="4">
        <v>1.2</v>
      </c>
      <c r="J129" s="4">
        <v>4.9000000000000004</v>
      </c>
      <c r="K129" s="4">
        <v>11.2</v>
      </c>
      <c r="L129" s="8">
        <v>1.2</v>
      </c>
      <c r="M129" s="4">
        <f>IF(AlimentosSMAECOPIA2[[#This Row],[Categoria]]="Cereales",AlimentosSMAECOPIA2[[#This Row],[Proteina]],"")</f>
        <v>1.2</v>
      </c>
      <c r="N129" s="8">
        <f>AlimentosSMAECOPIA2[[#This Row],[Fibra]]/AlimentosSMAECOPIA2[[#This Row],[Peso_neto]]</f>
        <v>6.6666666666666666E-2</v>
      </c>
    </row>
    <row r="130" spans="2:14" hidden="1" x14ac:dyDescent="0.25">
      <c r="B130" s="17" t="s">
        <v>1397</v>
      </c>
      <c r="C130" s="3" t="s">
        <v>2040</v>
      </c>
      <c r="D130" s="4">
        <v>1</v>
      </c>
      <c r="E130" s="2" t="s">
        <v>476</v>
      </c>
      <c r="F130" s="4">
        <v>26</v>
      </c>
      <c r="G130" s="4">
        <v>26</v>
      </c>
      <c r="H130" s="4">
        <v>65</v>
      </c>
      <c r="I130" s="4">
        <v>2.6</v>
      </c>
      <c r="J130" s="4">
        <v>1</v>
      </c>
      <c r="K130" s="4">
        <v>12.1</v>
      </c>
      <c r="L130" s="8">
        <v>1.7</v>
      </c>
      <c r="M130" s="4">
        <f>IF(AlimentosSMAECOPIA2[[#This Row],[Categoria]]="Cereales",AlimentosSMAECOPIA2[[#This Row],[Proteina]],"")</f>
        <v>2.6</v>
      </c>
      <c r="N130" s="8">
        <f>AlimentosSMAECOPIA2[[#This Row],[Fibra]]/AlimentosSMAECOPIA2[[#This Row],[Peso_neto]]</f>
        <v>6.5384615384615388E-2</v>
      </c>
    </row>
    <row r="131" spans="2:14" hidden="1" x14ac:dyDescent="0.25">
      <c r="B131" s="17" t="s">
        <v>1410</v>
      </c>
      <c r="C131" s="3" t="s">
        <v>2040</v>
      </c>
      <c r="D131" s="4">
        <v>1</v>
      </c>
      <c r="E131" s="2" t="s">
        <v>476</v>
      </c>
      <c r="F131" s="4">
        <v>26</v>
      </c>
      <c r="G131" s="4">
        <v>26</v>
      </c>
      <c r="H131" s="4">
        <v>65</v>
      </c>
      <c r="I131" s="4">
        <v>2.6</v>
      </c>
      <c r="J131" s="4">
        <v>1</v>
      </c>
      <c r="K131" s="4">
        <v>12.1</v>
      </c>
      <c r="L131" s="8">
        <v>1.7</v>
      </c>
      <c r="M131" s="4">
        <f>IF(AlimentosSMAECOPIA2[[#This Row],[Categoria]]="Cereales",AlimentosSMAECOPIA2[[#This Row],[Proteina]],"")</f>
        <v>2.6</v>
      </c>
      <c r="N131" s="8">
        <f>AlimentosSMAECOPIA2[[#This Row],[Fibra]]/AlimentosSMAECOPIA2[[#This Row],[Peso_neto]]</f>
        <v>6.5384615384615388E-2</v>
      </c>
    </row>
    <row r="132" spans="2:14" hidden="1" x14ac:dyDescent="0.25">
      <c r="B132" s="17" t="s">
        <v>223</v>
      </c>
      <c r="C132" s="3" t="s">
        <v>2040</v>
      </c>
      <c r="D132" s="4">
        <v>1</v>
      </c>
      <c r="E132" s="2" t="s">
        <v>224</v>
      </c>
      <c r="F132" s="4">
        <v>23</v>
      </c>
      <c r="G132" s="4">
        <v>23</v>
      </c>
      <c r="H132" s="4">
        <v>95</v>
      </c>
      <c r="I132" s="4">
        <v>1.6</v>
      </c>
      <c r="J132" s="4">
        <v>2.2999999999999998</v>
      </c>
      <c r="K132" s="4">
        <v>17</v>
      </c>
      <c r="L132" s="8">
        <v>1.5</v>
      </c>
      <c r="M132" s="4">
        <f>IF(AlimentosSMAECOPIA2[[#This Row],[Categoria]]="Cereales",AlimentosSMAECOPIA2[[#This Row],[Proteina]],"")</f>
        <v>1.6</v>
      </c>
      <c r="N132" s="8">
        <f>AlimentosSMAECOPIA2[[#This Row],[Fibra]]/AlimentosSMAECOPIA2[[#This Row],[Peso_neto]]</f>
        <v>6.5217391304347824E-2</v>
      </c>
    </row>
    <row r="133" spans="2:14" hidden="1" x14ac:dyDescent="0.25">
      <c r="B133" s="17" t="s">
        <v>785</v>
      </c>
      <c r="C133" s="3" t="s">
        <v>32</v>
      </c>
      <c r="D133" s="4">
        <v>1</v>
      </c>
      <c r="E133" s="2" t="s">
        <v>50</v>
      </c>
      <c r="F133" s="4">
        <v>123</v>
      </c>
      <c r="G133" s="4">
        <v>123</v>
      </c>
      <c r="H133" s="4">
        <v>64</v>
      </c>
      <c r="I133" s="4">
        <v>1.5</v>
      </c>
      <c r="J133" s="4">
        <v>0.8</v>
      </c>
      <c r="K133" s="4">
        <v>14.7</v>
      </c>
      <c r="L133" s="8">
        <v>8</v>
      </c>
      <c r="M133" s="4" t="str">
        <f>IF(AlimentosSMAECOPIA2[[#This Row],[Categoria]]="Cereales",AlimentosSMAECOPIA2[[#This Row],[Proteina]],"")</f>
        <v/>
      </c>
      <c r="N133" s="8">
        <f>AlimentosSMAECOPIA2[[#This Row],[Fibra]]/AlimentosSMAECOPIA2[[#This Row],[Peso_neto]]</f>
        <v>6.5040650406504072E-2</v>
      </c>
    </row>
    <row r="134" spans="2:14" hidden="1" x14ac:dyDescent="0.25">
      <c r="B134" s="17" t="s">
        <v>977</v>
      </c>
      <c r="C134" s="3" t="s">
        <v>2040</v>
      </c>
      <c r="D134" s="4">
        <v>20</v>
      </c>
      <c r="E134" s="2" t="s">
        <v>10</v>
      </c>
      <c r="F134" s="4">
        <v>20</v>
      </c>
      <c r="G134" s="4">
        <v>20</v>
      </c>
      <c r="H134" s="4">
        <v>71</v>
      </c>
      <c r="I134" s="4">
        <v>1.7</v>
      </c>
      <c r="J134" s="4">
        <v>0.1</v>
      </c>
      <c r="K134" s="4">
        <v>16.2</v>
      </c>
      <c r="L134" s="8">
        <v>1.3</v>
      </c>
      <c r="M134" s="4">
        <f>IF(AlimentosSMAECOPIA2[[#This Row],[Categoria]]="Cereales",AlimentosSMAECOPIA2[[#This Row],[Proteina]],"")</f>
        <v>1.7</v>
      </c>
      <c r="N134" s="8">
        <f>AlimentosSMAECOPIA2[[#This Row],[Fibra]]/AlimentosSMAECOPIA2[[#This Row],[Peso_neto]]</f>
        <v>6.5000000000000002E-2</v>
      </c>
    </row>
    <row r="135" spans="2:14" hidden="1" x14ac:dyDescent="0.25">
      <c r="B135" s="17" t="s">
        <v>1478</v>
      </c>
      <c r="C135" s="3" t="s">
        <v>2040</v>
      </c>
      <c r="D135" s="4">
        <v>20</v>
      </c>
      <c r="E135" s="2" t="s">
        <v>10</v>
      </c>
      <c r="F135" s="4">
        <v>20</v>
      </c>
      <c r="G135" s="4">
        <v>20</v>
      </c>
      <c r="H135" s="4">
        <v>71</v>
      </c>
      <c r="I135" s="4">
        <v>1.7</v>
      </c>
      <c r="J135" s="4">
        <v>0.1</v>
      </c>
      <c r="K135" s="4">
        <v>16.2</v>
      </c>
      <c r="L135" s="8">
        <v>1.3</v>
      </c>
      <c r="M135" s="4">
        <f>IF(AlimentosSMAECOPIA2[[#This Row],[Categoria]]="Cereales",AlimentosSMAECOPIA2[[#This Row],[Proteina]],"")</f>
        <v>1.7</v>
      </c>
      <c r="N135" s="8">
        <f>AlimentosSMAECOPIA2[[#This Row],[Fibra]]/AlimentosSMAECOPIA2[[#This Row],[Peso_neto]]</f>
        <v>6.5000000000000002E-2</v>
      </c>
    </row>
    <row r="136" spans="2:14" hidden="1" x14ac:dyDescent="0.25">
      <c r="B136" s="17" t="s">
        <v>1678</v>
      </c>
      <c r="C136" s="3" t="s">
        <v>2040</v>
      </c>
      <c r="D136" s="4">
        <v>0.33333333300000001</v>
      </c>
      <c r="E136" s="2" t="s">
        <v>50</v>
      </c>
      <c r="F136" s="4">
        <v>20</v>
      </c>
      <c r="G136" s="4">
        <v>20</v>
      </c>
      <c r="H136" s="4">
        <v>70</v>
      </c>
      <c r="I136" s="4">
        <v>1.7</v>
      </c>
      <c r="J136" s="4">
        <v>0.1</v>
      </c>
      <c r="K136" s="4">
        <v>16.100000000000001</v>
      </c>
      <c r="L136" s="8">
        <v>1.3</v>
      </c>
      <c r="M136" s="4">
        <f>IF(AlimentosSMAECOPIA2[[#This Row],[Categoria]]="Cereales",AlimentosSMAECOPIA2[[#This Row],[Proteina]],"")</f>
        <v>1.7</v>
      </c>
      <c r="N136" s="8">
        <f>AlimentosSMAECOPIA2[[#This Row],[Fibra]]/AlimentosSMAECOPIA2[[#This Row],[Peso_neto]]</f>
        <v>6.5000000000000002E-2</v>
      </c>
    </row>
    <row r="137" spans="2:14" hidden="1" x14ac:dyDescent="0.25">
      <c r="B137" s="17" t="s">
        <v>445</v>
      </c>
      <c r="C137" s="3" t="s">
        <v>2040</v>
      </c>
      <c r="D137" s="4">
        <v>0.5</v>
      </c>
      <c r="E137" s="2" t="s">
        <v>50</v>
      </c>
      <c r="F137" s="4">
        <v>17</v>
      </c>
      <c r="G137" s="4">
        <v>17</v>
      </c>
      <c r="H137" s="4">
        <v>67</v>
      </c>
      <c r="I137" s="4">
        <v>1.4</v>
      </c>
      <c r="J137" s="4">
        <v>0.5</v>
      </c>
      <c r="K137" s="4">
        <v>14.1</v>
      </c>
      <c r="L137" s="8">
        <v>1.1000000000000001</v>
      </c>
      <c r="M137" s="4">
        <f>IF(AlimentosSMAECOPIA2[[#This Row],[Categoria]]="Cereales",AlimentosSMAECOPIA2[[#This Row],[Proteina]],"")</f>
        <v>1.4</v>
      </c>
      <c r="N137" s="8">
        <f>AlimentosSMAECOPIA2[[#This Row],[Fibra]]/AlimentosSMAECOPIA2[[#This Row],[Peso_neto]]</f>
        <v>6.4705882352941183E-2</v>
      </c>
    </row>
    <row r="138" spans="2:14" hidden="1" x14ac:dyDescent="0.25">
      <c r="B138" s="17" t="s">
        <v>1482</v>
      </c>
      <c r="C138" s="3" t="s">
        <v>2040</v>
      </c>
      <c r="D138" s="4">
        <v>0.5</v>
      </c>
      <c r="E138" s="2" t="s">
        <v>50</v>
      </c>
      <c r="F138" s="4">
        <v>17</v>
      </c>
      <c r="G138" s="4">
        <v>17</v>
      </c>
      <c r="H138" s="4">
        <v>67</v>
      </c>
      <c r="I138" s="4">
        <v>1.4</v>
      </c>
      <c r="J138" s="4">
        <v>0.5</v>
      </c>
      <c r="K138" s="4">
        <v>14.1</v>
      </c>
      <c r="L138" s="8">
        <v>1.1000000000000001</v>
      </c>
      <c r="M138" s="4">
        <f>IF(AlimentosSMAECOPIA2[[#This Row],[Categoria]]="Cereales",AlimentosSMAECOPIA2[[#This Row],[Proteina]],"")</f>
        <v>1.4</v>
      </c>
      <c r="N138" s="8">
        <f>AlimentosSMAECOPIA2[[#This Row],[Fibra]]/AlimentosSMAECOPIA2[[#This Row],[Peso_neto]]</f>
        <v>6.4705882352941183E-2</v>
      </c>
    </row>
    <row r="139" spans="2:14" hidden="1" x14ac:dyDescent="0.25">
      <c r="B139" s="17" t="s">
        <v>682</v>
      </c>
      <c r="C139" s="3" t="s">
        <v>32</v>
      </c>
      <c r="D139" s="4">
        <v>2</v>
      </c>
      <c r="E139" s="2" t="s">
        <v>45</v>
      </c>
      <c r="F139" s="4">
        <v>17</v>
      </c>
      <c r="G139" s="4">
        <v>17</v>
      </c>
      <c r="H139" s="4">
        <v>46</v>
      </c>
      <c r="I139" s="4">
        <v>0.3</v>
      </c>
      <c r="J139" s="4">
        <v>0</v>
      </c>
      <c r="K139" s="4">
        <v>12.4</v>
      </c>
      <c r="L139" s="8">
        <v>1.1000000000000001</v>
      </c>
      <c r="M139" s="4" t="str">
        <f>IF(AlimentosSMAECOPIA2[[#This Row],[Categoria]]="Cereales",AlimentosSMAECOPIA2[[#This Row],[Proteina]],"")</f>
        <v/>
      </c>
      <c r="N139" s="8">
        <f>AlimentosSMAECOPIA2[[#This Row],[Fibra]]/AlimentosSMAECOPIA2[[#This Row],[Peso_neto]]</f>
        <v>6.4705882352941183E-2</v>
      </c>
    </row>
    <row r="140" spans="2:14" hidden="1" x14ac:dyDescent="0.25">
      <c r="B140" s="17" t="s">
        <v>190</v>
      </c>
      <c r="C140" s="3" t="s">
        <v>2040</v>
      </c>
      <c r="D140" s="4">
        <v>0.33333333300000001</v>
      </c>
      <c r="E140" s="2" t="s">
        <v>170</v>
      </c>
      <c r="F140" s="4">
        <v>14</v>
      </c>
      <c r="G140" s="4">
        <v>14</v>
      </c>
      <c r="H140" s="4">
        <v>53</v>
      </c>
      <c r="I140" s="4">
        <v>1.2</v>
      </c>
      <c r="J140" s="4">
        <v>0.7</v>
      </c>
      <c r="K140" s="4">
        <v>10.9</v>
      </c>
      <c r="L140" s="8">
        <v>0.9</v>
      </c>
      <c r="M140" s="4">
        <f>IF(AlimentosSMAECOPIA2[[#This Row],[Categoria]]="Cereales",AlimentosSMAECOPIA2[[#This Row],[Proteina]],"")</f>
        <v>1.2</v>
      </c>
      <c r="N140" s="8">
        <f>AlimentosSMAECOPIA2[[#This Row],[Fibra]]/AlimentosSMAECOPIA2[[#This Row],[Peso_neto]]</f>
        <v>6.4285714285714293E-2</v>
      </c>
    </row>
    <row r="141" spans="2:14" hidden="1" x14ac:dyDescent="0.25">
      <c r="B141" s="17" t="s">
        <v>191</v>
      </c>
      <c r="C141" s="3" t="s">
        <v>2040</v>
      </c>
      <c r="D141" s="4">
        <v>0.33333333300000001</v>
      </c>
      <c r="E141" s="2" t="s">
        <v>170</v>
      </c>
      <c r="F141" s="4">
        <v>14</v>
      </c>
      <c r="G141" s="4">
        <v>14</v>
      </c>
      <c r="H141" s="4">
        <v>53</v>
      </c>
      <c r="I141" s="4">
        <v>1.2</v>
      </c>
      <c r="J141" s="4">
        <v>0.7</v>
      </c>
      <c r="K141" s="4">
        <v>10.9</v>
      </c>
      <c r="L141" s="8">
        <v>0.9</v>
      </c>
      <c r="M141" s="4">
        <f>IF(AlimentosSMAECOPIA2[[#This Row],[Categoria]]="Cereales",AlimentosSMAECOPIA2[[#This Row],[Proteina]],"")</f>
        <v>1.2</v>
      </c>
      <c r="N141" s="8">
        <f>AlimentosSMAECOPIA2[[#This Row],[Fibra]]/AlimentosSMAECOPIA2[[#This Row],[Peso_neto]]</f>
        <v>6.4285714285714293E-2</v>
      </c>
    </row>
    <row r="142" spans="2:14" hidden="1" x14ac:dyDescent="0.25">
      <c r="B142" s="17" t="s">
        <v>1396</v>
      </c>
      <c r="C142" s="3" t="s">
        <v>2040</v>
      </c>
      <c r="D142" s="4">
        <v>1</v>
      </c>
      <c r="E142" s="2" t="s">
        <v>476</v>
      </c>
      <c r="F142" s="4">
        <v>25</v>
      </c>
      <c r="G142" s="4">
        <v>25</v>
      </c>
      <c r="H142" s="4">
        <v>62</v>
      </c>
      <c r="I142" s="4">
        <v>2.4</v>
      </c>
      <c r="J142" s="4">
        <v>2.1</v>
      </c>
      <c r="K142" s="4">
        <v>9.6</v>
      </c>
      <c r="L142" s="8">
        <v>1.6</v>
      </c>
      <c r="M142" s="4">
        <f>IF(AlimentosSMAECOPIA2[[#This Row],[Categoria]]="Cereales",AlimentosSMAECOPIA2[[#This Row],[Proteina]],"")</f>
        <v>2.4</v>
      </c>
      <c r="N142" s="8">
        <f>AlimentosSMAECOPIA2[[#This Row],[Fibra]]/AlimentosSMAECOPIA2[[#This Row],[Peso_neto]]</f>
        <v>6.4000000000000001E-2</v>
      </c>
    </row>
    <row r="143" spans="2:14" hidden="1" x14ac:dyDescent="0.25">
      <c r="B143" s="17" t="s">
        <v>1409</v>
      </c>
      <c r="C143" s="3" t="s">
        <v>2040</v>
      </c>
      <c r="D143" s="4">
        <v>1</v>
      </c>
      <c r="E143" s="2" t="s">
        <v>476</v>
      </c>
      <c r="F143" s="4">
        <v>25</v>
      </c>
      <c r="G143" s="4">
        <v>25</v>
      </c>
      <c r="H143" s="4">
        <v>62</v>
      </c>
      <c r="I143" s="4">
        <v>2.4</v>
      </c>
      <c r="J143" s="4">
        <v>2.1</v>
      </c>
      <c r="K143" s="4">
        <v>9.6</v>
      </c>
      <c r="L143" s="8">
        <v>1.6</v>
      </c>
      <c r="M143" s="4">
        <f>IF(AlimentosSMAECOPIA2[[#This Row],[Categoria]]="Cereales",AlimentosSMAECOPIA2[[#This Row],[Proteina]],"")</f>
        <v>2.4</v>
      </c>
      <c r="N143" s="8">
        <f>AlimentosSMAECOPIA2[[#This Row],[Fibra]]/AlimentosSMAECOPIA2[[#This Row],[Peso_neto]]</f>
        <v>6.4000000000000001E-2</v>
      </c>
    </row>
    <row r="144" spans="2:14" hidden="1" x14ac:dyDescent="0.25">
      <c r="B144" s="17" t="s">
        <v>227</v>
      </c>
      <c r="C144" s="3" t="s">
        <v>2040</v>
      </c>
      <c r="D144" s="4">
        <v>30</v>
      </c>
      <c r="E144" s="2" t="s">
        <v>10</v>
      </c>
      <c r="F144" s="4">
        <v>30</v>
      </c>
      <c r="G144" s="4">
        <v>30</v>
      </c>
      <c r="H144" s="4">
        <v>120</v>
      </c>
      <c r="I144" s="4">
        <v>1.6</v>
      </c>
      <c r="J144" s="4">
        <v>4.8</v>
      </c>
      <c r="K144" s="4">
        <v>17.7</v>
      </c>
      <c r="L144" s="8">
        <v>1.9</v>
      </c>
      <c r="M144" s="4">
        <f>IF(AlimentosSMAECOPIA2[[#This Row],[Categoria]]="Cereales",AlimentosSMAECOPIA2[[#This Row],[Proteina]],"")</f>
        <v>1.6</v>
      </c>
      <c r="N144" s="8">
        <f>AlimentosSMAECOPIA2[[#This Row],[Fibra]]/AlimentosSMAECOPIA2[[#This Row],[Peso_neto]]</f>
        <v>6.3333333333333325E-2</v>
      </c>
    </row>
    <row r="145" spans="2:14" hidden="1" x14ac:dyDescent="0.25">
      <c r="B145" s="17" t="s">
        <v>873</v>
      </c>
      <c r="C145" s="3" t="s">
        <v>2040</v>
      </c>
      <c r="D145" s="4">
        <v>3</v>
      </c>
      <c r="E145" s="2" t="s">
        <v>52</v>
      </c>
      <c r="F145" s="4">
        <v>21</v>
      </c>
      <c r="G145" s="4">
        <v>21</v>
      </c>
      <c r="H145" s="4">
        <v>92</v>
      </c>
      <c r="I145" s="4">
        <v>2.1</v>
      </c>
      <c r="J145" s="4">
        <v>2.9</v>
      </c>
      <c r="K145" s="4">
        <v>15.2</v>
      </c>
      <c r="L145" s="8">
        <v>1.3</v>
      </c>
      <c r="M145" s="4">
        <f>IF(AlimentosSMAECOPIA2[[#This Row],[Categoria]]="Cereales",AlimentosSMAECOPIA2[[#This Row],[Proteina]],"")</f>
        <v>2.1</v>
      </c>
      <c r="N145" s="8">
        <f>AlimentosSMAECOPIA2[[#This Row],[Fibra]]/AlimentosSMAECOPIA2[[#This Row],[Peso_neto]]</f>
        <v>6.1904761904761907E-2</v>
      </c>
    </row>
    <row r="146" spans="2:14" hidden="1" x14ac:dyDescent="0.25">
      <c r="B146" s="17" t="s">
        <v>869</v>
      </c>
      <c r="C146" s="3" t="s">
        <v>2040</v>
      </c>
      <c r="D146" s="4">
        <v>3</v>
      </c>
      <c r="E146" s="2" t="s">
        <v>52</v>
      </c>
      <c r="F146" s="4">
        <v>18</v>
      </c>
      <c r="G146" s="4">
        <v>18</v>
      </c>
      <c r="H146" s="4">
        <v>70</v>
      </c>
      <c r="I146" s="4">
        <v>1.5</v>
      </c>
      <c r="J146" s="4">
        <v>1.1000000000000001</v>
      </c>
      <c r="K146" s="4">
        <v>14.4</v>
      </c>
      <c r="L146" s="8">
        <v>1.1000000000000001</v>
      </c>
      <c r="M146" s="4">
        <f>IF(AlimentosSMAECOPIA2[[#This Row],[Categoria]]="Cereales",AlimentosSMAECOPIA2[[#This Row],[Proteina]],"")</f>
        <v>1.5</v>
      </c>
      <c r="N146" s="8">
        <f>AlimentosSMAECOPIA2[[#This Row],[Fibra]]/AlimentosSMAECOPIA2[[#This Row],[Peso_neto]]</f>
        <v>6.1111111111111116E-2</v>
      </c>
    </row>
    <row r="147" spans="2:14" hidden="1" x14ac:dyDescent="0.25">
      <c r="B147" s="17" t="s">
        <v>1431</v>
      </c>
      <c r="C147" s="3" t="s">
        <v>2040</v>
      </c>
      <c r="D147" s="4">
        <v>3</v>
      </c>
      <c r="E147" s="2" t="s">
        <v>45</v>
      </c>
      <c r="F147" s="4">
        <v>15</v>
      </c>
      <c r="G147" s="4">
        <v>15</v>
      </c>
      <c r="H147" s="4">
        <v>60</v>
      </c>
      <c r="I147" s="4">
        <v>1.8</v>
      </c>
      <c r="J147" s="4">
        <v>0.6</v>
      </c>
      <c r="K147" s="4">
        <v>11.4</v>
      </c>
      <c r="L147" s="8">
        <v>0.9</v>
      </c>
      <c r="M147" s="4">
        <f>IF(AlimentosSMAECOPIA2[[#This Row],[Categoria]]="Cereales",AlimentosSMAECOPIA2[[#This Row],[Proteina]],"")</f>
        <v>1.8</v>
      </c>
      <c r="N147" s="8">
        <f>AlimentosSMAECOPIA2[[#This Row],[Fibra]]/AlimentosSMAECOPIA2[[#This Row],[Peso_neto]]</f>
        <v>6.0000000000000005E-2</v>
      </c>
    </row>
    <row r="148" spans="2:14" hidden="1" x14ac:dyDescent="0.25">
      <c r="B148" s="17" t="s">
        <v>167</v>
      </c>
      <c r="C148" s="3" t="s">
        <v>2040</v>
      </c>
      <c r="D148" s="4">
        <v>20</v>
      </c>
      <c r="E148" s="2" t="s">
        <v>10</v>
      </c>
      <c r="F148" s="4">
        <v>20</v>
      </c>
      <c r="G148" s="4">
        <v>20</v>
      </c>
      <c r="H148" s="4">
        <v>71</v>
      </c>
      <c r="I148" s="4">
        <v>2.9</v>
      </c>
      <c r="J148" s="4">
        <v>0.2</v>
      </c>
      <c r="K148" s="4">
        <v>15</v>
      </c>
      <c r="L148" s="8">
        <v>1.2</v>
      </c>
      <c r="M148" s="4">
        <f>IF(AlimentosSMAECOPIA2[[#This Row],[Categoria]]="Cereales",AlimentosSMAECOPIA2[[#This Row],[Proteina]],"")</f>
        <v>2.9</v>
      </c>
      <c r="N148" s="8">
        <f>AlimentosSMAECOPIA2[[#This Row],[Fibra]]/AlimentosSMAECOPIA2[[#This Row],[Peso_neto]]</f>
        <v>0.06</v>
      </c>
    </row>
    <row r="149" spans="2:14" hidden="1" x14ac:dyDescent="0.25">
      <c r="B149" s="17" t="s">
        <v>1392</v>
      </c>
      <c r="C149" s="3" t="s">
        <v>2040</v>
      </c>
      <c r="D149" s="4">
        <v>0.5</v>
      </c>
      <c r="E149" s="2" t="s">
        <v>45</v>
      </c>
      <c r="F149" s="4">
        <v>25</v>
      </c>
      <c r="G149" s="4">
        <v>25</v>
      </c>
      <c r="H149" s="4">
        <v>67</v>
      </c>
      <c r="I149" s="4">
        <v>2.5</v>
      </c>
      <c r="J149" s="4">
        <v>1</v>
      </c>
      <c r="K149" s="4">
        <v>12.5</v>
      </c>
      <c r="L149" s="8">
        <v>1.5</v>
      </c>
      <c r="M149" s="4">
        <f>IF(AlimentosSMAECOPIA2[[#This Row],[Categoria]]="Cereales",AlimentosSMAECOPIA2[[#This Row],[Proteina]],"")</f>
        <v>2.5</v>
      </c>
      <c r="N149" s="8">
        <f>AlimentosSMAECOPIA2[[#This Row],[Fibra]]/AlimentosSMAECOPIA2[[#This Row],[Peso_neto]]</f>
        <v>0.06</v>
      </c>
    </row>
    <row r="150" spans="2:14" hidden="1" x14ac:dyDescent="0.25">
      <c r="B150" s="17" t="s">
        <v>1437</v>
      </c>
      <c r="C150" s="3" t="s">
        <v>2040</v>
      </c>
      <c r="D150" s="4">
        <v>0.5</v>
      </c>
      <c r="E150" s="2" t="s">
        <v>45</v>
      </c>
      <c r="F150" s="4">
        <v>25</v>
      </c>
      <c r="G150" s="4">
        <v>25</v>
      </c>
      <c r="H150" s="4">
        <v>67</v>
      </c>
      <c r="I150" s="4">
        <v>2.5</v>
      </c>
      <c r="J150" s="4">
        <v>1</v>
      </c>
      <c r="K150" s="4">
        <v>12.5</v>
      </c>
      <c r="L150" s="8">
        <v>1.5</v>
      </c>
      <c r="M150" s="4">
        <f>IF(AlimentosSMAECOPIA2[[#This Row],[Categoria]]="Cereales",AlimentosSMAECOPIA2[[#This Row],[Proteina]],"")</f>
        <v>2.5</v>
      </c>
      <c r="N150" s="8">
        <f>AlimentosSMAECOPIA2[[#This Row],[Fibra]]/AlimentosSMAECOPIA2[[#This Row],[Peso_neto]]</f>
        <v>0.06</v>
      </c>
    </row>
    <row r="151" spans="2:14" hidden="1" x14ac:dyDescent="0.25">
      <c r="B151" s="17" t="s">
        <v>462</v>
      </c>
      <c r="C151" s="3" t="s">
        <v>32</v>
      </c>
      <c r="D151" s="4">
        <v>4</v>
      </c>
      <c r="E151" s="2" t="s">
        <v>45</v>
      </c>
      <c r="F151" s="4">
        <v>20</v>
      </c>
      <c r="G151" s="4">
        <v>20</v>
      </c>
      <c r="H151" s="4">
        <v>64</v>
      </c>
      <c r="I151" s="4">
        <v>0</v>
      </c>
      <c r="J151" s="4">
        <v>0</v>
      </c>
      <c r="K151" s="4">
        <v>16.8</v>
      </c>
      <c r="L151" s="8">
        <v>1.2</v>
      </c>
      <c r="M151" s="4" t="str">
        <f>IF(AlimentosSMAECOPIA2[[#This Row],[Categoria]]="Cereales",AlimentosSMAECOPIA2[[#This Row],[Proteina]],"")</f>
        <v/>
      </c>
      <c r="N151" s="8">
        <f>AlimentosSMAECOPIA2[[#This Row],[Fibra]]/AlimentosSMAECOPIA2[[#This Row],[Peso_neto]]</f>
        <v>0.06</v>
      </c>
    </row>
    <row r="152" spans="2:14" hidden="1" x14ac:dyDescent="0.25">
      <c r="B152" s="17" t="s">
        <v>197</v>
      </c>
      <c r="C152" s="3" t="s">
        <v>2040</v>
      </c>
      <c r="D152" s="4">
        <v>0.5</v>
      </c>
      <c r="E152" s="2" t="s">
        <v>170</v>
      </c>
      <c r="F152" s="4">
        <v>22</v>
      </c>
      <c r="G152" s="4">
        <v>22</v>
      </c>
      <c r="H152" s="4">
        <v>77</v>
      </c>
      <c r="I152" s="4">
        <v>1.7</v>
      </c>
      <c r="J152" s="4">
        <v>0.9</v>
      </c>
      <c r="K152" s="4">
        <v>16.399999999999999</v>
      </c>
      <c r="L152" s="8">
        <v>1.3</v>
      </c>
      <c r="M152" s="4">
        <f>IF(AlimentosSMAECOPIA2[[#This Row],[Categoria]]="Cereales",AlimentosSMAECOPIA2[[#This Row],[Proteina]],"")</f>
        <v>1.7</v>
      </c>
      <c r="N152" s="8">
        <f>AlimentosSMAECOPIA2[[#This Row],[Fibra]]/AlimentosSMAECOPIA2[[#This Row],[Peso_neto]]</f>
        <v>5.909090909090909E-2</v>
      </c>
    </row>
    <row r="153" spans="2:14" hidden="1" x14ac:dyDescent="0.25">
      <c r="B153" s="17" t="s">
        <v>875</v>
      </c>
      <c r="C153" s="3" t="s">
        <v>2040</v>
      </c>
      <c r="D153" s="4">
        <v>1</v>
      </c>
      <c r="E153" s="2" t="s">
        <v>45</v>
      </c>
      <c r="F153" s="4">
        <v>17</v>
      </c>
      <c r="G153" s="4">
        <v>17</v>
      </c>
      <c r="H153" s="4">
        <v>80</v>
      </c>
      <c r="I153" s="4">
        <v>1</v>
      </c>
      <c r="J153" s="4">
        <v>4</v>
      </c>
      <c r="K153" s="4">
        <v>11</v>
      </c>
      <c r="L153" s="8">
        <v>1</v>
      </c>
      <c r="M153" s="4">
        <f>IF(AlimentosSMAECOPIA2[[#This Row],[Categoria]]="Cereales",AlimentosSMAECOPIA2[[#This Row],[Proteina]],"")</f>
        <v>1</v>
      </c>
      <c r="N153" s="8">
        <f>AlimentosSMAECOPIA2[[#This Row],[Fibra]]/AlimentosSMAECOPIA2[[#This Row],[Peso_neto]]</f>
        <v>5.8823529411764705E-2</v>
      </c>
    </row>
    <row r="154" spans="2:14" hidden="1" x14ac:dyDescent="0.25">
      <c r="B154" s="17" t="s">
        <v>823</v>
      </c>
      <c r="C154" s="3" t="s">
        <v>2040</v>
      </c>
      <c r="D154" s="4">
        <v>4</v>
      </c>
      <c r="E154" s="2" t="s">
        <v>52</v>
      </c>
      <c r="F154" s="4">
        <v>24</v>
      </c>
      <c r="G154" s="4">
        <v>24</v>
      </c>
      <c r="H154" s="4">
        <v>114</v>
      </c>
      <c r="I154" s="4">
        <v>2.1</v>
      </c>
      <c r="J154" s="4">
        <v>4.3</v>
      </c>
      <c r="K154" s="4">
        <v>16.600000000000001</v>
      </c>
      <c r="L154" s="8">
        <v>1.4</v>
      </c>
      <c r="M154" s="4">
        <f>IF(AlimentosSMAECOPIA2[[#This Row],[Categoria]]="Cereales",AlimentosSMAECOPIA2[[#This Row],[Proteina]],"")</f>
        <v>2.1</v>
      </c>
      <c r="N154" s="8">
        <f>AlimentosSMAECOPIA2[[#This Row],[Fibra]]/AlimentosSMAECOPIA2[[#This Row],[Peso_neto]]</f>
        <v>5.8333333333333327E-2</v>
      </c>
    </row>
    <row r="155" spans="2:14" hidden="1" x14ac:dyDescent="0.25">
      <c r="B155" s="17" t="s">
        <v>1407</v>
      </c>
      <c r="C155" s="3" t="s">
        <v>2040</v>
      </c>
      <c r="D155" s="4">
        <v>0.75</v>
      </c>
      <c r="E155" s="2" t="s">
        <v>476</v>
      </c>
      <c r="F155" s="4">
        <v>24</v>
      </c>
      <c r="G155" s="4">
        <v>24</v>
      </c>
      <c r="H155" s="4">
        <v>62</v>
      </c>
      <c r="I155" s="4">
        <v>2</v>
      </c>
      <c r="J155" s="4">
        <v>0.8</v>
      </c>
      <c r="K155" s="4">
        <v>11.6</v>
      </c>
      <c r="L155" s="8">
        <v>1.4</v>
      </c>
      <c r="M155" s="4">
        <f>IF(AlimentosSMAECOPIA2[[#This Row],[Categoria]]="Cereales",AlimentosSMAECOPIA2[[#This Row],[Proteina]],"")</f>
        <v>2</v>
      </c>
      <c r="N155" s="8">
        <f>AlimentosSMAECOPIA2[[#This Row],[Fibra]]/AlimentosSMAECOPIA2[[#This Row],[Peso_neto]]</f>
        <v>5.8333333333333327E-2</v>
      </c>
    </row>
    <row r="156" spans="2:14" hidden="1" x14ac:dyDescent="0.25">
      <c r="B156" s="17" t="s">
        <v>922</v>
      </c>
      <c r="C156" s="3" t="s">
        <v>2040</v>
      </c>
      <c r="D156" s="4">
        <v>2</v>
      </c>
      <c r="E156" s="2" t="s">
        <v>52</v>
      </c>
      <c r="F156" s="4">
        <v>19</v>
      </c>
      <c r="G156" s="4">
        <v>19</v>
      </c>
      <c r="H156" s="4">
        <v>66</v>
      </c>
      <c r="I156" s="4">
        <v>1.5</v>
      </c>
      <c r="J156" s="4">
        <v>0.1</v>
      </c>
      <c r="K156" s="4">
        <v>15</v>
      </c>
      <c r="L156" s="8">
        <v>1.1000000000000001</v>
      </c>
      <c r="M156" s="4">
        <f>IF(AlimentosSMAECOPIA2[[#This Row],[Categoria]]="Cereales",AlimentosSMAECOPIA2[[#This Row],[Proteina]],"")</f>
        <v>1.5</v>
      </c>
      <c r="N156" s="8">
        <f>AlimentosSMAECOPIA2[[#This Row],[Fibra]]/AlimentosSMAECOPIA2[[#This Row],[Peso_neto]]</f>
        <v>5.789473684210527E-2</v>
      </c>
    </row>
    <row r="157" spans="2:14" hidden="1" x14ac:dyDescent="0.25">
      <c r="B157" s="17" t="s">
        <v>195</v>
      </c>
      <c r="C157" s="3" t="s">
        <v>2040</v>
      </c>
      <c r="D157" s="4">
        <v>0.33333333300000001</v>
      </c>
      <c r="E157" s="2" t="s">
        <v>170</v>
      </c>
      <c r="F157" s="4">
        <v>14</v>
      </c>
      <c r="G157" s="4">
        <v>14</v>
      </c>
      <c r="H157" s="4">
        <v>51</v>
      </c>
      <c r="I157" s="4">
        <v>1</v>
      </c>
      <c r="J157" s="4">
        <v>1</v>
      </c>
      <c r="K157" s="4">
        <v>9.4</v>
      </c>
      <c r="L157" s="8">
        <v>0.8</v>
      </c>
      <c r="M157" s="4">
        <f>IF(AlimentosSMAECOPIA2[[#This Row],[Categoria]]="Cereales",AlimentosSMAECOPIA2[[#This Row],[Proteina]],"")</f>
        <v>1</v>
      </c>
      <c r="N157" s="8">
        <f>AlimentosSMAECOPIA2[[#This Row],[Fibra]]/AlimentosSMAECOPIA2[[#This Row],[Peso_neto]]</f>
        <v>5.7142857142857148E-2</v>
      </c>
    </row>
    <row r="158" spans="2:14" hidden="1" x14ac:dyDescent="0.25">
      <c r="B158" s="17" t="s">
        <v>822</v>
      </c>
      <c r="C158" s="3" t="s">
        <v>2040</v>
      </c>
      <c r="D158" s="4">
        <v>4</v>
      </c>
      <c r="E158" s="2" t="s">
        <v>45</v>
      </c>
      <c r="F158" s="4">
        <v>28</v>
      </c>
      <c r="G158" s="4">
        <v>28</v>
      </c>
      <c r="H158" s="4">
        <v>113</v>
      </c>
      <c r="I158" s="4">
        <v>2.4</v>
      </c>
      <c r="J158" s="4">
        <v>3.9</v>
      </c>
      <c r="K158" s="4">
        <v>19.100000000000001</v>
      </c>
      <c r="L158" s="8">
        <v>1.6</v>
      </c>
      <c r="M158" s="4">
        <f>IF(AlimentosSMAECOPIA2[[#This Row],[Categoria]]="Cereales",AlimentosSMAECOPIA2[[#This Row],[Proteina]],"")</f>
        <v>2.4</v>
      </c>
      <c r="N158" s="8">
        <f>AlimentosSMAECOPIA2[[#This Row],[Fibra]]/AlimentosSMAECOPIA2[[#This Row],[Peso_neto]]</f>
        <v>5.7142857142857148E-2</v>
      </c>
    </row>
    <row r="159" spans="2:14" hidden="1" x14ac:dyDescent="0.25">
      <c r="B159" s="17" t="s">
        <v>237</v>
      </c>
      <c r="C159" s="3" t="s">
        <v>2040</v>
      </c>
      <c r="D159" s="4">
        <v>0.75</v>
      </c>
      <c r="E159" s="2" t="s">
        <v>45</v>
      </c>
      <c r="F159" s="4">
        <v>21</v>
      </c>
      <c r="G159" s="4">
        <v>21</v>
      </c>
      <c r="H159" s="4">
        <v>87</v>
      </c>
      <c r="I159" s="4">
        <v>1.7</v>
      </c>
      <c r="J159" s="4">
        <v>4.4000000000000004</v>
      </c>
      <c r="K159" s="4">
        <v>13.5</v>
      </c>
      <c r="L159" s="8">
        <v>1.2</v>
      </c>
      <c r="M159" s="4">
        <f>IF(AlimentosSMAECOPIA2[[#This Row],[Categoria]]="Cereales",AlimentosSMAECOPIA2[[#This Row],[Proteina]],"")</f>
        <v>1.7</v>
      </c>
      <c r="N159" s="8">
        <f>AlimentosSMAECOPIA2[[#This Row],[Fibra]]/AlimentosSMAECOPIA2[[#This Row],[Peso_neto]]</f>
        <v>5.7142857142857141E-2</v>
      </c>
    </row>
    <row r="160" spans="2:14" hidden="1" x14ac:dyDescent="0.25">
      <c r="B160" s="17" t="s">
        <v>1307</v>
      </c>
      <c r="C160" s="3" t="s">
        <v>2040</v>
      </c>
      <c r="D160" s="4">
        <v>1</v>
      </c>
      <c r="E160" s="2" t="s">
        <v>45</v>
      </c>
      <c r="F160" s="4">
        <v>21</v>
      </c>
      <c r="G160" s="4">
        <v>21</v>
      </c>
      <c r="H160" s="4">
        <v>90</v>
      </c>
      <c r="I160" s="4">
        <v>1.5</v>
      </c>
      <c r="J160" s="4">
        <v>3.2</v>
      </c>
      <c r="K160" s="4">
        <v>13</v>
      </c>
      <c r="L160" s="8">
        <v>1.2</v>
      </c>
      <c r="M160" s="4">
        <f>IF(AlimentosSMAECOPIA2[[#This Row],[Categoria]]="Cereales",AlimentosSMAECOPIA2[[#This Row],[Proteina]],"")</f>
        <v>1.5</v>
      </c>
      <c r="N160" s="8">
        <f>AlimentosSMAECOPIA2[[#This Row],[Fibra]]/AlimentosSMAECOPIA2[[#This Row],[Peso_neto]]</f>
        <v>5.7142857142857141E-2</v>
      </c>
    </row>
    <row r="161" spans="2:14" hidden="1" x14ac:dyDescent="0.25">
      <c r="B161" s="17" t="s">
        <v>892</v>
      </c>
      <c r="C161" s="3" t="s">
        <v>32</v>
      </c>
      <c r="D161" s="4">
        <v>3</v>
      </c>
      <c r="E161" s="2" t="s">
        <v>45</v>
      </c>
      <c r="F161" s="4">
        <v>135</v>
      </c>
      <c r="G161" s="4">
        <v>124</v>
      </c>
      <c r="H161" s="4">
        <v>63</v>
      </c>
      <c r="I161" s="4">
        <v>1</v>
      </c>
      <c r="J161" s="4">
        <v>0.7</v>
      </c>
      <c r="K161" s="4">
        <v>14.8</v>
      </c>
      <c r="L161" s="8">
        <v>7</v>
      </c>
      <c r="M161" s="4" t="str">
        <f>IF(AlimentosSMAECOPIA2[[#This Row],[Categoria]]="Cereales",AlimentosSMAECOPIA2[[#This Row],[Proteina]],"")</f>
        <v/>
      </c>
      <c r="N161" s="8">
        <f>AlimentosSMAECOPIA2[[#This Row],[Fibra]]/AlimentosSMAECOPIA2[[#This Row],[Peso_neto]]</f>
        <v>5.6451612903225805E-2</v>
      </c>
    </row>
    <row r="162" spans="2:14" hidden="1" x14ac:dyDescent="0.25">
      <c r="B162" s="17" t="s">
        <v>1964</v>
      </c>
      <c r="C162" s="3" t="s">
        <v>2040</v>
      </c>
      <c r="D162" s="4">
        <v>25</v>
      </c>
      <c r="E162" s="2" t="s">
        <v>10</v>
      </c>
      <c r="F162" s="4">
        <v>25</v>
      </c>
      <c r="G162" s="4">
        <v>25</v>
      </c>
      <c r="H162" s="4">
        <v>109</v>
      </c>
      <c r="I162" s="4">
        <v>1.4</v>
      </c>
      <c r="J162" s="4">
        <v>5.6</v>
      </c>
      <c r="K162" s="4">
        <v>13.5</v>
      </c>
      <c r="L162" s="8">
        <v>1.4</v>
      </c>
      <c r="M162" s="4">
        <f>IF(AlimentosSMAECOPIA2[[#This Row],[Categoria]]="Cereales",AlimentosSMAECOPIA2[[#This Row],[Proteina]],"")</f>
        <v>1.4</v>
      </c>
      <c r="N162" s="8">
        <f>AlimentosSMAECOPIA2[[#This Row],[Fibra]]/AlimentosSMAECOPIA2[[#This Row],[Peso_neto]]</f>
        <v>5.5999999999999994E-2</v>
      </c>
    </row>
    <row r="163" spans="2:14" hidden="1" x14ac:dyDescent="0.25">
      <c r="B163" s="17" t="s">
        <v>872</v>
      </c>
      <c r="C163" s="3" t="s">
        <v>2040</v>
      </c>
      <c r="D163" s="4">
        <v>3</v>
      </c>
      <c r="E163" s="2" t="s">
        <v>52</v>
      </c>
      <c r="F163" s="4">
        <v>18</v>
      </c>
      <c r="G163" s="4">
        <v>18</v>
      </c>
      <c r="H163" s="4">
        <v>69</v>
      </c>
      <c r="I163" s="4">
        <v>1.3</v>
      </c>
      <c r="J163" s="4">
        <v>0.8</v>
      </c>
      <c r="K163" s="4">
        <v>14.4</v>
      </c>
      <c r="L163" s="8">
        <v>1</v>
      </c>
      <c r="M163" s="4">
        <f>IF(AlimentosSMAECOPIA2[[#This Row],[Categoria]]="Cereales",AlimentosSMAECOPIA2[[#This Row],[Proteina]],"")</f>
        <v>1.3</v>
      </c>
      <c r="N163" s="8">
        <f>AlimentosSMAECOPIA2[[#This Row],[Fibra]]/AlimentosSMAECOPIA2[[#This Row],[Peso_neto]]</f>
        <v>5.5555555555555552E-2</v>
      </c>
    </row>
    <row r="164" spans="2:14" hidden="1" x14ac:dyDescent="0.25">
      <c r="B164" s="17" t="s">
        <v>973</v>
      </c>
      <c r="C164" s="3" t="s">
        <v>2040</v>
      </c>
      <c r="D164" s="4">
        <v>0.33333333300000001</v>
      </c>
      <c r="E164" s="2" t="s">
        <v>50</v>
      </c>
      <c r="F164" s="4">
        <v>18</v>
      </c>
      <c r="G164" s="4">
        <v>18</v>
      </c>
      <c r="H164" s="4">
        <v>70</v>
      </c>
      <c r="I164" s="4">
        <v>1.3</v>
      </c>
      <c r="J164" s="4">
        <v>1</v>
      </c>
      <c r="K164" s="4">
        <v>14</v>
      </c>
      <c r="L164" s="8">
        <v>1</v>
      </c>
      <c r="M164" s="4">
        <f>IF(AlimentosSMAECOPIA2[[#This Row],[Categoria]]="Cereales",AlimentosSMAECOPIA2[[#This Row],[Proteina]],"")</f>
        <v>1.3</v>
      </c>
      <c r="N164" s="8">
        <f>AlimentosSMAECOPIA2[[#This Row],[Fibra]]/AlimentosSMAECOPIA2[[#This Row],[Peso_neto]]</f>
        <v>5.5555555555555552E-2</v>
      </c>
    </row>
    <row r="165" spans="2:14" hidden="1" x14ac:dyDescent="0.25">
      <c r="B165" s="17" t="s">
        <v>976</v>
      </c>
      <c r="C165" s="3" t="s">
        <v>2040</v>
      </c>
      <c r="D165" s="4">
        <v>0.33333333300000001</v>
      </c>
      <c r="E165" s="2" t="s">
        <v>50</v>
      </c>
      <c r="F165" s="4">
        <v>18</v>
      </c>
      <c r="G165" s="4">
        <v>18</v>
      </c>
      <c r="H165" s="4">
        <v>70</v>
      </c>
      <c r="I165" s="4">
        <v>1.3</v>
      </c>
      <c r="J165" s="4">
        <v>1</v>
      </c>
      <c r="K165" s="4">
        <v>14</v>
      </c>
      <c r="L165" s="8">
        <v>1</v>
      </c>
      <c r="M165" s="4">
        <f>IF(AlimentosSMAECOPIA2[[#This Row],[Categoria]]="Cereales",AlimentosSMAECOPIA2[[#This Row],[Proteina]],"")</f>
        <v>1.3</v>
      </c>
      <c r="N165" s="8">
        <f>AlimentosSMAECOPIA2[[#This Row],[Fibra]]/AlimentosSMAECOPIA2[[#This Row],[Peso_neto]]</f>
        <v>5.5555555555555552E-2</v>
      </c>
    </row>
    <row r="166" spans="2:14" hidden="1" x14ac:dyDescent="0.25">
      <c r="B166" s="17" t="s">
        <v>819</v>
      </c>
      <c r="C166" s="3" t="s">
        <v>2040</v>
      </c>
      <c r="D166" s="4">
        <v>4</v>
      </c>
      <c r="E166" s="2" t="s">
        <v>45</v>
      </c>
      <c r="F166" s="4">
        <v>20</v>
      </c>
      <c r="G166" s="4">
        <v>20</v>
      </c>
      <c r="H166" s="4">
        <v>95</v>
      </c>
      <c r="I166" s="4">
        <v>1.7</v>
      </c>
      <c r="J166" s="4">
        <v>3.6</v>
      </c>
      <c r="K166" s="4">
        <v>13.9</v>
      </c>
      <c r="L166" s="8">
        <v>1.1000000000000001</v>
      </c>
      <c r="M166" s="4">
        <f>IF(AlimentosSMAECOPIA2[[#This Row],[Categoria]]="Cereales",AlimentosSMAECOPIA2[[#This Row],[Proteina]],"")</f>
        <v>1.7</v>
      </c>
      <c r="N166" s="8">
        <f>AlimentosSMAECOPIA2[[#This Row],[Fibra]]/AlimentosSMAECOPIA2[[#This Row],[Peso_neto]]</f>
        <v>5.5000000000000007E-2</v>
      </c>
    </row>
    <row r="167" spans="2:14" hidden="1" x14ac:dyDescent="0.25">
      <c r="B167" s="17" t="s">
        <v>658</v>
      </c>
      <c r="C167" s="3" t="s">
        <v>2040</v>
      </c>
      <c r="D167" s="4">
        <v>0.5</v>
      </c>
      <c r="E167" s="2" t="s">
        <v>50</v>
      </c>
      <c r="F167" s="4">
        <v>15</v>
      </c>
      <c r="G167" s="4">
        <v>15</v>
      </c>
      <c r="H167" s="4">
        <v>61</v>
      </c>
      <c r="I167" s="4">
        <v>1.8</v>
      </c>
      <c r="J167" s="4">
        <v>1</v>
      </c>
      <c r="K167" s="4">
        <v>11.1</v>
      </c>
      <c r="L167" s="8">
        <v>0.8</v>
      </c>
      <c r="M167" s="4">
        <f>IF(AlimentosSMAECOPIA2[[#This Row],[Categoria]]="Cereales",AlimentosSMAECOPIA2[[#This Row],[Proteina]],"")</f>
        <v>1.8</v>
      </c>
      <c r="N167" s="8">
        <f>AlimentosSMAECOPIA2[[#This Row],[Fibra]]/AlimentosSMAECOPIA2[[#This Row],[Peso_neto]]</f>
        <v>5.3333333333333337E-2</v>
      </c>
    </row>
    <row r="168" spans="2:14" hidden="1" x14ac:dyDescent="0.25">
      <c r="B168" s="17" t="s">
        <v>497</v>
      </c>
      <c r="C168" s="3" t="s">
        <v>32</v>
      </c>
      <c r="D168" s="4">
        <v>0.5</v>
      </c>
      <c r="E168" s="2" t="s">
        <v>45</v>
      </c>
      <c r="F168" s="4">
        <v>85</v>
      </c>
      <c r="G168" s="4">
        <v>75</v>
      </c>
      <c r="H168" s="4">
        <v>62</v>
      </c>
      <c r="I168" s="4">
        <v>0.3</v>
      </c>
      <c r="J168" s="4">
        <v>0.8</v>
      </c>
      <c r="K168" s="4">
        <v>14.9</v>
      </c>
      <c r="L168" s="8">
        <v>4</v>
      </c>
      <c r="M168" s="4" t="str">
        <f>IF(AlimentosSMAECOPIA2[[#This Row],[Categoria]]="Cereales",AlimentosSMAECOPIA2[[#This Row],[Proteina]],"")</f>
        <v/>
      </c>
      <c r="N168" s="8">
        <f>AlimentosSMAECOPIA2[[#This Row],[Fibra]]/AlimentosSMAECOPIA2[[#This Row],[Peso_neto]]</f>
        <v>5.3333333333333337E-2</v>
      </c>
    </row>
    <row r="169" spans="2:14" hidden="1" x14ac:dyDescent="0.25">
      <c r="B169" s="17" t="s">
        <v>893</v>
      </c>
      <c r="C169" s="3" t="s">
        <v>32</v>
      </c>
      <c r="D169" s="4">
        <v>1</v>
      </c>
      <c r="E169" s="2" t="s">
        <v>45</v>
      </c>
      <c r="F169" s="4">
        <v>90</v>
      </c>
      <c r="G169" s="4">
        <v>77</v>
      </c>
      <c r="H169" s="4">
        <v>52</v>
      </c>
      <c r="I169" s="4">
        <v>2</v>
      </c>
      <c r="J169" s="4">
        <v>0.7</v>
      </c>
      <c r="K169" s="4">
        <v>11</v>
      </c>
      <c r="L169" s="8">
        <v>4.0999999999999996</v>
      </c>
      <c r="M169" s="4" t="str">
        <f>IF(AlimentosSMAECOPIA2[[#This Row],[Categoria]]="Cereales",AlimentosSMAECOPIA2[[#This Row],[Proteina]],"")</f>
        <v/>
      </c>
      <c r="N169" s="8">
        <f>AlimentosSMAECOPIA2[[#This Row],[Fibra]]/AlimentosSMAECOPIA2[[#This Row],[Peso_neto]]</f>
        <v>5.3246753246753244E-2</v>
      </c>
    </row>
    <row r="170" spans="2:14" hidden="1" x14ac:dyDescent="0.25">
      <c r="B170" s="17" t="s">
        <v>917</v>
      </c>
      <c r="C170" s="3" t="s">
        <v>2040</v>
      </c>
      <c r="D170" s="4">
        <v>4</v>
      </c>
      <c r="E170" s="2" t="s">
        <v>52</v>
      </c>
      <c r="F170" s="4">
        <v>32</v>
      </c>
      <c r="G170" s="4">
        <v>32</v>
      </c>
      <c r="H170" s="4">
        <v>105</v>
      </c>
      <c r="I170" s="4">
        <v>15.4</v>
      </c>
      <c r="J170" s="4">
        <v>0.5</v>
      </c>
      <c r="K170" s="4">
        <v>11.5</v>
      </c>
      <c r="L170" s="8">
        <v>1.7</v>
      </c>
      <c r="M170" s="4">
        <f>IF(AlimentosSMAECOPIA2[[#This Row],[Categoria]]="Cereales",AlimentosSMAECOPIA2[[#This Row],[Proteina]],"")</f>
        <v>15.4</v>
      </c>
      <c r="N170" s="8">
        <f>AlimentosSMAECOPIA2[[#This Row],[Fibra]]/AlimentosSMAECOPIA2[[#This Row],[Peso_neto]]</f>
        <v>5.3124999999999999E-2</v>
      </c>
    </row>
    <row r="171" spans="2:14" hidden="1" x14ac:dyDescent="0.25">
      <c r="B171" s="17" t="s">
        <v>695</v>
      </c>
      <c r="C171" s="3" t="s">
        <v>2040</v>
      </c>
      <c r="D171" s="4">
        <v>0.33333333300000001</v>
      </c>
      <c r="E171" s="2" t="s">
        <v>224</v>
      </c>
      <c r="F171" s="4">
        <v>19</v>
      </c>
      <c r="G171" s="4">
        <v>19</v>
      </c>
      <c r="H171" s="4">
        <v>90</v>
      </c>
      <c r="I171" s="4">
        <v>15.4</v>
      </c>
      <c r="J171" s="4">
        <v>4.5</v>
      </c>
      <c r="K171" s="4">
        <v>10.8</v>
      </c>
      <c r="L171" s="8">
        <v>1</v>
      </c>
      <c r="M171" s="4">
        <f>IF(AlimentosSMAECOPIA2[[#This Row],[Categoria]]="Cereales",AlimentosSMAECOPIA2[[#This Row],[Proteina]],"")</f>
        <v>15.4</v>
      </c>
      <c r="N171" s="8">
        <f>AlimentosSMAECOPIA2[[#This Row],[Fibra]]/AlimentosSMAECOPIA2[[#This Row],[Peso_neto]]</f>
        <v>5.2631578947368418E-2</v>
      </c>
    </row>
    <row r="172" spans="2:14" hidden="1" x14ac:dyDescent="0.25">
      <c r="B172" s="17" t="s">
        <v>697</v>
      </c>
      <c r="C172" s="3" t="s">
        <v>2040</v>
      </c>
      <c r="D172" s="4">
        <v>0.33333333300000001</v>
      </c>
      <c r="E172" s="2" t="s">
        <v>224</v>
      </c>
      <c r="F172" s="4">
        <v>19</v>
      </c>
      <c r="G172" s="4">
        <v>19</v>
      </c>
      <c r="H172" s="4">
        <v>93</v>
      </c>
      <c r="I172" s="4">
        <v>1.4</v>
      </c>
      <c r="J172" s="4">
        <v>4.9000000000000004</v>
      </c>
      <c r="K172" s="4">
        <v>10.8</v>
      </c>
      <c r="L172" s="8">
        <v>1</v>
      </c>
      <c r="M172" s="4">
        <f>IF(AlimentosSMAECOPIA2[[#This Row],[Categoria]]="Cereales",AlimentosSMAECOPIA2[[#This Row],[Proteina]],"")</f>
        <v>1.4</v>
      </c>
      <c r="N172" s="8">
        <f>AlimentosSMAECOPIA2[[#This Row],[Fibra]]/AlimentosSMAECOPIA2[[#This Row],[Peso_neto]]</f>
        <v>5.2631578947368418E-2</v>
      </c>
    </row>
    <row r="173" spans="2:14" hidden="1" x14ac:dyDescent="0.25">
      <c r="B173" s="17" t="s">
        <v>1476</v>
      </c>
      <c r="C173" s="3" t="s">
        <v>2040</v>
      </c>
      <c r="D173" s="4">
        <v>10</v>
      </c>
      <c r="E173" s="2" t="s">
        <v>45</v>
      </c>
      <c r="F173" s="4">
        <v>19</v>
      </c>
      <c r="G173" s="4">
        <v>19</v>
      </c>
      <c r="H173" s="4">
        <v>100</v>
      </c>
      <c r="I173" s="4">
        <v>1.1000000000000001</v>
      </c>
      <c r="J173" s="4">
        <v>5.6</v>
      </c>
      <c r="K173" s="4">
        <v>11.9</v>
      </c>
      <c r="L173" s="8">
        <v>1</v>
      </c>
      <c r="M173" s="4">
        <f>IF(AlimentosSMAECOPIA2[[#This Row],[Categoria]]="Cereales",AlimentosSMAECOPIA2[[#This Row],[Proteina]],"")</f>
        <v>1.1000000000000001</v>
      </c>
      <c r="N173" s="8">
        <f>AlimentosSMAECOPIA2[[#This Row],[Fibra]]/AlimentosSMAECOPIA2[[#This Row],[Peso_neto]]</f>
        <v>5.2631578947368418E-2</v>
      </c>
    </row>
    <row r="174" spans="2:14" hidden="1" x14ac:dyDescent="0.25">
      <c r="B174" s="17" t="s">
        <v>228</v>
      </c>
      <c r="C174" s="3" t="s">
        <v>2040</v>
      </c>
      <c r="D174" s="4">
        <v>0.75</v>
      </c>
      <c r="E174" s="2" t="s">
        <v>45</v>
      </c>
      <c r="F174" s="4">
        <v>21</v>
      </c>
      <c r="G174" s="4">
        <v>21</v>
      </c>
      <c r="H174" s="4">
        <v>101</v>
      </c>
      <c r="I174" s="4">
        <v>2.2000000000000002</v>
      </c>
      <c r="J174" s="4">
        <v>4.2</v>
      </c>
      <c r="K174" s="4">
        <v>13.7</v>
      </c>
      <c r="L174" s="8">
        <v>1.1000000000000001</v>
      </c>
      <c r="M174" s="4">
        <f>IF(AlimentosSMAECOPIA2[[#This Row],[Categoria]]="Cereales",AlimentosSMAECOPIA2[[#This Row],[Proteina]],"")</f>
        <v>2.2000000000000002</v>
      </c>
      <c r="N174" s="8">
        <f>AlimentosSMAECOPIA2[[#This Row],[Fibra]]/AlimentosSMAECOPIA2[[#This Row],[Peso_neto]]</f>
        <v>5.2380952380952382E-2</v>
      </c>
    </row>
    <row r="175" spans="2:14" hidden="1" x14ac:dyDescent="0.25">
      <c r="B175" s="17" t="s">
        <v>870</v>
      </c>
      <c r="C175" s="3" t="s">
        <v>2040</v>
      </c>
      <c r="D175" s="4">
        <v>3</v>
      </c>
      <c r="E175" s="2" t="s">
        <v>52</v>
      </c>
      <c r="F175" s="4">
        <v>21</v>
      </c>
      <c r="G175" s="4">
        <v>21</v>
      </c>
      <c r="H175" s="4">
        <v>98</v>
      </c>
      <c r="I175" s="4">
        <v>2.5</v>
      </c>
      <c r="J175" s="4">
        <v>3.5</v>
      </c>
      <c r="K175" s="4">
        <v>14.1</v>
      </c>
      <c r="L175" s="8">
        <v>1.1000000000000001</v>
      </c>
      <c r="M175" s="4">
        <f>IF(AlimentosSMAECOPIA2[[#This Row],[Categoria]]="Cereales",AlimentosSMAECOPIA2[[#This Row],[Proteina]],"")</f>
        <v>2.5</v>
      </c>
      <c r="N175" s="8">
        <f>AlimentosSMAECOPIA2[[#This Row],[Fibra]]/AlimentosSMAECOPIA2[[#This Row],[Peso_neto]]</f>
        <v>5.2380952380952382E-2</v>
      </c>
    </row>
    <row r="176" spans="2:14" hidden="1" x14ac:dyDescent="0.25">
      <c r="B176" s="17" t="s">
        <v>874</v>
      </c>
      <c r="C176" s="3" t="s">
        <v>2040</v>
      </c>
      <c r="D176" s="4">
        <v>3</v>
      </c>
      <c r="E176" s="2" t="s">
        <v>52</v>
      </c>
      <c r="F176" s="4">
        <v>21</v>
      </c>
      <c r="G176" s="4">
        <v>21</v>
      </c>
      <c r="H176" s="4">
        <v>97</v>
      </c>
      <c r="I176" s="4">
        <v>2.2999999999999998</v>
      </c>
      <c r="J176" s="4">
        <v>4</v>
      </c>
      <c r="K176" s="4">
        <v>14.1</v>
      </c>
      <c r="L176" s="8">
        <v>1.1000000000000001</v>
      </c>
      <c r="M176" s="4">
        <f>IF(AlimentosSMAECOPIA2[[#This Row],[Categoria]]="Cereales",AlimentosSMAECOPIA2[[#This Row],[Proteina]],"")</f>
        <v>2.2999999999999998</v>
      </c>
      <c r="N176" s="8">
        <f>AlimentosSMAECOPIA2[[#This Row],[Fibra]]/AlimentosSMAECOPIA2[[#This Row],[Peso_neto]]</f>
        <v>5.2380952380952382E-2</v>
      </c>
    </row>
    <row r="177" spans="2:14" hidden="1" x14ac:dyDescent="0.25">
      <c r="B177" s="17" t="s">
        <v>1297</v>
      </c>
      <c r="C177" s="3" t="s">
        <v>2040</v>
      </c>
      <c r="D177" s="4">
        <v>3</v>
      </c>
      <c r="E177" s="2" t="s">
        <v>45</v>
      </c>
      <c r="F177" s="4">
        <v>21</v>
      </c>
      <c r="G177" s="4">
        <v>21</v>
      </c>
      <c r="H177" s="4">
        <v>106</v>
      </c>
      <c r="I177" s="4">
        <v>1.7</v>
      </c>
      <c r="J177" s="4">
        <v>5.5</v>
      </c>
      <c r="K177" s="4">
        <v>13.3</v>
      </c>
      <c r="L177" s="8">
        <v>1.1000000000000001</v>
      </c>
      <c r="M177" s="4">
        <f>IF(AlimentosSMAECOPIA2[[#This Row],[Categoria]]="Cereales",AlimentosSMAECOPIA2[[#This Row],[Proteina]],"")</f>
        <v>1.7</v>
      </c>
      <c r="N177" s="8">
        <f>AlimentosSMAECOPIA2[[#This Row],[Fibra]]/AlimentosSMAECOPIA2[[#This Row],[Peso_neto]]</f>
        <v>5.2380952380952382E-2</v>
      </c>
    </row>
    <row r="178" spans="2:14" hidden="1" x14ac:dyDescent="0.25">
      <c r="B178" s="17" t="s">
        <v>1388</v>
      </c>
      <c r="C178" s="3" t="s">
        <v>2040</v>
      </c>
      <c r="D178" s="4">
        <v>0.75</v>
      </c>
      <c r="E178" s="2" t="s">
        <v>50</v>
      </c>
      <c r="F178" s="4">
        <v>21</v>
      </c>
      <c r="G178" s="4">
        <v>21</v>
      </c>
      <c r="H178" s="4">
        <v>91</v>
      </c>
      <c r="I178" s="4">
        <v>0.8</v>
      </c>
      <c r="J178" s="4">
        <v>2.7</v>
      </c>
      <c r="K178" s="4">
        <v>16.600000000000001</v>
      </c>
      <c r="L178" s="8">
        <v>1.1000000000000001</v>
      </c>
      <c r="M178" s="4">
        <f>IF(AlimentosSMAECOPIA2[[#This Row],[Categoria]]="Cereales",AlimentosSMAECOPIA2[[#This Row],[Proteina]],"")</f>
        <v>0.8</v>
      </c>
      <c r="N178" s="8">
        <f>AlimentosSMAECOPIA2[[#This Row],[Fibra]]/AlimentosSMAECOPIA2[[#This Row],[Peso_neto]]</f>
        <v>5.2380952380952382E-2</v>
      </c>
    </row>
    <row r="179" spans="2:14" hidden="1" x14ac:dyDescent="0.25">
      <c r="B179" s="17" t="s">
        <v>1490</v>
      </c>
      <c r="C179" s="3" t="s">
        <v>2040</v>
      </c>
      <c r="D179" s="4">
        <v>0.75</v>
      </c>
      <c r="E179" s="2" t="s">
        <v>170</v>
      </c>
      <c r="F179" s="4">
        <v>21</v>
      </c>
      <c r="G179" s="4">
        <v>21</v>
      </c>
      <c r="H179" s="4">
        <v>72</v>
      </c>
      <c r="I179" s="4">
        <v>1.8</v>
      </c>
      <c r="J179" s="4">
        <v>0.2</v>
      </c>
      <c r="K179" s="4">
        <v>16.600000000000001</v>
      </c>
      <c r="L179" s="8">
        <v>1.1000000000000001</v>
      </c>
      <c r="M179" s="4">
        <f>IF(AlimentosSMAECOPIA2[[#This Row],[Categoria]]="Cereales",AlimentosSMAECOPIA2[[#This Row],[Proteina]],"")</f>
        <v>1.8</v>
      </c>
      <c r="N179" s="8">
        <f>AlimentosSMAECOPIA2[[#This Row],[Fibra]]/AlimentosSMAECOPIA2[[#This Row],[Peso_neto]]</f>
        <v>5.2380952380952382E-2</v>
      </c>
    </row>
    <row r="180" spans="2:14" hidden="1" x14ac:dyDescent="0.25">
      <c r="B180" s="17" t="s">
        <v>696</v>
      </c>
      <c r="C180" s="3" t="s">
        <v>2040</v>
      </c>
      <c r="D180" s="4">
        <v>0.33333333300000001</v>
      </c>
      <c r="E180" s="2" t="s">
        <v>224</v>
      </c>
      <c r="F180" s="4">
        <v>20</v>
      </c>
      <c r="G180" s="4">
        <v>20</v>
      </c>
      <c r="H180" s="4">
        <v>95</v>
      </c>
      <c r="I180" s="4">
        <v>1.6</v>
      </c>
      <c r="J180" s="4">
        <v>5</v>
      </c>
      <c r="K180" s="4">
        <v>11</v>
      </c>
      <c r="L180" s="8">
        <v>1</v>
      </c>
      <c r="M180" s="4">
        <f>IF(AlimentosSMAECOPIA2[[#This Row],[Categoria]]="Cereales",AlimentosSMAECOPIA2[[#This Row],[Proteina]],"")</f>
        <v>1.6</v>
      </c>
      <c r="N180" s="8">
        <f>AlimentosSMAECOPIA2[[#This Row],[Fibra]]/AlimentosSMAECOPIA2[[#This Row],[Peso_neto]]</f>
        <v>0.05</v>
      </c>
    </row>
    <row r="181" spans="2:14" hidden="1" x14ac:dyDescent="0.25">
      <c r="B181" s="17" t="s">
        <v>1384</v>
      </c>
      <c r="C181" s="3" t="s">
        <v>2040</v>
      </c>
      <c r="D181" s="4">
        <v>0.5</v>
      </c>
      <c r="E181" s="2" t="s">
        <v>50</v>
      </c>
      <c r="F181" s="4">
        <v>18</v>
      </c>
      <c r="G181" s="4">
        <v>18</v>
      </c>
      <c r="H181" s="4">
        <v>76</v>
      </c>
      <c r="I181" s="4">
        <v>0.7</v>
      </c>
      <c r="J181" s="4">
        <v>2.2999999999999998</v>
      </c>
      <c r="K181" s="4">
        <v>13.9</v>
      </c>
      <c r="L181" s="8">
        <v>0.9</v>
      </c>
      <c r="M181" s="4">
        <f>IF(AlimentosSMAECOPIA2[[#This Row],[Categoria]]="Cereales",AlimentosSMAECOPIA2[[#This Row],[Proteina]],"")</f>
        <v>0.7</v>
      </c>
      <c r="N181" s="8">
        <f>AlimentosSMAECOPIA2[[#This Row],[Fibra]]/AlimentosSMAECOPIA2[[#This Row],[Peso_neto]]</f>
        <v>0.05</v>
      </c>
    </row>
    <row r="182" spans="2:14" hidden="1" x14ac:dyDescent="0.25">
      <c r="B182" s="17" t="s">
        <v>1468</v>
      </c>
      <c r="C182" s="3" t="s">
        <v>2040</v>
      </c>
      <c r="D182" s="4">
        <v>20</v>
      </c>
      <c r="E182" s="2" t="s">
        <v>10</v>
      </c>
      <c r="F182" s="4">
        <v>20</v>
      </c>
      <c r="G182" s="4">
        <v>20</v>
      </c>
      <c r="H182" s="4">
        <v>107</v>
      </c>
      <c r="I182" s="4">
        <v>1</v>
      </c>
      <c r="J182" s="4">
        <v>6.6</v>
      </c>
      <c r="K182" s="4">
        <v>11</v>
      </c>
      <c r="L182" s="8">
        <v>1</v>
      </c>
      <c r="M182" s="4">
        <f>IF(AlimentosSMAECOPIA2[[#This Row],[Categoria]]="Cereales",AlimentosSMAECOPIA2[[#This Row],[Proteina]],"")</f>
        <v>1</v>
      </c>
      <c r="N182" s="8">
        <f>AlimentosSMAECOPIA2[[#This Row],[Fibra]]/AlimentosSMAECOPIA2[[#This Row],[Peso_neto]]</f>
        <v>0.05</v>
      </c>
    </row>
    <row r="183" spans="2:14" hidden="1" x14ac:dyDescent="0.25">
      <c r="B183" s="17" t="s">
        <v>236</v>
      </c>
      <c r="C183" s="3" t="s">
        <v>2040</v>
      </c>
      <c r="D183" s="4">
        <v>1</v>
      </c>
      <c r="E183" s="2" t="s">
        <v>45</v>
      </c>
      <c r="F183" s="4">
        <v>28</v>
      </c>
      <c r="G183" s="4">
        <v>28</v>
      </c>
      <c r="H183" s="4">
        <v>119</v>
      </c>
      <c r="I183" s="4">
        <v>2.1</v>
      </c>
      <c r="J183" s="4">
        <v>4.7</v>
      </c>
      <c r="K183" s="4">
        <v>19.600000000000001</v>
      </c>
      <c r="L183" s="8">
        <v>1.4</v>
      </c>
      <c r="M183" s="4">
        <f>IF(AlimentosSMAECOPIA2[[#This Row],[Categoria]]="Cereales",AlimentosSMAECOPIA2[[#This Row],[Proteina]],"")</f>
        <v>2.1</v>
      </c>
      <c r="N183" s="8">
        <f>AlimentosSMAECOPIA2[[#This Row],[Fibra]]/AlimentosSMAECOPIA2[[#This Row],[Peso_neto]]</f>
        <v>4.9999999999999996E-2</v>
      </c>
    </row>
    <row r="184" spans="2:14" hidden="1" x14ac:dyDescent="0.25">
      <c r="B184" s="17" t="s">
        <v>239</v>
      </c>
      <c r="C184" s="3" t="s">
        <v>2040</v>
      </c>
      <c r="D184" s="4">
        <v>0.5</v>
      </c>
      <c r="E184" s="2" t="s">
        <v>45</v>
      </c>
      <c r="F184" s="4">
        <v>14</v>
      </c>
      <c r="G184" s="4">
        <v>14</v>
      </c>
      <c r="H184" s="4">
        <v>55</v>
      </c>
      <c r="I184" s="4">
        <v>0.8</v>
      </c>
      <c r="J184" s="4">
        <v>1</v>
      </c>
      <c r="K184" s="4">
        <v>11.3</v>
      </c>
      <c r="L184" s="8">
        <v>0.7</v>
      </c>
      <c r="M184" s="4">
        <f>IF(AlimentosSMAECOPIA2[[#This Row],[Categoria]]="Cereales",AlimentosSMAECOPIA2[[#This Row],[Proteina]],"")</f>
        <v>0.8</v>
      </c>
      <c r="N184" s="8">
        <f>AlimentosSMAECOPIA2[[#This Row],[Fibra]]/AlimentosSMAECOPIA2[[#This Row],[Peso_neto]]</f>
        <v>4.9999999999999996E-2</v>
      </c>
    </row>
    <row r="185" spans="2:14" hidden="1" x14ac:dyDescent="0.25">
      <c r="B185" s="17" t="s">
        <v>968</v>
      </c>
      <c r="C185" s="3" t="s">
        <v>2040</v>
      </c>
      <c r="D185" s="4">
        <v>0.33333333300000001</v>
      </c>
      <c r="E185" s="2" t="s">
        <v>50</v>
      </c>
      <c r="F185" s="4">
        <v>14</v>
      </c>
      <c r="G185" s="4">
        <v>14</v>
      </c>
      <c r="H185" s="4">
        <v>59</v>
      </c>
      <c r="I185" s="4">
        <v>1.1000000000000001</v>
      </c>
      <c r="J185" s="4">
        <v>1.2</v>
      </c>
      <c r="K185" s="4">
        <v>11.3</v>
      </c>
      <c r="L185" s="8">
        <v>0.7</v>
      </c>
      <c r="M185" s="4">
        <f>IF(AlimentosSMAECOPIA2[[#This Row],[Categoria]]="Cereales",AlimentosSMAECOPIA2[[#This Row],[Proteina]],"")</f>
        <v>1.1000000000000001</v>
      </c>
      <c r="N185" s="8">
        <f>AlimentosSMAECOPIA2[[#This Row],[Fibra]]/AlimentosSMAECOPIA2[[#This Row],[Peso_neto]]</f>
        <v>4.9999999999999996E-2</v>
      </c>
    </row>
    <row r="186" spans="2:14" hidden="1" x14ac:dyDescent="0.25">
      <c r="B186" s="17" t="s">
        <v>1425</v>
      </c>
      <c r="C186" s="3" t="s">
        <v>2040</v>
      </c>
      <c r="D186" s="4">
        <v>1</v>
      </c>
      <c r="E186" s="2" t="s">
        <v>476</v>
      </c>
      <c r="F186" s="4">
        <v>28</v>
      </c>
      <c r="G186" s="4">
        <v>28</v>
      </c>
      <c r="H186" s="4">
        <v>94</v>
      </c>
      <c r="I186" s="4">
        <v>2.5</v>
      </c>
      <c r="J186" s="4">
        <v>3.6</v>
      </c>
      <c r="K186" s="4">
        <v>13.2</v>
      </c>
      <c r="L186" s="8">
        <v>1.4</v>
      </c>
      <c r="M186" s="4">
        <f>IF(AlimentosSMAECOPIA2[[#This Row],[Categoria]]="Cereales",AlimentosSMAECOPIA2[[#This Row],[Proteina]],"")</f>
        <v>2.5</v>
      </c>
      <c r="N186" s="8">
        <f>AlimentosSMAECOPIA2[[#This Row],[Fibra]]/AlimentosSMAECOPIA2[[#This Row],[Peso_neto]]</f>
        <v>4.9999999999999996E-2</v>
      </c>
    </row>
    <row r="187" spans="2:14" hidden="1" x14ac:dyDescent="0.25">
      <c r="B187" s="17" t="s">
        <v>575</v>
      </c>
      <c r="C187" s="3" t="s">
        <v>32</v>
      </c>
      <c r="D187" s="4">
        <v>170</v>
      </c>
      <c r="E187" s="2" t="s">
        <v>10</v>
      </c>
      <c r="F187" s="4">
        <v>170</v>
      </c>
      <c r="G187" s="4">
        <v>43</v>
      </c>
      <c r="H187" s="4">
        <v>74</v>
      </c>
      <c r="I187" s="4">
        <v>2.5</v>
      </c>
      <c r="J187" s="4">
        <v>3.8</v>
      </c>
      <c r="K187" s="4">
        <v>9.5</v>
      </c>
      <c r="L187" s="8">
        <v>2.1</v>
      </c>
      <c r="M187" s="4" t="str">
        <f>IF(AlimentosSMAECOPIA2[[#This Row],[Categoria]]="Cereales",AlimentosSMAECOPIA2[[#This Row],[Proteina]],"")</f>
        <v/>
      </c>
      <c r="N187" s="8">
        <f>AlimentosSMAECOPIA2[[#This Row],[Fibra]]/AlimentosSMAECOPIA2[[#This Row],[Peso_neto]]</f>
        <v>4.8837209302325581E-2</v>
      </c>
    </row>
    <row r="188" spans="2:14" hidden="1" x14ac:dyDescent="0.25">
      <c r="B188" s="17" t="s">
        <v>659</v>
      </c>
      <c r="C188" s="3" t="s">
        <v>2040</v>
      </c>
      <c r="D188" s="4">
        <v>0.75</v>
      </c>
      <c r="E188" s="2" t="s">
        <v>50</v>
      </c>
      <c r="F188" s="4">
        <v>23</v>
      </c>
      <c r="G188" s="4">
        <v>23</v>
      </c>
      <c r="H188" s="4">
        <v>105</v>
      </c>
      <c r="I188" s="4">
        <v>2.4</v>
      </c>
      <c r="J188" s="4">
        <v>4.0999999999999996</v>
      </c>
      <c r="K188" s="4">
        <v>14.3</v>
      </c>
      <c r="L188" s="8">
        <v>1.1000000000000001</v>
      </c>
      <c r="M188" s="4">
        <f>IF(AlimentosSMAECOPIA2[[#This Row],[Categoria]]="Cereales",AlimentosSMAECOPIA2[[#This Row],[Proteina]],"")</f>
        <v>2.4</v>
      </c>
      <c r="N188" s="8">
        <f>AlimentosSMAECOPIA2[[#This Row],[Fibra]]/AlimentosSMAECOPIA2[[#This Row],[Peso_neto]]</f>
        <v>4.7826086956521741E-2</v>
      </c>
    </row>
    <row r="189" spans="2:14" hidden="1" x14ac:dyDescent="0.25">
      <c r="B189" s="17" t="s">
        <v>1105</v>
      </c>
      <c r="C189" s="3" t="s">
        <v>32</v>
      </c>
      <c r="D189" s="4">
        <v>4</v>
      </c>
      <c r="E189" s="2" t="s">
        <v>45</v>
      </c>
      <c r="F189" s="4">
        <v>232</v>
      </c>
      <c r="G189" s="4">
        <v>153</v>
      </c>
      <c r="H189" s="4">
        <v>31</v>
      </c>
      <c r="I189" s="4">
        <v>1.8</v>
      </c>
      <c r="J189" s="4">
        <v>0.5</v>
      </c>
      <c r="K189" s="4">
        <v>16.399999999999999</v>
      </c>
      <c r="L189" s="8">
        <v>7.2</v>
      </c>
      <c r="M189" s="4" t="str">
        <f>IF(AlimentosSMAECOPIA2[[#This Row],[Categoria]]="Cereales",AlimentosSMAECOPIA2[[#This Row],[Proteina]],"")</f>
        <v/>
      </c>
      <c r="N189" s="8">
        <f>AlimentosSMAECOPIA2[[#This Row],[Fibra]]/AlimentosSMAECOPIA2[[#This Row],[Peso_neto]]</f>
        <v>4.7058823529411764E-2</v>
      </c>
    </row>
    <row r="190" spans="2:14" hidden="1" x14ac:dyDescent="0.25">
      <c r="B190" s="17" t="s">
        <v>541</v>
      </c>
      <c r="C190" s="3" t="s">
        <v>2040</v>
      </c>
      <c r="D190" s="4">
        <v>0.25</v>
      </c>
      <c r="E190" s="2" t="s">
        <v>224</v>
      </c>
      <c r="F190" s="4">
        <v>15</v>
      </c>
      <c r="G190" s="4">
        <v>15</v>
      </c>
      <c r="H190" s="4">
        <v>83</v>
      </c>
      <c r="I190" s="4">
        <v>0.8</v>
      </c>
      <c r="J190" s="4">
        <v>5.5</v>
      </c>
      <c r="K190" s="4">
        <v>7.7</v>
      </c>
      <c r="L190" s="8">
        <v>0.7</v>
      </c>
      <c r="M190" s="4">
        <f>IF(AlimentosSMAECOPIA2[[#This Row],[Categoria]]="Cereales",AlimentosSMAECOPIA2[[#This Row],[Proteina]],"")</f>
        <v>0.8</v>
      </c>
      <c r="N190" s="8">
        <f>AlimentosSMAECOPIA2[[#This Row],[Fibra]]/AlimentosSMAECOPIA2[[#This Row],[Peso_neto]]</f>
        <v>4.6666666666666662E-2</v>
      </c>
    </row>
    <row r="191" spans="2:14" hidden="1" x14ac:dyDescent="0.25">
      <c r="B191" s="17" t="s">
        <v>147</v>
      </c>
      <c r="C191" s="3" t="s">
        <v>32</v>
      </c>
      <c r="D191" s="4">
        <v>1.5</v>
      </c>
      <c r="E191" s="2" t="s">
        <v>50</v>
      </c>
      <c r="F191" s="4">
        <v>150</v>
      </c>
      <c r="G191" s="4">
        <v>147</v>
      </c>
      <c r="H191" s="4">
        <v>68</v>
      </c>
      <c r="I191" s="4">
        <v>0.6</v>
      </c>
      <c r="J191" s="4">
        <v>0.2</v>
      </c>
      <c r="K191" s="4">
        <v>17.899999999999999</v>
      </c>
      <c r="L191" s="8">
        <v>6.8</v>
      </c>
      <c r="M191" s="4" t="str">
        <f>IF(AlimentosSMAECOPIA2[[#This Row],[Categoria]]="Cereales",AlimentosSMAECOPIA2[[#This Row],[Proteina]],"")</f>
        <v/>
      </c>
      <c r="N191" s="8">
        <f>AlimentosSMAECOPIA2[[#This Row],[Fibra]]/AlimentosSMAECOPIA2[[#This Row],[Peso_neto]]</f>
        <v>4.6258503401360541E-2</v>
      </c>
    </row>
    <row r="192" spans="2:14" hidden="1" x14ac:dyDescent="0.25">
      <c r="B192" s="17" t="s">
        <v>1577</v>
      </c>
      <c r="C192" s="3" t="s">
        <v>2040</v>
      </c>
      <c r="D192" s="4">
        <v>2</v>
      </c>
      <c r="E192" s="2" t="s">
        <v>45</v>
      </c>
      <c r="F192" s="4">
        <v>26</v>
      </c>
      <c r="G192" s="4">
        <v>26</v>
      </c>
      <c r="H192" s="4">
        <v>58</v>
      </c>
      <c r="I192" s="4">
        <v>1.5</v>
      </c>
      <c r="J192" s="4">
        <v>0.4</v>
      </c>
      <c r="K192" s="4">
        <v>12.3</v>
      </c>
      <c r="L192" s="8">
        <v>1.2</v>
      </c>
      <c r="M192" s="4">
        <f>IF(AlimentosSMAECOPIA2[[#This Row],[Categoria]]="Cereales",AlimentosSMAECOPIA2[[#This Row],[Proteina]],"")</f>
        <v>1.5</v>
      </c>
      <c r="N192" s="8">
        <f>AlimentosSMAECOPIA2[[#This Row],[Fibra]]/AlimentosSMAECOPIA2[[#This Row],[Peso_neto]]</f>
        <v>4.6153846153846149E-2</v>
      </c>
    </row>
    <row r="193" spans="2:14" hidden="1" x14ac:dyDescent="0.25">
      <c r="B193" s="17" t="s">
        <v>1291</v>
      </c>
      <c r="C193" s="3" t="s">
        <v>2040</v>
      </c>
      <c r="D193" s="4">
        <v>0.33333333300000001</v>
      </c>
      <c r="E193" s="2" t="s">
        <v>45</v>
      </c>
      <c r="F193" s="4">
        <v>37</v>
      </c>
      <c r="G193" s="4">
        <v>37</v>
      </c>
      <c r="H193" s="4">
        <v>11</v>
      </c>
      <c r="I193" s="4">
        <v>2.6</v>
      </c>
      <c r="J193" s="4">
        <v>2.8</v>
      </c>
      <c r="K193" s="4">
        <v>18</v>
      </c>
      <c r="L193" s="8">
        <v>1.7</v>
      </c>
      <c r="M193" s="4">
        <f>IF(AlimentosSMAECOPIA2[[#This Row],[Categoria]]="Cereales",AlimentosSMAECOPIA2[[#This Row],[Proteina]],"")</f>
        <v>2.6</v>
      </c>
      <c r="N193" s="8">
        <f>AlimentosSMAECOPIA2[[#This Row],[Fibra]]/AlimentosSMAECOPIA2[[#This Row],[Peso_neto]]</f>
        <v>4.5945945945945942E-2</v>
      </c>
    </row>
    <row r="194" spans="2:14" hidden="1" x14ac:dyDescent="0.25">
      <c r="B194" s="17" t="s">
        <v>1443</v>
      </c>
      <c r="C194" s="3" t="s">
        <v>2040</v>
      </c>
      <c r="D194" s="4">
        <v>0.33333333300000001</v>
      </c>
      <c r="E194" s="2" t="s">
        <v>45</v>
      </c>
      <c r="F194" s="4">
        <v>37</v>
      </c>
      <c r="G194" s="4">
        <v>37</v>
      </c>
      <c r="H194" s="4">
        <v>101</v>
      </c>
      <c r="I194" s="4">
        <v>2.6</v>
      </c>
      <c r="J194" s="4">
        <v>2.8</v>
      </c>
      <c r="K194" s="4">
        <v>18</v>
      </c>
      <c r="L194" s="8">
        <v>1.7</v>
      </c>
      <c r="M194" s="4">
        <f>IF(AlimentosSMAECOPIA2[[#This Row],[Categoria]]="Cereales",AlimentosSMAECOPIA2[[#This Row],[Proteina]],"")</f>
        <v>2.6</v>
      </c>
      <c r="N194" s="8">
        <f>AlimentosSMAECOPIA2[[#This Row],[Fibra]]/AlimentosSMAECOPIA2[[#This Row],[Peso_neto]]</f>
        <v>4.5945945945945942E-2</v>
      </c>
    </row>
    <row r="195" spans="2:14" hidden="1" x14ac:dyDescent="0.25">
      <c r="B195" s="17" t="s">
        <v>724</v>
      </c>
      <c r="C195" s="3" t="s">
        <v>2040</v>
      </c>
      <c r="D195" s="4">
        <v>0.33333333300000001</v>
      </c>
      <c r="E195" s="2" t="s">
        <v>50</v>
      </c>
      <c r="F195" s="4">
        <v>46</v>
      </c>
      <c r="G195" s="4">
        <v>46</v>
      </c>
      <c r="H195" s="4">
        <v>57</v>
      </c>
      <c r="I195" s="4">
        <v>2.5</v>
      </c>
      <c r="J195" s="4">
        <v>0.2</v>
      </c>
      <c r="K195" s="4">
        <v>12.3</v>
      </c>
      <c r="L195" s="8">
        <v>2.1</v>
      </c>
      <c r="M195" s="4">
        <f>IF(AlimentosSMAECOPIA2[[#This Row],[Categoria]]="Cereales",AlimentosSMAECOPIA2[[#This Row],[Proteina]],"")</f>
        <v>2.5</v>
      </c>
      <c r="N195" s="8">
        <f>AlimentosSMAECOPIA2[[#This Row],[Fibra]]/AlimentosSMAECOPIA2[[#This Row],[Peso_neto]]</f>
        <v>4.5652173913043478E-2</v>
      </c>
    </row>
    <row r="196" spans="2:14" hidden="1" x14ac:dyDescent="0.25">
      <c r="B196" s="17" t="s">
        <v>728</v>
      </c>
      <c r="C196" s="3" t="s">
        <v>2040</v>
      </c>
      <c r="D196" s="4">
        <v>0.33333333300000001</v>
      </c>
      <c r="E196" s="2" t="s">
        <v>50</v>
      </c>
      <c r="F196" s="4">
        <v>46</v>
      </c>
      <c r="G196" s="4">
        <v>46</v>
      </c>
      <c r="H196" s="4">
        <v>57</v>
      </c>
      <c r="I196" s="4">
        <v>2.5</v>
      </c>
      <c r="J196" s="4">
        <v>0.3</v>
      </c>
      <c r="K196" s="4">
        <v>12.3</v>
      </c>
      <c r="L196" s="8">
        <v>2.1</v>
      </c>
      <c r="M196" s="4">
        <f>IF(AlimentosSMAECOPIA2[[#This Row],[Categoria]]="Cereales",AlimentosSMAECOPIA2[[#This Row],[Proteina]],"")</f>
        <v>2.5</v>
      </c>
      <c r="N196" s="8">
        <f>AlimentosSMAECOPIA2[[#This Row],[Fibra]]/AlimentosSMAECOPIA2[[#This Row],[Peso_neto]]</f>
        <v>4.5652173913043478E-2</v>
      </c>
    </row>
    <row r="197" spans="2:14" hidden="1" x14ac:dyDescent="0.25">
      <c r="B197" s="17" t="s">
        <v>799</v>
      </c>
      <c r="C197" s="3" t="s">
        <v>2040</v>
      </c>
      <c r="D197" s="4">
        <v>0.33333333300000001</v>
      </c>
      <c r="E197" s="2" t="s">
        <v>50</v>
      </c>
      <c r="F197" s="4">
        <v>46</v>
      </c>
      <c r="G197" s="4">
        <v>46</v>
      </c>
      <c r="H197" s="4">
        <v>57</v>
      </c>
      <c r="I197" s="4">
        <v>2.5</v>
      </c>
      <c r="J197" s="4">
        <v>0.2</v>
      </c>
      <c r="K197" s="4">
        <v>12.3</v>
      </c>
      <c r="L197" s="8">
        <v>2.1</v>
      </c>
      <c r="M197" s="4">
        <f>IF(AlimentosSMAECOPIA2[[#This Row],[Categoria]]="Cereales",AlimentosSMAECOPIA2[[#This Row],[Proteina]],"")</f>
        <v>2.5</v>
      </c>
      <c r="N197" s="8">
        <f>AlimentosSMAECOPIA2[[#This Row],[Fibra]]/AlimentosSMAECOPIA2[[#This Row],[Peso_neto]]</f>
        <v>4.5652173913043478E-2</v>
      </c>
    </row>
    <row r="198" spans="2:14" hidden="1" x14ac:dyDescent="0.25">
      <c r="B198" s="17" t="s">
        <v>1517</v>
      </c>
      <c r="C198" s="3" t="s">
        <v>2040</v>
      </c>
      <c r="D198" s="4">
        <v>0.33333333300000001</v>
      </c>
      <c r="E198" s="2" t="s">
        <v>50</v>
      </c>
      <c r="F198" s="4">
        <v>46</v>
      </c>
      <c r="G198" s="4">
        <v>46</v>
      </c>
      <c r="H198" s="4">
        <v>57</v>
      </c>
      <c r="I198" s="4">
        <v>2.5</v>
      </c>
      <c r="J198" s="4">
        <v>0.3</v>
      </c>
      <c r="K198" s="4">
        <v>12.3</v>
      </c>
      <c r="L198" s="8">
        <v>2.1</v>
      </c>
      <c r="M198" s="4">
        <f>IF(AlimentosSMAECOPIA2[[#This Row],[Categoria]]="Cereales",AlimentosSMAECOPIA2[[#This Row],[Proteina]],"")</f>
        <v>2.5</v>
      </c>
      <c r="N198" s="8">
        <f>AlimentosSMAECOPIA2[[#This Row],[Fibra]]/AlimentosSMAECOPIA2[[#This Row],[Peso_neto]]</f>
        <v>4.5652173913043478E-2</v>
      </c>
    </row>
    <row r="199" spans="2:14" hidden="1" x14ac:dyDescent="0.25">
      <c r="B199" s="17" t="s">
        <v>1907</v>
      </c>
      <c r="C199" s="3" t="s">
        <v>2040</v>
      </c>
      <c r="D199" s="4">
        <v>1</v>
      </c>
      <c r="E199" s="2" t="s">
        <v>224</v>
      </c>
      <c r="F199" s="4">
        <v>22</v>
      </c>
      <c r="G199" s="4">
        <v>22</v>
      </c>
      <c r="H199" s="4">
        <v>99</v>
      </c>
      <c r="I199" s="4">
        <v>2</v>
      </c>
      <c r="J199" s="4">
        <v>3</v>
      </c>
      <c r="K199" s="4">
        <v>16</v>
      </c>
      <c r="L199" s="8">
        <v>1</v>
      </c>
      <c r="M199" s="4">
        <f>IF(AlimentosSMAECOPIA2[[#This Row],[Categoria]]="Cereales",AlimentosSMAECOPIA2[[#This Row],[Proteina]],"")</f>
        <v>2</v>
      </c>
      <c r="N199" s="8">
        <f>AlimentosSMAECOPIA2[[#This Row],[Fibra]]/AlimentosSMAECOPIA2[[#This Row],[Peso_neto]]</f>
        <v>4.5454545454545456E-2</v>
      </c>
    </row>
    <row r="200" spans="2:14" hidden="1" x14ac:dyDescent="0.25">
      <c r="B200" s="17" t="s">
        <v>910</v>
      </c>
      <c r="C200" s="3" t="s">
        <v>2040</v>
      </c>
      <c r="D200" s="4">
        <v>2</v>
      </c>
      <c r="E200" s="2" t="s">
        <v>52</v>
      </c>
      <c r="F200" s="4">
        <v>20</v>
      </c>
      <c r="G200" s="4">
        <v>20</v>
      </c>
      <c r="H200" s="4">
        <v>72</v>
      </c>
      <c r="I200" s="4">
        <v>1.4</v>
      </c>
      <c r="J200" s="4">
        <v>0.6</v>
      </c>
      <c r="K200" s="4">
        <v>15.1</v>
      </c>
      <c r="L200" s="8">
        <v>0.9</v>
      </c>
      <c r="M200" s="4">
        <f>IF(AlimentosSMAECOPIA2[[#This Row],[Categoria]]="Cereales",AlimentosSMAECOPIA2[[#This Row],[Proteina]],"")</f>
        <v>1.4</v>
      </c>
      <c r="N200" s="8">
        <f>AlimentosSMAECOPIA2[[#This Row],[Fibra]]/AlimentosSMAECOPIA2[[#This Row],[Peso_neto]]</f>
        <v>4.4999999999999998E-2</v>
      </c>
    </row>
    <row r="201" spans="2:14" hidden="1" x14ac:dyDescent="0.25">
      <c r="B201" s="17" t="s">
        <v>1149</v>
      </c>
      <c r="C201" s="3" t="s">
        <v>32</v>
      </c>
      <c r="D201" s="4">
        <v>0.33333333300000001</v>
      </c>
      <c r="E201" s="2" t="s">
        <v>45</v>
      </c>
      <c r="F201" s="4">
        <v>137</v>
      </c>
      <c r="G201" s="4">
        <v>85</v>
      </c>
      <c r="H201" s="4">
        <v>58</v>
      </c>
      <c r="I201" s="4">
        <v>1.4</v>
      </c>
      <c r="J201" s="4">
        <v>0.5</v>
      </c>
      <c r="K201" s="4">
        <v>13.7</v>
      </c>
      <c r="L201" s="8">
        <v>3.8</v>
      </c>
      <c r="M201" s="4" t="str">
        <f>IF(AlimentosSMAECOPIA2[[#This Row],[Categoria]]="Cereales",AlimentosSMAECOPIA2[[#This Row],[Proteina]],"")</f>
        <v/>
      </c>
      <c r="N201" s="8">
        <f>AlimentosSMAECOPIA2[[#This Row],[Fibra]]/AlimentosSMAECOPIA2[[#This Row],[Peso_neto]]</f>
        <v>4.4705882352941172E-2</v>
      </c>
    </row>
    <row r="202" spans="2:14" hidden="1" x14ac:dyDescent="0.25">
      <c r="B202" s="17" t="s">
        <v>729</v>
      </c>
      <c r="C202" s="3" t="s">
        <v>2040</v>
      </c>
      <c r="D202" s="4">
        <v>0.33333333300000001</v>
      </c>
      <c r="E202" s="2" t="s">
        <v>50</v>
      </c>
      <c r="F202" s="4">
        <v>47</v>
      </c>
      <c r="G202" s="4">
        <v>47</v>
      </c>
      <c r="H202" s="4">
        <v>58</v>
      </c>
      <c r="I202" s="4">
        <v>2.5</v>
      </c>
      <c r="J202" s="4">
        <v>0.3</v>
      </c>
      <c r="K202" s="4">
        <v>12.4</v>
      </c>
      <c r="L202" s="8">
        <v>2.1</v>
      </c>
      <c r="M202" s="4">
        <f>IF(AlimentosSMAECOPIA2[[#This Row],[Categoria]]="Cereales",AlimentosSMAECOPIA2[[#This Row],[Proteina]],"")</f>
        <v>2.5</v>
      </c>
      <c r="N202" s="8">
        <f>AlimentosSMAECOPIA2[[#This Row],[Fibra]]/AlimentosSMAECOPIA2[[#This Row],[Peso_neto]]</f>
        <v>4.4680851063829789E-2</v>
      </c>
    </row>
    <row r="203" spans="2:14" hidden="1" x14ac:dyDescent="0.25">
      <c r="B203" s="17" t="s">
        <v>732</v>
      </c>
      <c r="C203" s="3" t="s">
        <v>2040</v>
      </c>
      <c r="D203" s="4">
        <v>0.33333333300000001</v>
      </c>
      <c r="E203" s="2" t="s">
        <v>50</v>
      </c>
      <c r="F203" s="4">
        <v>47</v>
      </c>
      <c r="G203" s="4">
        <v>47</v>
      </c>
      <c r="H203" s="4">
        <v>58</v>
      </c>
      <c r="I203" s="4">
        <v>2.5</v>
      </c>
      <c r="J203" s="4">
        <v>0.3</v>
      </c>
      <c r="K203" s="4">
        <v>12.4</v>
      </c>
      <c r="L203" s="8">
        <v>2.1</v>
      </c>
      <c r="M203" s="4">
        <f>IF(AlimentosSMAECOPIA2[[#This Row],[Categoria]]="Cereales",AlimentosSMAECOPIA2[[#This Row],[Proteina]],"")</f>
        <v>2.5</v>
      </c>
      <c r="N203" s="8">
        <f>AlimentosSMAECOPIA2[[#This Row],[Fibra]]/AlimentosSMAECOPIA2[[#This Row],[Peso_neto]]</f>
        <v>4.4680851063829789E-2</v>
      </c>
    </row>
    <row r="204" spans="2:14" hidden="1" x14ac:dyDescent="0.25">
      <c r="B204" s="17" t="s">
        <v>1415</v>
      </c>
      <c r="C204" s="3" t="s">
        <v>2040</v>
      </c>
      <c r="D204" s="4">
        <v>1</v>
      </c>
      <c r="E204" s="2" t="s">
        <v>476</v>
      </c>
      <c r="F204" s="4">
        <v>25</v>
      </c>
      <c r="G204" s="4">
        <v>25</v>
      </c>
      <c r="H204" s="4">
        <v>67</v>
      </c>
      <c r="I204" s="4">
        <v>2.4</v>
      </c>
      <c r="J204" s="4">
        <v>1</v>
      </c>
      <c r="K204" s="4">
        <v>12.6</v>
      </c>
      <c r="L204" s="8">
        <v>1.1000000000000001</v>
      </c>
      <c r="M204" s="4">
        <f>IF(AlimentosSMAECOPIA2[[#This Row],[Categoria]]="Cereales",AlimentosSMAECOPIA2[[#This Row],[Proteina]],"")</f>
        <v>2.4</v>
      </c>
      <c r="N204" s="8">
        <f>AlimentosSMAECOPIA2[[#This Row],[Fibra]]/AlimentosSMAECOPIA2[[#This Row],[Peso_neto]]</f>
        <v>4.4000000000000004E-2</v>
      </c>
    </row>
    <row r="205" spans="2:14" hidden="1" x14ac:dyDescent="0.25">
      <c r="B205" s="17" t="s">
        <v>1418</v>
      </c>
      <c r="C205" s="3" t="s">
        <v>2040</v>
      </c>
      <c r="D205" s="4">
        <v>1</v>
      </c>
      <c r="E205" s="2" t="s">
        <v>45</v>
      </c>
      <c r="F205" s="4">
        <v>25</v>
      </c>
      <c r="G205" s="4">
        <v>25</v>
      </c>
      <c r="H205" s="4">
        <v>57</v>
      </c>
      <c r="I205" s="4">
        <v>2.1</v>
      </c>
      <c r="J205" s="4">
        <v>1.4</v>
      </c>
      <c r="K205" s="4">
        <v>9.6999999999999993</v>
      </c>
      <c r="L205" s="8">
        <v>1.1000000000000001</v>
      </c>
      <c r="M205" s="4">
        <f>IF(AlimentosSMAECOPIA2[[#This Row],[Categoria]]="Cereales",AlimentosSMAECOPIA2[[#This Row],[Proteina]],"")</f>
        <v>2.1</v>
      </c>
      <c r="N205" s="8">
        <f>AlimentosSMAECOPIA2[[#This Row],[Fibra]]/AlimentosSMAECOPIA2[[#This Row],[Peso_neto]]</f>
        <v>4.4000000000000004E-2</v>
      </c>
    </row>
    <row r="206" spans="2:14" hidden="1" x14ac:dyDescent="0.25">
      <c r="B206" s="17" t="s">
        <v>1429</v>
      </c>
      <c r="C206" s="3" t="s">
        <v>2040</v>
      </c>
      <c r="D206" s="4">
        <v>1</v>
      </c>
      <c r="E206" s="2" t="s">
        <v>476</v>
      </c>
      <c r="F206" s="4">
        <v>25</v>
      </c>
      <c r="G206" s="4">
        <v>25</v>
      </c>
      <c r="H206" s="4">
        <v>67</v>
      </c>
      <c r="I206" s="4">
        <v>2.4</v>
      </c>
      <c r="J206" s="4">
        <v>1</v>
      </c>
      <c r="K206" s="4">
        <v>12.6</v>
      </c>
      <c r="L206" s="8">
        <v>1.1000000000000001</v>
      </c>
      <c r="M206" s="4">
        <f>IF(AlimentosSMAECOPIA2[[#This Row],[Categoria]]="Cereales",AlimentosSMAECOPIA2[[#This Row],[Proteina]],"")</f>
        <v>2.4</v>
      </c>
      <c r="N206" s="8">
        <f>AlimentosSMAECOPIA2[[#This Row],[Fibra]]/AlimentosSMAECOPIA2[[#This Row],[Peso_neto]]</f>
        <v>4.4000000000000004E-2</v>
      </c>
    </row>
    <row r="207" spans="2:14" hidden="1" x14ac:dyDescent="0.25">
      <c r="B207" s="17" t="s">
        <v>804</v>
      </c>
      <c r="C207" s="3" t="s">
        <v>2040</v>
      </c>
      <c r="D207" s="4">
        <v>1</v>
      </c>
      <c r="E207" s="2" t="s">
        <v>45</v>
      </c>
      <c r="F207" s="4">
        <v>16</v>
      </c>
      <c r="G207" s="4">
        <v>16</v>
      </c>
      <c r="H207" s="4">
        <v>56</v>
      </c>
      <c r="I207" s="4">
        <v>0.6</v>
      </c>
      <c r="J207" s="4">
        <v>1.2</v>
      </c>
      <c r="K207" s="4">
        <v>11.3</v>
      </c>
      <c r="L207" s="8">
        <v>0.7</v>
      </c>
      <c r="M207" s="4">
        <f>IF(AlimentosSMAECOPIA2[[#This Row],[Categoria]]="Cereales",AlimentosSMAECOPIA2[[#This Row],[Proteina]],"")</f>
        <v>0.6</v>
      </c>
      <c r="N207" s="8">
        <f>AlimentosSMAECOPIA2[[#This Row],[Fibra]]/AlimentosSMAECOPIA2[[#This Row],[Peso_neto]]</f>
        <v>4.3749999999999997E-2</v>
      </c>
    </row>
    <row r="208" spans="2:14" hidden="1" x14ac:dyDescent="0.25">
      <c r="B208" s="17" t="s">
        <v>817</v>
      </c>
      <c r="C208" s="3" t="s">
        <v>2040</v>
      </c>
      <c r="D208" s="4">
        <v>2</v>
      </c>
      <c r="E208" s="2" t="s">
        <v>45</v>
      </c>
      <c r="F208" s="4">
        <v>16</v>
      </c>
      <c r="G208" s="4">
        <v>16</v>
      </c>
      <c r="H208" s="4">
        <v>64</v>
      </c>
      <c r="I208" s="4">
        <v>1.1000000000000001</v>
      </c>
      <c r="J208" s="4">
        <v>1.7</v>
      </c>
      <c r="K208" s="4">
        <v>10.7</v>
      </c>
      <c r="L208" s="8">
        <v>0.7</v>
      </c>
      <c r="M208" s="4">
        <f>IF(AlimentosSMAECOPIA2[[#This Row],[Categoria]]="Cereales",AlimentosSMAECOPIA2[[#This Row],[Proteina]],"")</f>
        <v>1.1000000000000001</v>
      </c>
      <c r="N208" s="8">
        <f>AlimentosSMAECOPIA2[[#This Row],[Fibra]]/AlimentosSMAECOPIA2[[#This Row],[Peso_neto]]</f>
        <v>4.3749999999999997E-2</v>
      </c>
    </row>
    <row r="209" spans="2:14" hidden="1" x14ac:dyDescent="0.25">
      <c r="B209" s="17" t="s">
        <v>818</v>
      </c>
      <c r="C209" s="3" t="s">
        <v>2040</v>
      </c>
      <c r="D209" s="4">
        <v>2</v>
      </c>
      <c r="E209" s="2" t="s">
        <v>45</v>
      </c>
      <c r="F209" s="4">
        <v>16</v>
      </c>
      <c r="G209" s="4">
        <v>16</v>
      </c>
      <c r="H209" s="4">
        <v>64</v>
      </c>
      <c r="I209" s="4">
        <v>1.5</v>
      </c>
      <c r="J209" s="4">
        <v>1.7</v>
      </c>
      <c r="K209" s="4">
        <v>10.7</v>
      </c>
      <c r="L209" s="8">
        <v>0.7</v>
      </c>
      <c r="M209" s="4">
        <f>IF(AlimentosSMAECOPIA2[[#This Row],[Categoria]]="Cereales",AlimentosSMAECOPIA2[[#This Row],[Proteina]],"")</f>
        <v>1.5</v>
      </c>
      <c r="N209" s="8">
        <f>AlimentosSMAECOPIA2[[#This Row],[Fibra]]/AlimentosSMAECOPIA2[[#This Row],[Peso_neto]]</f>
        <v>4.3749999999999997E-2</v>
      </c>
    </row>
    <row r="210" spans="2:14" hidden="1" x14ac:dyDescent="0.25">
      <c r="B210" s="17" t="s">
        <v>1957</v>
      </c>
      <c r="C210" s="3" t="s">
        <v>2040</v>
      </c>
      <c r="D210" s="4">
        <v>1</v>
      </c>
      <c r="E210" s="2" t="s">
        <v>45</v>
      </c>
      <c r="F210" s="4">
        <v>32</v>
      </c>
      <c r="G210" s="4">
        <v>32</v>
      </c>
      <c r="H210" s="4">
        <v>73</v>
      </c>
      <c r="I210" s="4">
        <v>3.2</v>
      </c>
      <c r="J210" s="4">
        <v>0.5</v>
      </c>
      <c r="K210" s="4">
        <v>14.9</v>
      </c>
      <c r="L210" s="8">
        <v>1.4</v>
      </c>
      <c r="M210" s="4">
        <f>IF(AlimentosSMAECOPIA2[[#This Row],[Categoria]]="Cereales",AlimentosSMAECOPIA2[[#This Row],[Proteina]],"")</f>
        <v>3.2</v>
      </c>
      <c r="N210" s="8">
        <f>AlimentosSMAECOPIA2[[#This Row],[Fibra]]/AlimentosSMAECOPIA2[[#This Row],[Peso_neto]]</f>
        <v>4.3749999999999997E-2</v>
      </c>
    </row>
    <row r="211" spans="2:14" hidden="1" x14ac:dyDescent="0.25">
      <c r="B211" s="17" t="s">
        <v>1240</v>
      </c>
      <c r="C211" s="3" t="s">
        <v>39</v>
      </c>
      <c r="D211" s="4">
        <v>0.5</v>
      </c>
      <c r="E211" s="2" t="s">
        <v>50</v>
      </c>
      <c r="F211" s="4">
        <v>46</v>
      </c>
      <c r="G211" s="4">
        <v>46</v>
      </c>
      <c r="H211" s="4">
        <v>30</v>
      </c>
      <c r="I211" s="4">
        <v>1.3</v>
      </c>
      <c r="J211" s="4">
        <v>0.1</v>
      </c>
      <c r="K211" s="4">
        <v>4.5999999999999996</v>
      </c>
      <c r="L211" s="8">
        <v>2</v>
      </c>
      <c r="M211" s="4" t="str">
        <f>IF(AlimentosSMAECOPIA2[[#This Row],[Categoria]]="Cereales",AlimentosSMAECOPIA2[[#This Row],[Proteina]],"")</f>
        <v/>
      </c>
      <c r="N211" s="8">
        <f>AlimentosSMAECOPIA2[[#This Row],[Fibra]]/AlimentosSMAECOPIA2[[#This Row],[Peso_neto]]</f>
        <v>4.3478260869565216E-2</v>
      </c>
    </row>
    <row r="212" spans="2:14" hidden="1" x14ac:dyDescent="0.25">
      <c r="B212" s="17" t="s">
        <v>1987</v>
      </c>
      <c r="C212" s="3" t="s">
        <v>39</v>
      </c>
      <c r="D212" s="4">
        <v>0.5</v>
      </c>
      <c r="E212" s="2" t="s">
        <v>50</v>
      </c>
      <c r="F212" s="4">
        <v>46</v>
      </c>
      <c r="G212" s="4">
        <v>46</v>
      </c>
      <c r="H212" s="4">
        <v>30</v>
      </c>
      <c r="I212" s="4">
        <v>1.3</v>
      </c>
      <c r="J212" s="4">
        <v>0.1</v>
      </c>
      <c r="K212" s="4">
        <v>4.5999999999999996</v>
      </c>
      <c r="L212" s="8">
        <v>2</v>
      </c>
      <c r="M212" s="4" t="str">
        <f>IF(AlimentosSMAECOPIA2[[#This Row],[Categoria]]="Cereales",AlimentosSMAECOPIA2[[#This Row],[Proteina]],"")</f>
        <v/>
      </c>
      <c r="N212" s="8">
        <f>AlimentosSMAECOPIA2[[#This Row],[Fibra]]/AlimentosSMAECOPIA2[[#This Row],[Peso_neto]]</f>
        <v>4.3478260869565216E-2</v>
      </c>
    </row>
    <row r="213" spans="2:14" hidden="1" x14ac:dyDescent="0.25">
      <c r="B213" s="17" t="s">
        <v>1413</v>
      </c>
      <c r="C213" s="3" t="s">
        <v>2040</v>
      </c>
      <c r="D213" s="4">
        <v>1</v>
      </c>
      <c r="E213" s="2" t="s">
        <v>476</v>
      </c>
      <c r="F213" s="4">
        <v>30</v>
      </c>
      <c r="G213" s="4">
        <v>30</v>
      </c>
      <c r="H213" s="4">
        <v>71</v>
      </c>
      <c r="I213" s="4">
        <v>3.1</v>
      </c>
      <c r="J213" s="4">
        <v>1.3</v>
      </c>
      <c r="K213" s="4">
        <v>11.9</v>
      </c>
      <c r="L213" s="8">
        <v>1.3</v>
      </c>
      <c r="M213" s="4">
        <f>IF(AlimentosSMAECOPIA2[[#This Row],[Categoria]]="Cereales",AlimentosSMAECOPIA2[[#This Row],[Proteina]],"")</f>
        <v>3.1</v>
      </c>
      <c r="N213" s="8">
        <f>AlimentosSMAECOPIA2[[#This Row],[Fibra]]/AlimentosSMAECOPIA2[[#This Row],[Peso_neto]]</f>
        <v>4.3333333333333335E-2</v>
      </c>
    </row>
    <row r="214" spans="2:14" hidden="1" x14ac:dyDescent="0.25">
      <c r="B214" s="17" t="s">
        <v>1958</v>
      </c>
      <c r="C214" s="3" t="s">
        <v>2040</v>
      </c>
      <c r="D214" s="4">
        <v>1</v>
      </c>
      <c r="E214" s="2" t="s">
        <v>45</v>
      </c>
      <c r="F214" s="4">
        <v>30</v>
      </c>
      <c r="G214" s="4">
        <v>30</v>
      </c>
      <c r="H214" s="4">
        <v>67</v>
      </c>
      <c r="I214" s="4">
        <v>1.8</v>
      </c>
      <c r="J214" s="4">
        <v>0.5</v>
      </c>
      <c r="K214" s="4">
        <v>14.2</v>
      </c>
      <c r="L214" s="8">
        <v>1.3</v>
      </c>
      <c r="M214" s="4">
        <f>IF(AlimentosSMAECOPIA2[[#This Row],[Categoria]]="Cereales",AlimentosSMAECOPIA2[[#This Row],[Proteina]],"")</f>
        <v>1.8</v>
      </c>
      <c r="N214" s="8">
        <f>AlimentosSMAECOPIA2[[#This Row],[Fibra]]/AlimentosSMAECOPIA2[[#This Row],[Peso_neto]]</f>
        <v>4.3333333333333335E-2</v>
      </c>
    </row>
    <row r="215" spans="2:14" hidden="1" x14ac:dyDescent="0.25">
      <c r="B215" s="17" t="s">
        <v>457</v>
      </c>
      <c r="C215" s="3" t="s">
        <v>2040</v>
      </c>
      <c r="D215" s="4">
        <v>0.5</v>
      </c>
      <c r="E215" s="2" t="s">
        <v>50</v>
      </c>
      <c r="F215" s="4">
        <v>14</v>
      </c>
      <c r="G215" s="4">
        <v>14</v>
      </c>
      <c r="H215" s="4">
        <v>51</v>
      </c>
      <c r="I215" s="4">
        <v>1.2</v>
      </c>
      <c r="J215" s="4">
        <v>0.1</v>
      </c>
      <c r="K215" s="4">
        <v>12</v>
      </c>
      <c r="L215" s="8">
        <v>0.6</v>
      </c>
      <c r="M215" s="4">
        <f>IF(AlimentosSMAECOPIA2[[#This Row],[Categoria]]="Cereales",AlimentosSMAECOPIA2[[#This Row],[Proteina]],"")</f>
        <v>1.2</v>
      </c>
      <c r="N215" s="8">
        <f>AlimentosSMAECOPIA2[[#This Row],[Fibra]]/AlimentosSMAECOPIA2[[#This Row],[Peso_neto]]</f>
        <v>4.2857142857142858E-2</v>
      </c>
    </row>
    <row r="216" spans="2:14" hidden="1" x14ac:dyDescent="0.25">
      <c r="B216" s="17" t="s">
        <v>458</v>
      </c>
      <c r="C216" s="3" t="s">
        <v>2040</v>
      </c>
      <c r="D216" s="4">
        <v>0.33333333300000001</v>
      </c>
      <c r="E216" s="2" t="s">
        <v>50</v>
      </c>
      <c r="F216" s="4">
        <v>14</v>
      </c>
      <c r="G216" s="4">
        <v>14</v>
      </c>
      <c r="H216" s="4">
        <v>61</v>
      </c>
      <c r="I216" s="4">
        <v>0.9</v>
      </c>
      <c r="J216" s="4">
        <v>1.6</v>
      </c>
      <c r="K216" s="4">
        <v>10.6</v>
      </c>
      <c r="L216" s="8">
        <v>0.6</v>
      </c>
      <c r="M216" s="4">
        <f>IF(AlimentosSMAECOPIA2[[#This Row],[Categoria]]="Cereales",AlimentosSMAECOPIA2[[#This Row],[Proteina]],"")</f>
        <v>0.9</v>
      </c>
      <c r="N216" s="8">
        <f>AlimentosSMAECOPIA2[[#This Row],[Fibra]]/AlimentosSMAECOPIA2[[#This Row],[Peso_neto]]</f>
        <v>4.2857142857142858E-2</v>
      </c>
    </row>
    <row r="217" spans="2:14" hidden="1" x14ac:dyDescent="0.25">
      <c r="B217" s="17" t="s">
        <v>1952</v>
      </c>
      <c r="C217" s="3" t="s">
        <v>2040</v>
      </c>
      <c r="D217" s="4">
        <v>1</v>
      </c>
      <c r="E217" s="2" t="s">
        <v>45</v>
      </c>
      <c r="F217" s="4">
        <v>28</v>
      </c>
      <c r="G217" s="4">
        <v>28</v>
      </c>
      <c r="H217" s="4">
        <v>82</v>
      </c>
      <c r="I217" s="4">
        <v>2.5</v>
      </c>
      <c r="J217" s="4">
        <v>2.9</v>
      </c>
      <c r="K217" s="4">
        <v>11.4</v>
      </c>
      <c r="L217" s="8">
        <v>1.2</v>
      </c>
      <c r="M217" s="4">
        <f>IF(AlimentosSMAECOPIA2[[#This Row],[Categoria]]="Cereales",AlimentosSMAECOPIA2[[#This Row],[Proteina]],"")</f>
        <v>2.5</v>
      </c>
      <c r="N217" s="8">
        <f>AlimentosSMAECOPIA2[[#This Row],[Fibra]]/AlimentosSMAECOPIA2[[#This Row],[Peso_neto]]</f>
        <v>4.2857142857142858E-2</v>
      </c>
    </row>
    <row r="218" spans="2:14" hidden="1" x14ac:dyDescent="0.25">
      <c r="B218" s="17" t="s">
        <v>884</v>
      </c>
      <c r="C218" s="3" t="s">
        <v>32</v>
      </c>
      <c r="D218" s="4">
        <v>1</v>
      </c>
      <c r="E218" s="2" t="s">
        <v>50</v>
      </c>
      <c r="F218" s="4">
        <v>112</v>
      </c>
      <c r="G218" s="4">
        <v>112</v>
      </c>
      <c r="H218" s="4">
        <v>63</v>
      </c>
      <c r="I218" s="4">
        <v>1.6</v>
      </c>
      <c r="J218" s="4">
        <v>0.2</v>
      </c>
      <c r="K218" s="4">
        <v>15.5</v>
      </c>
      <c r="L218" s="8">
        <v>4.8</v>
      </c>
      <c r="M218" s="4" t="str">
        <f>IF(AlimentosSMAECOPIA2[[#This Row],[Categoria]]="Cereales",AlimentosSMAECOPIA2[[#This Row],[Proteina]],"")</f>
        <v/>
      </c>
      <c r="N218" s="8">
        <f>AlimentosSMAECOPIA2[[#This Row],[Fibra]]/AlimentosSMAECOPIA2[[#This Row],[Peso_neto]]</f>
        <v>4.2857142857142858E-2</v>
      </c>
    </row>
    <row r="219" spans="2:14" hidden="1" x14ac:dyDescent="0.25">
      <c r="B219" s="17" t="s">
        <v>881</v>
      </c>
      <c r="C219" s="3" t="s">
        <v>32</v>
      </c>
      <c r="D219" s="4">
        <v>1</v>
      </c>
      <c r="E219" s="2" t="s">
        <v>50</v>
      </c>
      <c r="F219" s="4">
        <v>150</v>
      </c>
      <c r="G219" s="4">
        <v>150</v>
      </c>
      <c r="H219" s="4">
        <v>66</v>
      </c>
      <c r="I219" s="4">
        <v>1.3</v>
      </c>
      <c r="J219" s="4">
        <v>0.9</v>
      </c>
      <c r="K219" s="4">
        <v>15.3</v>
      </c>
      <c r="L219" s="8">
        <v>6.4</v>
      </c>
      <c r="M219" s="4" t="str">
        <f>IF(AlimentosSMAECOPIA2[[#This Row],[Categoria]]="Cereales",AlimentosSMAECOPIA2[[#This Row],[Proteina]],"")</f>
        <v/>
      </c>
      <c r="N219" s="8">
        <f>AlimentosSMAECOPIA2[[#This Row],[Fibra]]/AlimentosSMAECOPIA2[[#This Row],[Peso_neto]]</f>
        <v>4.2666666666666672E-2</v>
      </c>
    </row>
    <row r="220" spans="2:14" hidden="1" x14ac:dyDescent="0.25">
      <c r="B220" s="17" t="s">
        <v>1144</v>
      </c>
      <c r="C220" s="3" t="s">
        <v>2040</v>
      </c>
      <c r="D220" s="4">
        <v>70</v>
      </c>
      <c r="E220" s="2" t="s">
        <v>10</v>
      </c>
      <c r="F220" s="4">
        <v>70</v>
      </c>
      <c r="G220" s="4">
        <v>60</v>
      </c>
      <c r="H220" s="4">
        <v>67</v>
      </c>
      <c r="I220" s="4">
        <v>0.9</v>
      </c>
      <c r="J220" s="4">
        <v>0.1</v>
      </c>
      <c r="K220" s="4">
        <v>15.9</v>
      </c>
      <c r="L220" s="8">
        <v>2.5</v>
      </c>
      <c r="M220" s="4">
        <f>IF(AlimentosSMAECOPIA2[[#This Row],[Categoria]]="Cereales",AlimentosSMAECOPIA2[[#This Row],[Proteina]],"")</f>
        <v>0.9</v>
      </c>
      <c r="N220" s="8">
        <f>AlimentosSMAECOPIA2[[#This Row],[Fibra]]/AlimentosSMAECOPIA2[[#This Row],[Peso_neto]]</f>
        <v>4.1666666666666664E-2</v>
      </c>
    </row>
    <row r="221" spans="2:14" hidden="1" x14ac:dyDescent="0.25">
      <c r="B221" s="17" t="s">
        <v>1663</v>
      </c>
      <c r="C221" s="3" t="s">
        <v>39</v>
      </c>
      <c r="D221" s="4">
        <v>0.25</v>
      </c>
      <c r="E221" s="2" t="s">
        <v>45</v>
      </c>
      <c r="F221" s="4">
        <v>22</v>
      </c>
      <c r="G221" s="4">
        <v>22</v>
      </c>
      <c r="H221" s="4">
        <v>14</v>
      </c>
      <c r="I221" s="4">
        <v>0.3</v>
      </c>
      <c r="J221" s="4">
        <v>0.1</v>
      </c>
      <c r="K221" s="4">
        <v>3.2</v>
      </c>
      <c r="L221" s="8">
        <v>0.9</v>
      </c>
      <c r="M221" s="4" t="str">
        <f>IF(AlimentosSMAECOPIA2[[#This Row],[Categoria]]="Cereales",AlimentosSMAECOPIA2[[#This Row],[Proteina]],"")</f>
        <v/>
      </c>
      <c r="N221" s="8">
        <f>AlimentosSMAECOPIA2[[#This Row],[Fibra]]/AlimentosSMAECOPIA2[[#This Row],[Peso_neto]]</f>
        <v>4.0909090909090909E-2</v>
      </c>
    </row>
    <row r="222" spans="2:14" hidden="1" x14ac:dyDescent="0.25">
      <c r="B222" s="17" t="s">
        <v>1408</v>
      </c>
      <c r="C222" s="3" t="s">
        <v>2040</v>
      </c>
      <c r="D222" s="4">
        <v>0.75</v>
      </c>
      <c r="E222" s="2" t="s">
        <v>476</v>
      </c>
      <c r="F222" s="4">
        <v>27</v>
      </c>
      <c r="G222" s="4">
        <v>27</v>
      </c>
      <c r="H222" s="4">
        <v>67</v>
      </c>
      <c r="I222" s="4">
        <v>2.4</v>
      </c>
      <c r="J222" s="4">
        <v>0.9</v>
      </c>
      <c r="K222" s="4">
        <v>12.9</v>
      </c>
      <c r="L222" s="8">
        <v>1.1000000000000001</v>
      </c>
      <c r="M222" s="4">
        <f>IF(AlimentosSMAECOPIA2[[#This Row],[Categoria]]="Cereales",AlimentosSMAECOPIA2[[#This Row],[Proteina]],"")</f>
        <v>2.4</v>
      </c>
      <c r="N222" s="8">
        <f>AlimentosSMAECOPIA2[[#This Row],[Fibra]]/AlimentosSMAECOPIA2[[#This Row],[Peso_neto]]</f>
        <v>4.0740740740740744E-2</v>
      </c>
    </row>
    <row r="223" spans="2:14" hidden="1" x14ac:dyDescent="0.25">
      <c r="B223" s="17" t="s">
        <v>448</v>
      </c>
      <c r="C223" s="3" t="s">
        <v>2040</v>
      </c>
      <c r="D223" s="4">
        <v>0.5</v>
      </c>
      <c r="E223" s="2" t="s">
        <v>50</v>
      </c>
      <c r="F223" s="4">
        <v>15</v>
      </c>
      <c r="G223" s="4">
        <v>15</v>
      </c>
      <c r="H223" s="4">
        <v>60</v>
      </c>
      <c r="I223" s="4">
        <v>0.5</v>
      </c>
      <c r="J223" s="4">
        <v>0.8</v>
      </c>
      <c r="K223" s="4">
        <v>13</v>
      </c>
      <c r="L223" s="8">
        <v>0.6</v>
      </c>
      <c r="M223" s="4">
        <f>IF(AlimentosSMAECOPIA2[[#This Row],[Categoria]]="Cereales",AlimentosSMAECOPIA2[[#This Row],[Proteina]],"")</f>
        <v>0.5</v>
      </c>
      <c r="N223" s="8">
        <f>AlimentosSMAECOPIA2[[#This Row],[Fibra]]/AlimentosSMAECOPIA2[[#This Row],[Peso_neto]]</f>
        <v>0.04</v>
      </c>
    </row>
    <row r="224" spans="2:14" hidden="1" x14ac:dyDescent="0.25">
      <c r="B224" s="17" t="s">
        <v>837</v>
      </c>
      <c r="C224" s="3" t="s">
        <v>2040</v>
      </c>
      <c r="D224" s="4">
        <v>2</v>
      </c>
      <c r="E224" s="2" t="s">
        <v>45</v>
      </c>
      <c r="F224" s="4">
        <v>20</v>
      </c>
      <c r="G224" s="4">
        <v>20</v>
      </c>
      <c r="H224" s="4">
        <v>90</v>
      </c>
      <c r="I224" s="4">
        <v>1.2</v>
      </c>
      <c r="J224" s="4">
        <v>33</v>
      </c>
      <c r="K224" s="4">
        <v>14.6</v>
      </c>
      <c r="L224" s="8">
        <v>0.8</v>
      </c>
      <c r="M224" s="4">
        <f>IF(AlimentosSMAECOPIA2[[#This Row],[Categoria]]="Cereales",AlimentosSMAECOPIA2[[#This Row],[Proteina]],"")</f>
        <v>1.2</v>
      </c>
      <c r="N224" s="8">
        <f>AlimentosSMAECOPIA2[[#This Row],[Fibra]]/AlimentosSMAECOPIA2[[#This Row],[Peso_neto]]</f>
        <v>0.04</v>
      </c>
    </row>
    <row r="225" spans="2:14" hidden="1" x14ac:dyDescent="0.25">
      <c r="B225" s="17" t="s">
        <v>1815</v>
      </c>
      <c r="C225" s="3" t="s">
        <v>2040</v>
      </c>
      <c r="D225" s="4">
        <v>20</v>
      </c>
      <c r="E225" s="2" t="s">
        <v>10</v>
      </c>
      <c r="F225" s="4">
        <v>20</v>
      </c>
      <c r="G225" s="4">
        <v>20</v>
      </c>
      <c r="H225" s="4">
        <v>97</v>
      </c>
      <c r="I225" s="4">
        <v>1.2</v>
      </c>
      <c r="J225" s="4">
        <v>4.5999999999999996</v>
      </c>
      <c r="K225" s="4">
        <v>12.8</v>
      </c>
      <c r="L225" s="8">
        <v>0.8</v>
      </c>
      <c r="M225" s="4">
        <f>IF(AlimentosSMAECOPIA2[[#This Row],[Categoria]]="Cereales",AlimentosSMAECOPIA2[[#This Row],[Proteina]],"")</f>
        <v>1.2</v>
      </c>
      <c r="N225" s="8">
        <f>AlimentosSMAECOPIA2[[#This Row],[Fibra]]/AlimentosSMAECOPIA2[[#This Row],[Peso_neto]]</f>
        <v>0.04</v>
      </c>
    </row>
    <row r="226" spans="2:14" hidden="1" x14ac:dyDescent="0.25">
      <c r="B226" s="17" t="s">
        <v>1816</v>
      </c>
      <c r="C226" s="3" t="s">
        <v>2040</v>
      </c>
      <c r="D226" s="4">
        <v>20</v>
      </c>
      <c r="E226" s="2" t="s">
        <v>10</v>
      </c>
      <c r="F226" s="4">
        <v>20</v>
      </c>
      <c r="G226" s="4">
        <v>20</v>
      </c>
      <c r="H226" s="4">
        <v>93</v>
      </c>
      <c r="I226" s="4">
        <v>1.2</v>
      </c>
      <c r="J226" s="4">
        <v>4.4000000000000004</v>
      </c>
      <c r="K226" s="4">
        <v>12.2</v>
      </c>
      <c r="L226" s="8">
        <v>0.8</v>
      </c>
      <c r="M226" s="4">
        <f>IF(AlimentosSMAECOPIA2[[#This Row],[Categoria]]="Cereales",AlimentosSMAECOPIA2[[#This Row],[Proteina]],"")</f>
        <v>1.2</v>
      </c>
      <c r="N226" s="8">
        <f>AlimentosSMAECOPIA2[[#This Row],[Fibra]]/AlimentosSMAECOPIA2[[#This Row],[Peso_neto]]</f>
        <v>0.04</v>
      </c>
    </row>
    <row r="227" spans="2:14" hidden="1" x14ac:dyDescent="0.25">
      <c r="B227" s="17" t="s">
        <v>1886</v>
      </c>
      <c r="C227" s="3" t="s">
        <v>2040</v>
      </c>
      <c r="D227" s="4">
        <v>20</v>
      </c>
      <c r="E227" s="2" t="s">
        <v>10</v>
      </c>
      <c r="F227" s="4">
        <v>20</v>
      </c>
      <c r="G227" s="4">
        <v>20</v>
      </c>
      <c r="H227" s="4">
        <v>72</v>
      </c>
      <c r="I227" s="4">
        <v>2.5</v>
      </c>
      <c r="J227" s="4">
        <v>0.2</v>
      </c>
      <c r="K227" s="4">
        <v>14.6</v>
      </c>
      <c r="L227" s="8">
        <v>0.8</v>
      </c>
      <c r="M227" s="4">
        <f>IF(AlimentosSMAECOPIA2[[#This Row],[Categoria]]="Cereales",AlimentosSMAECOPIA2[[#This Row],[Proteina]],"")</f>
        <v>2.5</v>
      </c>
      <c r="N227" s="8">
        <f>AlimentosSMAECOPIA2[[#This Row],[Fibra]]/AlimentosSMAECOPIA2[[#This Row],[Peso_neto]]</f>
        <v>0.04</v>
      </c>
    </row>
    <row r="228" spans="2:14" hidden="1" x14ac:dyDescent="0.25">
      <c r="B228" s="17" t="s">
        <v>2013</v>
      </c>
      <c r="C228" s="3" t="s">
        <v>2040</v>
      </c>
      <c r="D228" s="4">
        <v>1</v>
      </c>
      <c r="E228" s="2" t="s">
        <v>45</v>
      </c>
      <c r="F228" s="4">
        <v>35</v>
      </c>
      <c r="G228" s="4">
        <v>35</v>
      </c>
      <c r="H228" s="4">
        <v>84</v>
      </c>
      <c r="I228" s="4">
        <v>2.2999999999999998</v>
      </c>
      <c r="J228" s="4">
        <v>2.9</v>
      </c>
      <c r="K228" s="4">
        <v>13.2</v>
      </c>
      <c r="L228" s="8">
        <v>1.4</v>
      </c>
      <c r="M228" s="4">
        <f>IF(AlimentosSMAECOPIA2[[#This Row],[Categoria]]="Cereales",AlimentosSMAECOPIA2[[#This Row],[Proteina]],"")</f>
        <v>2.2999999999999998</v>
      </c>
      <c r="N228" s="8">
        <f>AlimentosSMAECOPIA2[[#This Row],[Fibra]]/AlimentosSMAECOPIA2[[#This Row],[Peso_neto]]</f>
        <v>0.04</v>
      </c>
    </row>
    <row r="229" spans="2:14" hidden="1" x14ac:dyDescent="0.25">
      <c r="B229" s="17" t="s">
        <v>487</v>
      </c>
      <c r="C229" s="3" t="s">
        <v>2040</v>
      </c>
      <c r="D229" s="4">
        <v>0.5</v>
      </c>
      <c r="E229" s="2" t="s">
        <v>277</v>
      </c>
      <c r="F229" s="4">
        <v>23</v>
      </c>
      <c r="G229" s="4">
        <v>23</v>
      </c>
      <c r="H229" s="4">
        <v>106</v>
      </c>
      <c r="I229" s="4">
        <v>2.1</v>
      </c>
      <c r="J229" s="4">
        <v>5.6</v>
      </c>
      <c r="K229" s="4">
        <v>12.5</v>
      </c>
      <c r="L229" s="8">
        <v>0.9</v>
      </c>
      <c r="M229" s="4">
        <f>IF(AlimentosSMAECOPIA2[[#This Row],[Categoria]]="Cereales",AlimentosSMAECOPIA2[[#This Row],[Proteina]],"")</f>
        <v>2.1</v>
      </c>
      <c r="N229" s="8">
        <f>AlimentosSMAECOPIA2[[#This Row],[Fibra]]/AlimentosSMAECOPIA2[[#This Row],[Peso_neto]]</f>
        <v>3.9130434782608699E-2</v>
      </c>
    </row>
    <row r="230" spans="2:14" hidden="1" x14ac:dyDescent="0.25">
      <c r="B230" s="17" t="s">
        <v>429</v>
      </c>
      <c r="C230" s="3" t="s">
        <v>2040</v>
      </c>
      <c r="D230" s="4">
        <v>0.33333333300000001</v>
      </c>
      <c r="E230" s="2" t="s">
        <v>50</v>
      </c>
      <c r="F230" s="4">
        <v>52</v>
      </c>
      <c r="G230" s="4">
        <v>52</v>
      </c>
      <c r="H230" s="4">
        <v>64</v>
      </c>
      <c r="I230" s="4">
        <v>1.2</v>
      </c>
      <c r="J230" s="4">
        <v>0.2</v>
      </c>
      <c r="K230" s="4">
        <v>14.8</v>
      </c>
      <c r="L230" s="8">
        <v>2</v>
      </c>
      <c r="M230" s="4">
        <f>IF(AlimentosSMAECOPIA2[[#This Row],[Categoria]]="Cereales",AlimentosSMAECOPIA2[[#This Row],[Proteina]],"")</f>
        <v>1.2</v>
      </c>
      <c r="N230" s="8">
        <f>AlimentosSMAECOPIA2[[#This Row],[Fibra]]/AlimentosSMAECOPIA2[[#This Row],[Peso_neto]]</f>
        <v>3.8461538461538464E-2</v>
      </c>
    </row>
    <row r="231" spans="2:14" hidden="1" x14ac:dyDescent="0.25">
      <c r="B231" s="17" t="s">
        <v>238</v>
      </c>
      <c r="C231" s="3" t="s">
        <v>2040</v>
      </c>
      <c r="D231" s="4">
        <v>0.75</v>
      </c>
      <c r="E231" s="2" t="s">
        <v>45</v>
      </c>
      <c r="F231" s="4">
        <v>21</v>
      </c>
      <c r="G231" s="4">
        <v>21</v>
      </c>
      <c r="H231" s="4">
        <v>98</v>
      </c>
      <c r="I231" s="4">
        <v>1.2</v>
      </c>
      <c r="J231" s="4">
        <v>5.3</v>
      </c>
      <c r="K231" s="4">
        <v>13.4</v>
      </c>
      <c r="L231" s="8">
        <v>0.8</v>
      </c>
      <c r="M231" s="4">
        <f>IF(AlimentosSMAECOPIA2[[#This Row],[Categoria]]="Cereales",AlimentosSMAECOPIA2[[#This Row],[Proteina]],"")</f>
        <v>1.2</v>
      </c>
      <c r="N231" s="8">
        <f>AlimentosSMAECOPIA2[[#This Row],[Fibra]]/AlimentosSMAECOPIA2[[#This Row],[Peso_neto]]</f>
        <v>3.8095238095238099E-2</v>
      </c>
    </row>
    <row r="232" spans="2:14" hidden="1" x14ac:dyDescent="0.25">
      <c r="B232" s="17" t="s">
        <v>830</v>
      </c>
      <c r="C232" s="3" t="s">
        <v>2040</v>
      </c>
      <c r="D232" s="4">
        <v>2</v>
      </c>
      <c r="E232" s="2" t="s">
        <v>45</v>
      </c>
      <c r="F232" s="4">
        <v>21</v>
      </c>
      <c r="G232" s="4">
        <v>21</v>
      </c>
      <c r="H232" s="4">
        <v>91</v>
      </c>
      <c r="I232" s="4">
        <v>0.8</v>
      </c>
      <c r="J232" s="4">
        <v>2.1</v>
      </c>
      <c r="K232" s="4">
        <v>16.5</v>
      </c>
      <c r="L232" s="8">
        <v>0.8</v>
      </c>
      <c r="M232" s="4">
        <f>IF(AlimentosSMAECOPIA2[[#This Row],[Categoria]]="Cereales",AlimentosSMAECOPIA2[[#This Row],[Proteina]],"")</f>
        <v>0.8</v>
      </c>
      <c r="N232" s="8">
        <f>AlimentosSMAECOPIA2[[#This Row],[Fibra]]/AlimentosSMAECOPIA2[[#This Row],[Peso_neto]]</f>
        <v>3.8095238095238099E-2</v>
      </c>
    </row>
    <row r="233" spans="2:14" hidden="1" x14ac:dyDescent="0.25">
      <c r="B233" s="17" t="s">
        <v>831</v>
      </c>
      <c r="C233" s="3" t="s">
        <v>2040</v>
      </c>
      <c r="D233" s="4">
        <v>2</v>
      </c>
      <c r="E233" s="2" t="s">
        <v>45</v>
      </c>
      <c r="F233" s="4">
        <v>21</v>
      </c>
      <c r="G233" s="4">
        <v>21</v>
      </c>
      <c r="H233" s="4">
        <v>91</v>
      </c>
      <c r="I233" s="4">
        <v>0.8</v>
      </c>
      <c r="J233" s="4">
        <v>2.1</v>
      </c>
      <c r="K233" s="4">
        <v>16.5</v>
      </c>
      <c r="L233" s="8">
        <v>0.8</v>
      </c>
      <c r="M233" s="4">
        <f>IF(AlimentosSMAECOPIA2[[#This Row],[Categoria]]="Cereales",AlimentosSMAECOPIA2[[#This Row],[Proteina]],"")</f>
        <v>0.8</v>
      </c>
      <c r="N233" s="8">
        <f>AlimentosSMAECOPIA2[[#This Row],[Fibra]]/AlimentosSMAECOPIA2[[#This Row],[Peso_neto]]</f>
        <v>3.8095238095238099E-2</v>
      </c>
    </row>
    <row r="234" spans="2:14" hidden="1" x14ac:dyDescent="0.25">
      <c r="B234" s="17" t="s">
        <v>832</v>
      </c>
      <c r="C234" s="3" t="s">
        <v>2040</v>
      </c>
      <c r="D234" s="4">
        <v>2</v>
      </c>
      <c r="E234" s="2" t="s">
        <v>45</v>
      </c>
      <c r="F234" s="4">
        <v>21</v>
      </c>
      <c r="G234" s="4">
        <v>21</v>
      </c>
      <c r="H234" s="4">
        <v>91</v>
      </c>
      <c r="I234" s="4">
        <v>0.8</v>
      </c>
      <c r="J234" s="4">
        <v>25.1</v>
      </c>
      <c r="K234" s="4">
        <v>16.5</v>
      </c>
      <c r="L234" s="8">
        <v>0.8</v>
      </c>
      <c r="M234" s="4">
        <f>IF(AlimentosSMAECOPIA2[[#This Row],[Categoria]]="Cereales",AlimentosSMAECOPIA2[[#This Row],[Proteina]],"")</f>
        <v>0.8</v>
      </c>
      <c r="N234" s="8">
        <f>AlimentosSMAECOPIA2[[#This Row],[Fibra]]/AlimentosSMAECOPIA2[[#This Row],[Peso_neto]]</f>
        <v>3.8095238095238099E-2</v>
      </c>
    </row>
    <row r="235" spans="2:14" hidden="1" x14ac:dyDescent="0.25">
      <c r="B235" s="17" t="s">
        <v>833</v>
      </c>
      <c r="C235" s="3" t="s">
        <v>2040</v>
      </c>
      <c r="D235" s="4">
        <v>6</v>
      </c>
      <c r="E235" s="2" t="s">
        <v>45</v>
      </c>
      <c r="F235" s="4">
        <v>21</v>
      </c>
      <c r="G235" s="4">
        <v>21</v>
      </c>
      <c r="H235" s="4">
        <v>105</v>
      </c>
      <c r="I235" s="4">
        <v>0.8</v>
      </c>
      <c r="J235" s="4">
        <v>4.5</v>
      </c>
      <c r="K235" s="4">
        <v>15.8</v>
      </c>
      <c r="L235" s="8">
        <v>0.8</v>
      </c>
      <c r="M235" s="4">
        <f>IF(AlimentosSMAECOPIA2[[#This Row],[Categoria]]="Cereales",AlimentosSMAECOPIA2[[#This Row],[Proteina]],"")</f>
        <v>0.8</v>
      </c>
      <c r="N235" s="8">
        <f>AlimentosSMAECOPIA2[[#This Row],[Fibra]]/AlimentosSMAECOPIA2[[#This Row],[Peso_neto]]</f>
        <v>3.8095238095238099E-2</v>
      </c>
    </row>
    <row r="236" spans="2:14" hidden="1" x14ac:dyDescent="0.25">
      <c r="B236" s="17" t="s">
        <v>1472</v>
      </c>
      <c r="C236" s="3" t="s">
        <v>2040</v>
      </c>
      <c r="D236" s="4">
        <v>7</v>
      </c>
      <c r="E236" s="2" t="s">
        <v>45</v>
      </c>
      <c r="F236" s="4">
        <v>21</v>
      </c>
      <c r="G236" s="4">
        <v>21</v>
      </c>
      <c r="H236" s="4">
        <v>105</v>
      </c>
      <c r="I236" s="4">
        <v>1.2</v>
      </c>
      <c r="J236" s="4">
        <v>5.4</v>
      </c>
      <c r="K236" s="4">
        <v>13.6</v>
      </c>
      <c r="L236" s="8">
        <v>0.8</v>
      </c>
      <c r="M236" s="4">
        <f>IF(AlimentosSMAECOPIA2[[#This Row],[Categoria]]="Cereales",AlimentosSMAECOPIA2[[#This Row],[Proteina]],"")</f>
        <v>1.2</v>
      </c>
      <c r="N236" s="8">
        <f>AlimentosSMAECOPIA2[[#This Row],[Fibra]]/AlimentosSMAECOPIA2[[#This Row],[Peso_neto]]</f>
        <v>3.8095238095238099E-2</v>
      </c>
    </row>
    <row r="237" spans="2:14" hidden="1" x14ac:dyDescent="0.25">
      <c r="B237" s="17" t="s">
        <v>890</v>
      </c>
      <c r="C237" s="3" t="s">
        <v>32</v>
      </c>
      <c r="D237" s="4">
        <v>1</v>
      </c>
      <c r="E237" s="2" t="s">
        <v>891</v>
      </c>
      <c r="F237" s="4">
        <v>350</v>
      </c>
      <c r="G237" s="4">
        <v>238</v>
      </c>
      <c r="H237" s="4">
        <v>90</v>
      </c>
      <c r="I237" s="4">
        <v>1</v>
      </c>
      <c r="J237" s="4">
        <v>3.8</v>
      </c>
      <c r="K237" s="4">
        <v>15.5</v>
      </c>
      <c r="L237" s="8">
        <v>9</v>
      </c>
      <c r="M237" s="4" t="str">
        <f>IF(AlimentosSMAECOPIA2[[#This Row],[Categoria]]="Cereales",AlimentosSMAECOPIA2[[#This Row],[Proteina]],"")</f>
        <v/>
      </c>
      <c r="N237" s="8">
        <f>AlimentosSMAECOPIA2[[#This Row],[Fibra]]/AlimentosSMAECOPIA2[[#This Row],[Peso_neto]]</f>
        <v>3.7815126050420166E-2</v>
      </c>
    </row>
    <row r="238" spans="2:14" hidden="1" x14ac:dyDescent="0.25">
      <c r="B238" s="17" t="s">
        <v>213</v>
      </c>
      <c r="C238" s="3" t="s">
        <v>2040</v>
      </c>
      <c r="D238" s="4">
        <v>0.33333333300000001</v>
      </c>
      <c r="E238" s="2" t="s">
        <v>45</v>
      </c>
      <c r="F238" s="4">
        <v>24</v>
      </c>
      <c r="G238" s="4">
        <v>24</v>
      </c>
      <c r="H238" s="4">
        <v>60</v>
      </c>
      <c r="I238" s="4">
        <v>2.5</v>
      </c>
      <c r="J238" s="4">
        <v>0.3</v>
      </c>
      <c r="K238" s="4">
        <v>12.6</v>
      </c>
      <c r="L238" s="8">
        <v>0.9</v>
      </c>
      <c r="M238" s="4">
        <f>IF(AlimentosSMAECOPIA2[[#This Row],[Categoria]]="Cereales",AlimentosSMAECOPIA2[[#This Row],[Proteina]],"")</f>
        <v>2.5</v>
      </c>
      <c r="N238" s="8">
        <f>AlimentosSMAECOPIA2[[#This Row],[Fibra]]/AlimentosSMAECOPIA2[[#This Row],[Peso_neto]]</f>
        <v>3.7499999999999999E-2</v>
      </c>
    </row>
    <row r="239" spans="2:14" hidden="1" x14ac:dyDescent="0.25">
      <c r="B239" s="17" t="s">
        <v>216</v>
      </c>
      <c r="C239" s="3" t="s">
        <v>2040</v>
      </c>
      <c r="D239" s="4">
        <v>0.33333333300000001</v>
      </c>
      <c r="E239" s="2" t="s">
        <v>45</v>
      </c>
      <c r="F239" s="4">
        <v>24</v>
      </c>
      <c r="G239" s="4">
        <v>24</v>
      </c>
      <c r="H239" s="4">
        <v>60</v>
      </c>
      <c r="I239" s="4">
        <v>2.5</v>
      </c>
      <c r="J239" s="4">
        <v>0.3</v>
      </c>
      <c r="K239" s="4">
        <v>12.6</v>
      </c>
      <c r="L239" s="8">
        <v>0.9</v>
      </c>
      <c r="M239" s="4">
        <f>IF(AlimentosSMAECOPIA2[[#This Row],[Categoria]]="Cereales",AlimentosSMAECOPIA2[[#This Row],[Proteina]],"")</f>
        <v>2.5</v>
      </c>
      <c r="N239" s="8">
        <f>AlimentosSMAECOPIA2[[#This Row],[Fibra]]/AlimentosSMAECOPIA2[[#This Row],[Peso_neto]]</f>
        <v>3.7499999999999999E-2</v>
      </c>
    </row>
    <row r="240" spans="2:14" hidden="1" x14ac:dyDescent="0.25">
      <c r="B240" s="17" t="s">
        <v>449</v>
      </c>
      <c r="C240" s="3" t="s">
        <v>2040</v>
      </c>
      <c r="D240" s="4">
        <v>0.5</v>
      </c>
      <c r="E240" s="2" t="s">
        <v>50</v>
      </c>
      <c r="F240" s="4">
        <v>16</v>
      </c>
      <c r="G240" s="4">
        <v>16</v>
      </c>
      <c r="H240" s="4">
        <v>59</v>
      </c>
      <c r="I240" s="4">
        <v>0.5</v>
      </c>
      <c r="J240" s="4">
        <v>0.5</v>
      </c>
      <c r="K240" s="4">
        <v>13.6</v>
      </c>
      <c r="L240" s="8">
        <v>0.6</v>
      </c>
      <c r="M240" s="4">
        <f>IF(AlimentosSMAECOPIA2[[#This Row],[Categoria]]="Cereales",AlimentosSMAECOPIA2[[#This Row],[Proteina]],"")</f>
        <v>0.5</v>
      </c>
      <c r="N240" s="8">
        <f>AlimentosSMAECOPIA2[[#This Row],[Fibra]]/AlimentosSMAECOPIA2[[#This Row],[Peso_neto]]</f>
        <v>3.7499999999999999E-2</v>
      </c>
    </row>
    <row r="241" spans="2:14" hidden="1" x14ac:dyDescent="0.25">
      <c r="B241" s="17" t="s">
        <v>794</v>
      </c>
      <c r="C241" s="3" t="s">
        <v>2040</v>
      </c>
      <c r="D241" s="4">
        <v>0.33333333300000001</v>
      </c>
      <c r="E241" s="2" t="s">
        <v>476</v>
      </c>
      <c r="F241" s="4">
        <v>32</v>
      </c>
      <c r="G241" s="4">
        <v>32</v>
      </c>
      <c r="H241" s="4">
        <v>104</v>
      </c>
      <c r="I241" s="4">
        <v>0.9</v>
      </c>
      <c r="J241" s="4">
        <v>2.9</v>
      </c>
      <c r="K241" s="4">
        <v>19.899999999999999</v>
      </c>
      <c r="L241" s="8">
        <v>1.2</v>
      </c>
      <c r="M241" s="4">
        <f>IF(AlimentosSMAECOPIA2[[#This Row],[Categoria]]="Cereales",AlimentosSMAECOPIA2[[#This Row],[Proteina]],"")</f>
        <v>0.9</v>
      </c>
      <c r="N241" s="8">
        <f>AlimentosSMAECOPIA2[[#This Row],[Fibra]]/AlimentosSMAECOPIA2[[#This Row],[Peso_neto]]</f>
        <v>3.7499999999999999E-2</v>
      </c>
    </row>
    <row r="242" spans="2:14" hidden="1" x14ac:dyDescent="0.25">
      <c r="B242" s="17" t="s">
        <v>1657</v>
      </c>
      <c r="C242" s="3" t="s">
        <v>39</v>
      </c>
      <c r="D242" s="4">
        <v>0.25</v>
      </c>
      <c r="E242" s="2" t="s">
        <v>50</v>
      </c>
      <c r="F242" s="4">
        <v>40</v>
      </c>
      <c r="G242" s="4">
        <v>32</v>
      </c>
      <c r="H242" s="4">
        <v>21</v>
      </c>
      <c r="I242" s="4">
        <v>0.5</v>
      </c>
      <c r="J242" s="4">
        <v>0.1</v>
      </c>
      <c r="K242" s="4">
        <v>4.5</v>
      </c>
      <c r="L242" s="8">
        <v>1.2</v>
      </c>
      <c r="M242" s="4" t="str">
        <f>IF(AlimentosSMAECOPIA2[[#This Row],[Categoria]]="Cereales",AlimentosSMAECOPIA2[[#This Row],[Proteina]],"")</f>
        <v/>
      </c>
      <c r="N242" s="8">
        <f>AlimentosSMAECOPIA2[[#This Row],[Fibra]]/AlimentosSMAECOPIA2[[#This Row],[Peso_neto]]</f>
        <v>3.7499999999999999E-2</v>
      </c>
    </row>
    <row r="243" spans="2:14" hidden="1" x14ac:dyDescent="0.25">
      <c r="B243" s="17" t="s">
        <v>235</v>
      </c>
      <c r="C243" s="3" t="s">
        <v>2040</v>
      </c>
      <c r="D243" s="4">
        <v>0.33333333300000001</v>
      </c>
      <c r="E243" s="2" t="s">
        <v>45</v>
      </c>
      <c r="F243" s="4">
        <v>19</v>
      </c>
      <c r="G243" s="4">
        <v>19</v>
      </c>
      <c r="H243" s="4">
        <v>87</v>
      </c>
      <c r="I243" s="4">
        <v>1.4</v>
      </c>
      <c r="J243" s="4">
        <v>5</v>
      </c>
      <c r="K243" s="4">
        <v>11</v>
      </c>
      <c r="L243" s="8">
        <v>0.7</v>
      </c>
      <c r="M243" s="4">
        <f>IF(AlimentosSMAECOPIA2[[#This Row],[Categoria]]="Cereales",AlimentosSMAECOPIA2[[#This Row],[Proteina]],"")</f>
        <v>1.4</v>
      </c>
      <c r="N243" s="8">
        <f>AlimentosSMAECOPIA2[[#This Row],[Fibra]]/AlimentosSMAECOPIA2[[#This Row],[Peso_neto]]</f>
        <v>3.6842105263157891E-2</v>
      </c>
    </row>
    <row r="244" spans="2:14" hidden="1" x14ac:dyDescent="0.25">
      <c r="B244" s="17" t="s">
        <v>233</v>
      </c>
      <c r="C244" s="3" t="s">
        <v>2040</v>
      </c>
      <c r="D244" s="4">
        <v>0.5</v>
      </c>
      <c r="E244" s="2" t="s">
        <v>45</v>
      </c>
      <c r="F244" s="4">
        <v>14</v>
      </c>
      <c r="G244" s="4">
        <v>14</v>
      </c>
      <c r="H244" s="4">
        <v>56</v>
      </c>
      <c r="I244" s="4">
        <v>0.8</v>
      </c>
      <c r="J244" s="4">
        <v>1.1000000000000001</v>
      </c>
      <c r="K244" s="4">
        <v>11.1</v>
      </c>
      <c r="L244" s="8">
        <v>0.5</v>
      </c>
      <c r="M244" s="4">
        <f>IF(AlimentosSMAECOPIA2[[#This Row],[Categoria]]="Cereales",AlimentosSMAECOPIA2[[#This Row],[Proteina]],"")</f>
        <v>0.8</v>
      </c>
      <c r="N244" s="8">
        <f>AlimentosSMAECOPIA2[[#This Row],[Fibra]]/AlimentosSMAECOPIA2[[#This Row],[Peso_neto]]</f>
        <v>3.5714285714285712E-2</v>
      </c>
    </row>
    <row r="245" spans="2:14" hidden="1" x14ac:dyDescent="0.25">
      <c r="B245" s="17" t="s">
        <v>1411</v>
      </c>
      <c r="C245" s="3" t="s">
        <v>2040</v>
      </c>
      <c r="D245" s="4">
        <v>1</v>
      </c>
      <c r="E245" s="2" t="s">
        <v>45</v>
      </c>
      <c r="F245" s="4">
        <v>28</v>
      </c>
      <c r="G245" s="4">
        <v>28</v>
      </c>
      <c r="H245" s="4">
        <v>93</v>
      </c>
      <c r="I245" s="4">
        <v>2</v>
      </c>
      <c r="J245" s="4">
        <v>3.9</v>
      </c>
      <c r="K245" s="4">
        <v>12.3</v>
      </c>
      <c r="L245" s="8">
        <v>1</v>
      </c>
      <c r="M245" s="4">
        <f>IF(AlimentosSMAECOPIA2[[#This Row],[Categoria]]="Cereales",AlimentosSMAECOPIA2[[#This Row],[Proteina]],"")</f>
        <v>2</v>
      </c>
      <c r="N245" s="8">
        <f>AlimentosSMAECOPIA2[[#This Row],[Fibra]]/AlimentosSMAECOPIA2[[#This Row],[Peso_neto]]</f>
        <v>3.5714285714285712E-2</v>
      </c>
    </row>
    <row r="246" spans="2:14" hidden="1" x14ac:dyDescent="0.25">
      <c r="B246" s="17" t="s">
        <v>1412</v>
      </c>
      <c r="C246" s="3" t="s">
        <v>2040</v>
      </c>
      <c r="D246" s="4">
        <v>1</v>
      </c>
      <c r="E246" s="2" t="s">
        <v>45</v>
      </c>
      <c r="F246" s="4">
        <v>28</v>
      </c>
      <c r="G246" s="4">
        <v>28</v>
      </c>
      <c r="H246" s="4">
        <v>98</v>
      </c>
      <c r="I246" s="4">
        <v>2.5</v>
      </c>
      <c r="J246" s="4">
        <v>4.9000000000000004</v>
      </c>
      <c r="K246" s="4">
        <v>11.3</v>
      </c>
      <c r="L246" s="8">
        <v>1</v>
      </c>
      <c r="M246" s="4">
        <f>IF(AlimentosSMAECOPIA2[[#This Row],[Categoria]]="Cereales",AlimentosSMAECOPIA2[[#This Row],[Proteina]],"")</f>
        <v>2.5</v>
      </c>
      <c r="N246" s="8">
        <f>AlimentosSMAECOPIA2[[#This Row],[Fibra]]/AlimentosSMAECOPIA2[[#This Row],[Peso_neto]]</f>
        <v>3.5714285714285712E-2</v>
      </c>
    </row>
    <row r="247" spans="2:14" hidden="1" x14ac:dyDescent="0.25">
      <c r="B247" s="17" t="s">
        <v>1430</v>
      </c>
      <c r="C247" s="3" t="s">
        <v>2040</v>
      </c>
      <c r="D247" s="4">
        <v>0.5</v>
      </c>
      <c r="E247" s="2" t="s">
        <v>45</v>
      </c>
      <c r="F247" s="4">
        <v>14</v>
      </c>
      <c r="G247" s="4">
        <v>14</v>
      </c>
      <c r="H247" s="4">
        <v>56</v>
      </c>
      <c r="I247" s="4">
        <v>1.4</v>
      </c>
      <c r="J247" s="4">
        <v>0.2</v>
      </c>
      <c r="K247" s="4">
        <v>119</v>
      </c>
      <c r="L247" s="8">
        <v>0.5</v>
      </c>
      <c r="M247" s="4">
        <f>IF(AlimentosSMAECOPIA2[[#This Row],[Categoria]]="Cereales",AlimentosSMAECOPIA2[[#This Row],[Proteina]],"")</f>
        <v>1.4</v>
      </c>
      <c r="N247" s="8">
        <f>AlimentosSMAECOPIA2[[#This Row],[Fibra]]/AlimentosSMAECOPIA2[[#This Row],[Peso_neto]]</f>
        <v>3.5714285714285712E-2</v>
      </c>
    </row>
    <row r="248" spans="2:14" hidden="1" x14ac:dyDescent="0.25">
      <c r="B248" s="17" t="s">
        <v>1522</v>
      </c>
      <c r="C248" s="3" t="s">
        <v>2040</v>
      </c>
      <c r="D248" s="4">
        <v>1</v>
      </c>
      <c r="E248" s="2" t="s">
        <v>476</v>
      </c>
      <c r="F248" s="4">
        <v>28</v>
      </c>
      <c r="G248" s="4">
        <v>28</v>
      </c>
      <c r="H248" s="4">
        <v>91</v>
      </c>
      <c r="I248" s="4">
        <v>0.8</v>
      </c>
      <c r="J248" s="4">
        <v>2.5</v>
      </c>
      <c r="K248" s="4">
        <v>17.3</v>
      </c>
      <c r="L248" s="8">
        <v>1</v>
      </c>
      <c r="M248" s="4">
        <f>IF(AlimentosSMAECOPIA2[[#This Row],[Categoria]]="Cereales",AlimentosSMAECOPIA2[[#This Row],[Proteina]],"")</f>
        <v>0.8</v>
      </c>
      <c r="N248" s="8">
        <f>AlimentosSMAECOPIA2[[#This Row],[Fibra]]/AlimentosSMAECOPIA2[[#This Row],[Peso_neto]]</f>
        <v>3.5714285714285712E-2</v>
      </c>
    </row>
    <row r="249" spans="2:14" hidden="1" x14ac:dyDescent="0.25">
      <c r="B249" s="17" t="s">
        <v>1318</v>
      </c>
      <c r="C249" s="3" t="s">
        <v>39</v>
      </c>
      <c r="D249" s="4">
        <v>4</v>
      </c>
      <c r="E249" s="2" t="s">
        <v>45</v>
      </c>
      <c r="F249" s="4">
        <v>100</v>
      </c>
      <c r="G249" s="4">
        <v>100</v>
      </c>
      <c r="H249" s="4">
        <v>27</v>
      </c>
      <c r="I249" s="4">
        <v>1.7</v>
      </c>
      <c r="J249" s="4">
        <v>0.3</v>
      </c>
      <c r="K249" s="4">
        <v>2.9</v>
      </c>
      <c r="L249" s="8">
        <v>3.5</v>
      </c>
      <c r="M249" s="4" t="str">
        <f>IF(AlimentosSMAECOPIA2[[#This Row],[Categoria]]="Cereales",AlimentosSMAECOPIA2[[#This Row],[Proteina]],"")</f>
        <v/>
      </c>
      <c r="N249" s="8">
        <f>AlimentosSMAECOPIA2[[#This Row],[Fibra]]/AlimentosSMAECOPIA2[[#This Row],[Peso_neto]]</f>
        <v>3.5000000000000003E-2</v>
      </c>
    </row>
    <row r="250" spans="2:14" hidden="1" x14ac:dyDescent="0.25">
      <c r="B250" s="17" t="s">
        <v>162</v>
      </c>
      <c r="C250" s="3" t="s">
        <v>2040</v>
      </c>
      <c r="D250" s="4">
        <v>20</v>
      </c>
      <c r="E250" s="2" t="s">
        <v>10</v>
      </c>
      <c r="F250" s="4">
        <v>20</v>
      </c>
      <c r="G250" s="4">
        <v>20</v>
      </c>
      <c r="H250" s="4">
        <v>72</v>
      </c>
      <c r="I250" s="4">
        <v>0.5</v>
      </c>
      <c r="J250" s="4">
        <v>0.5</v>
      </c>
      <c r="K250" s="4">
        <v>15.2</v>
      </c>
      <c r="L250" s="8">
        <v>0.7</v>
      </c>
      <c r="M250" s="4">
        <f>IF(AlimentosSMAECOPIA2[[#This Row],[Categoria]]="Cereales",AlimentosSMAECOPIA2[[#This Row],[Proteina]],"")</f>
        <v>0.5</v>
      </c>
      <c r="N250" s="8">
        <f>AlimentosSMAECOPIA2[[#This Row],[Fibra]]/AlimentosSMAECOPIA2[[#This Row],[Peso_neto]]</f>
        <v>3.4999999999999996E-2</v>
      </c>
    </row>
    <row r="251" spans="2:14" hidden="1" x14ac:dyDescent="0.25">
      <c r="B251" s="17" t="s">
        <v>756</v>
      </c>
      <c r="C251" s="3" t="s">
        <v>2040</v>
      </c>
      <c r="D251" s="4">
        <v>20</v>
      </c>
      <c r="E251" s="2" t="s">
        <v>10</v>
      </c>
      <c r="F251" s="4">
        <v>20</v>
      </c>
      <c r="G251" s="4">
        <v>20</v>
      </c>
      <c r="H251" s="4">
        <v>72</v>
      </c>
      <c r="I251" s="4">
        <v>2.7</v>
      </c>
      <c r="J251" s="4">
        <v>0.5</v>
      </c>
      <c r="K251" s="4">
        <v>14.5</v>
      </c>
      <c r="L251" s="8">
        <v>0.7</v>
      </c>
      <c r="M251" s="4">
        <f>IF(AlimentosSMAECOPIA2[[#This Row],[Categoria]]="Cereales",AlimentosSMAECOPIA2[[#This Row],[Proteina]],"")</f>
        <v>2.7</v>
      </c>
      <c r="N251" s="8">
        <f>AlimentosSMAECOPIA2[[#This Row],[Fibra]]/AlimentosSMAECOPIA2[[#This Row],[Peso_neto]]</f>
        <v>3.4999999999999996E-2</v>
      </c>
    </row>
    <row r="252" spans="2:14" hidden="1" x14ac:dyDescent="0.25">
      <c r="B252" s="17" t="s">
        <v>794</v>
      </c>
      <c r="C252" s="3" t="s">
        <v>2040</v>
      </c>
      <c r="D252" s="4">
        <v>0.5</v>
      </c>
      <c r="E252" s="2" t="s">
        <v>476</v>
      </c>
      <c r="F252" s="4">
        <v>20</v>
      </c>
      <c r="G252" s="4">
        <v>20</v>
      </c>
      <c r="H252" s="4">
        <v>65</v>
      </c>
      <c r="I252" s="4">
        <v>0.6</v>
      </c>
      <c r="J252" s="4">
        <v>1.8</v>
      </c>
      <c r="K252" s="4">
        <v>12.3</v>
      </c>
      <c r="L252" s="8">
        <v>0.7</v>
      </c>
      <c r="M252" s="4">
        <f>IF(AlimentosSMAECOPIA2[[#This Row],[Categoria]]="Cereales",AlimentosSMAECOPIA2[[#This Row],[Proteina]],"")</f>
        <v>0.6</v>
      </c>
      <c r="N252" s="8">
        <f>AlimentosSMAECOPIA2[[#This Row],[Fibra]]/AlimentosSMAECOPIA2[[#This Row],[Peso_neto]]</f>
        <v>3.4999999999999996E-2</v>
      </c>
    </row>
    <row r="253" spans="2:14" hidden="1" x14ac:dyDescent="0.25">
      <c r="B253" s="17" t="s">
        <v>1199</v>
      </c>
      <c r="C253" s="3" t="s">
        <v>2040</v>
      </c>
      <c r="D253" s="4">
        <v>40</v>
      </c>
      <c r="E253" s="2" t="s">
        <v>10</v>
      </c>
      <c r="F253" s="4">
        <v>40</v>
      </c>
      <c r="G253" s="4">
        <v>40</v>
      </c>
      <c r="H253" s="4">
        <v>69</v>
      </c>
      <c r="I253" s="4">
        <v>1.8</v>
      </c>
      <c r="J253" s="4">
        <v>0.5</v>
      </c>
      <c r="K253" s="4">
        <v>14.6</v>
      </c>
      <c r="L253" s="8">
        <v>1.4</v>
      </c>
      <c r="M253" s="4">
        <f>IF(AlimentosSMAECOPIA2[[#This Row],[Categoria]]="Cereales",AlimentosSMAECOPIA2[[#This Row],[Proteina]],"")</f>
        <v>1.8</v>
      </c>
      <c r="N253" s="8">
        <f>AlimentosSMAECOPIA2[[#This Row],[Fibra]]/AlimentosSMAECOPIA2[[#This Row],[Peso_neto]]</f>
        <v>3.4999999999999996E-2</v>
      </c>
    </row>
    <row r="254" spans="2:14" hidden="1" x14ac:dyDescent="0.25">
      <c r="B254" s="17" t="s">
        <v>1471</v>
      </c>
      <c r="C254" s="3" t="s">
        <v>2040</v>
      </c>
      <c r="D254" s="4">
        <v>4</v>
      </c>
      <c r="E254" s="2" t="s">
        <v>45</v>
      </c>
      <c r="F254" s="4">
        <v>20</v>
      </c>
      <c r="G254" s="4">
        <v>20</v>
      </c>
      <c r="H254" s="4">
        <v>112</v>
      </c>
      <c r="I254" s="4">
        <v>1.2</v>
      </c>
      <c r="J254" s="4">
        <v>7.7</v>
      </c>
      <c r="K254" s="4">
        <v>10.199999999999999</v>
      </c>
      <c r="L254" s="8">
        <v>0.7</v>
      </c>
      <c r="M254" s="4">
        <f>IF(AlimentosSMAECOPIA2[[#This Row],[Categoria]]="Cereales",AlimentosSMAECOPIA2[[#This Row],[Proteina]],"")</f>
        <v>1.2</v>
      </c>
      <c r="N254" s="8">
        <f>AlimentosSMAECOPIA2[[#This Row],[Fibra]]/AlimentosSMAECOPIA2[[#This Row],[Peso_neto]]</f>
        <v>3.4999999999999996E-2</v>
      </c>
    </row>
    <row r="255" spans="2:14" hidden="1" x14ac:dyDescent="0.25">
      <c r="B255" s="17" t="s">
        <v>1477</v>
      </c>
      <c r="C255" s="3" t="s">
        <v>2040</v>
      </c>
      <c r="D255" s="4">
        <v>0.75</v>
      </c>
      <c r="E255" s="2" t="s">
        <v>503</v>
      </c>
      <c r="F255" s="4">
        <v>20</v>
      </c>
      <c r="G255" s="4">
        <v>20</v>
      </c>
      <c r="H255" s="4">
        <v>94</v>
      </c>
      <c r="I255" s="4">
        <v>1.1000000000000001</v>
      </c>
      <c r="J255" s="4">
        <v>4.8</v>
      </c>
      <c r="K255" s="4">
        <v>12.2</v>
      </c>
      <c r="L255" s="8">
        <v>0.7</v>
      </c>
      <c r="M255" s="4">
        <f>IF(AlimentosSMAECOPIA2[[#This Row],[Categoria]]="Cereales",AlimentosSMAECOPIA2[[#This Row],[Proteina]],"")</f>
        <v>1.1000000000000001</v>
      </c>
      <c r="N255" s="8">
        <f>AlimentosSMAECOPIA2[[#This Row],[Fibra]]/AlimentosSMAECOPIA2[[#This Row],[Peso_neto]]</f>
        <v>3.4999999999999996E-2</v>
      </c>
    </row>
    <row r="256" spans="2:14" hidden="1" x14ac:dyDescent="0.25">
      <c r="B256" s="17" t="s">
        <v>1402</v>
      </c>
      <c r="C256" s="3" t="s">
        <v>2040</v>
      </c>
      <c r="D256" s="4">
        <v>0.33333333300000001</v>
      </c>
      <c r="E256" s="2" t="s">
        <v>45</v>
      </c>
      <c r="F256" s="4">
        <v>23</v>
      </c>
      <c r="G256" s="4">
        <v>23</v>
      </c>
      <c r="H256" s="4">
        <v>60</v>
      </c>
      <c r="I256" s="4">
        <v>2.5</v>
      </c>
      <c r="J256" s="4">
        <v>0.3</v>
      </c>
      <c r="K256" s="4">
        <v>12.5</v>
      </c>
      <c r="L256" s="8">
        <v>0.8</v>
      </c>
      <c r="M256" s="4">
        <f>IF(AlimentosSMAECOPIA2[[#This Row],[Categoria]]="Cereales",AlimentosSMAECOPIA2[[#This Row],[Proteina]],"")</f>
        <v>2.5</v>
      </c>
      <c r="N256" s="8">
        <f>AlimentosSMAECOPIA2[[#This Row],[Fibra]]/AlimentosSMAECOPIA2[[#This Row],[Peso_neto]]</f>
        <v>3.4782608695652174E-2</v>
      </c>
    </row>
    <row r="257" spans="2:14" hidden="1" x14ac:dyDescent="0.25">
      <c r="B257" s="17" t="s">
        <v>1196</v>
      </c>
      <c r="C257" s="3" t="s">
        <v>2040</v>
      </c>
      <c r="D257" s="4">
        <v>35</v>
      </c>
      <c r="E257" s="2" t="s">
        <v>10</v>
      </c>
      <c r="F257" s="4">
        <v>35</v>
      </c>
      <c r="G257" s="4">
        <v>35</v>
      </c>
      <c r="H257" s="4">
        <v>66</v>
      </c>
      <c r="I257" s="4">
        <v>1.5</v>
      </c>
      <c r="J257" s="4">
        <v>0.8</v>
      </c>
      <c r="K257" s="4">
        <v>13.5</v>
      </c>
      <c r="L257" s="8">
        <v>1.2</v>
      </c>
      <c r="M257" s="4">
        <f>IF(AlimentosSMAECOPIA2[[#This Row],[Categoria]]="Cereales",AlimentosSMAECOPIA2[[#This Row],[Proteina]],"")</f>
        <v>1.5</v>
      </c>
      <c r="N257" s="8">
        <f>AlimentosSMAECOPIA2[[#This Row],[Fibra]]/AlimentosSMAECOPIA2[[#This Row],[Peso_neto]]</f>
        <v>3.4285714285714287E-2</v>
      </c>
    </row>
    <row r="258" spans="2:14" hidden="1" x14ac:dyDescent="0.25">
      <c r="B258" s="17" t="s">
        <v>145</v>
      </c>
      <c r="C258" s="3" t="s">
        <v>32</v>
      </c>
      <c r="D258" s="4">
        <v>130</v>
      </c>
      <c r="E258" s="2" t="s">
        <v>10</v>
      </c>
      <c r="F258" s="4">
        <v>130</v>
      </c>
      <c r="G258" s="4">
        <v>59</v>
      </c>
      <c r="H258" s="4">
        <v>59</v>
      </c>
      <c r="I258" s="4">
        <v>1</v>
      </c>
      <c r="J258" s="4">
        <v>0.4</v>
      </c>
      <c r="K258" s="4">
        <v>14.7</v>
      </c>
      <c r="L258" s="8">
        <v>2</v>
      </c>
      <c r="M258" s="4" t="str">
        <f>IF(AlimentosSMAECOPIA2[[#This Row],[Categoria]]="Cereales",AlimentosSMAECOPIA2[[#This Row],[Proteina]],"")</f>
        <v/>
      </c>
      <c r="N258" s="8">
        <f>AlimentosSMAECOPIA2[[#This Row],[Fibra]]/AlimentosSMAECOPIA2[[#This Row],[Peso_neto]]</f>
        <v>3.3898305084745763E-2</v>
      </c>
    </row>
    <row r="259" spans="2:14" hidden="1" x14ac:dyDescent="0.25">
      <c r="B259" s="17" t="s">
        <v>675</v>
      </c>
      <c r="C259" s="3" t="s">
        <v>2040</v>
      </c>
      <c r="D259" s="4">
        <v>0.5</v>
      </c>
      <c r="E259" s="2" t="s">
        <v>676</v>
      </c>
      <c r="F259" s="4">
        <v>30</v>
      </c>
      <c r="G259" s="4">
        <v>30</v>
      </c>
      <c r="H259" s="4">
        <v>105</v>
      </c>
      <c r="I259" s="4">
        <v>1</v>
      </c>
      <c r="J259" s="4">
        <v>3.5</v>
      </c>
      <c r="K259" s="4">
        <v>18</v>
      </c>
      <c r="L259" s="8">
        <v>1</v>
      </c>
      <c r="M259" s="4">
        <f>IF(AlimentosSMAECOPIA2[[#This Row],[Categoria]]="Cereales",AlimentosSMAECOPIA2[[#This Row],[Proteina]],"")</f>
        <v>1</v>
      </c>
      <c r="N259" s="8">
        <f>AlimentosSMAECOPIA2[[#This Row],[Fibra]]/AlimentosSMAECOPIA2[[#This Row],[Peso_neto]]</f>
        <v>3.3333333333333333E-2</v>
      </c>
    </row>
    <row r="260" spans="2:14" hidden="1" x14ac:dyDescent="0.25">
      <c r="B260" s="17" t="s">
        <v>815</v>
      </c>
      <c r="C260" s="3" t="s">
        <v>2040</v>
      </c>
      <c r="D260" s="4">
        <v>1</v>
      </c>
      <c r="E260" s="2" t="s">
        <v>45</v>
      </c>
      <c r="F260" s="4">
        <v>15</v>
      </c>
      <c r="G260" s="4">
        <v>15</v>
      </c>
      <c r="H260" s="4">
        <v>50</v>
      </c>
      <c r="I260" s="4">
        <v>0.5</v>
      </c>
      <c r="J260" s="4">
        <v>0</v>
      </c>
      <c r="K260" s="4">
        <v>12</v>
      </c>
      <c r="L260" s="8">
        <v>0.5</v>
      </c>
      <c r="M260" s="4">
        <f>IF(AlimentosSMAECOPIA2[[#This Row],[Categoria]]="Cereales",AlimentosSMAECOPIA2[[#This Row],[Proteina]],"")</f>
        <v>0.5</v>
      </c>
      <c r="N260" s="8">
        <f>AlimentosSMAECOPIA2[[#This Row],[Fibra]]/AlimentosSMAECOPIA2[[#This Row],[Peso_neto]]</f>
        <v>3.3333333333333333E-2</v>
      </c>
    </row>
    <row r="261" spans="2:14" hidden="1" x14ac:dyDescent="0.25">
      <c r="B261" s="17" t="s">
        <v>835</v>
      </c>
      <c r="C261" s="3" t="s">
        <v>2040</v>
      </c>
      <c r="D261" s="4">
        <v>3</v>
      </c>
      <c r="E261" s="2" t="s">
        <v>45</v>
      </c>
      <c r="F261" s="4">
        <v>21</v>
      </c>
      <c r="G261" s="4">
        <v>21</v>
      </c>
      <c r="H261" s="4">
        <v>105</v>
      </c>
      <c r="I261" s="4">
        <v>1.3</v>
      </c>
      <c r="J261" s="4">
        <v>5.3</v>
      </c>
      <c r="K261" s="4">
        <v>13.8</v>
      </c>
      <c r="L261" s="8">
        <v>0.7</v>
      </c>
      <c r="M261" s="4">
        <f>IF(AlimentosSMAECOPIA2[[#This Row],[Categoria]]="Cereales",AlimentosSMAECOPIA2[[#This Row],[Proteina]],"")</f>
        <v>1.3</v>
      </c>
      <c r="N261" s="8">
        <f>AlimentosSMAECOPIA2[[#This Row],[Fibra]]/AlimentosSMAECOPIA2[[#This Row],[Peso_neto]]</f>
        <v>3.3333333333333333E-2</v>
      </c>
    </row>
    <row r="262" spans="2:14" hidden="1" x14ac:dyDescent="0.25">
      <c r="B262" s="17" t="s">
        <v>839</v>
      </c>
      <c r="C262" s="3" t="s">
        <v>2040</v>
      </c>
      <c r="D262" s="4">
        <v>1.5</v>
      </c>
      <c r="E262" s="2" t="s">
        <v>45</v>
      </c>
      <c r="F262" s="4">
        <v>21</v>
      </c>
      <c r="G262" s="4">
        <v>21</v>
      </c>
      <c r="H262" s="4">
        <v>103</v>
      </c>
      <c r="I262" s="4">
        <v>1.2</v>
      </c>
      <c r="J262" s="4">
        <v>5</v>
      </c>
      <c r="K262" s="4">
        <v>14.2</v>
      </c>
      <c r="L262" s="8">
        <v>0.7</v>
      </c>
      <c r="M262" s="4">
        <f>IF(AlimentosSMAECOPIA2[[#This Row],[Categoria]]="Cereales",AlimentosSMAECOPIA2[[#This Row],[Proteina]],"")</f>
        <v>1.2</v>
      </c>
      <c r="N262" s="8">
        <f>AlimentosSMAECOPIA2[[#This Row],[Fibra]]/AlimentosSMAECOPIA2[[#This Row],[Peso_neto]]</f>
        <v>3.3333333333333333E-2</v>
      </c>
    </row>
    <row r="263" spans="2:14" hidden="1" x14ac:dyDescent="0.25">
      <c r="B263" s="17" t="s">
        <v>898</v>
      </c>
      <c r="C263" s="3" t="s">
        <v>2040</v>
      </c>
      <c r="D263" s="4">
        <v>4</v>
      </c>
      <c r="E263" s="2" t="s">
        <v>843</v>
      </c>
      <c r="F263" s="4">
        <v>18</v>
      </c>
      <c r="G263" s="4">
        <v>18</v>
      </c>
      <c r="H263" s="4">
        <v>75</v>
      </c>
      <c r="I263" s="4">
        <v>1.8</v>
      </c>
      <c r="J263" s="4">
        <v>1.7</v>
      </c>
      <c r="K263" s="4">
        <v>13.1</v>
      </c>
      <c r="L263" s="8">
        <v>0.6</v>
      </c>
      <c r="M263" s="4">
        <f>IF(AlimentosSMAECOPIA2[[#This Row],[Categoria]]="Cereales",AlimentosSMAECOPIA2[[#This Row],[Proteina]],"")</f>
        <v>1.8</v>
      </c>
      <c r="N263" s="8">
        <f>AlimentosSMAECOPIA2[[#This Row],[Fibra]]/AlimentosSMAECOPIA2[[#This Row],[Peso_neto]]</f>
        <v>3.3333333333333333E-2</v>
      </c>
    </row>
    <row r="264" spans="2:14" hidden="1" x14ac:dyDescent="0.25">
      <c r="B264" s="17" t="s">
        <v>1195</v>
      </c>
      <c r="C264" s="3" t="s">
        <v>2040</v>
      </c>
      <c r="D264" s="4">
        <v>45</v>
      </c>
      <c r="E264" s="2" t="s">
        <v>10</v>
      </c>
      <c r="F264" s="4">
        <v>45</v>
      </c>
      <c r="G264" s="4">
        <v>45</v>
      </c>
      <c r="H264" s="4">
        <v>69</v>
      </c>
      <c r="I264" s="4">
        <v>1.6</v>
      </c>
      <c r="J264" s="4">
        <v>0.9</v>
      </c>
      <c r="K264" s="4">
        <v>14.3</v>
      </c>
      <c r="L264" s="8">
        <v>1.5</v>
      </c>
      <c r="M264" s="4">
        <f>IF(AlimentosSMAECOPIA2[[#This Row],[Categoria]]="Cereales",AlimentosSMAECOPIA2[[#This Row],[Proteina]],"")</f>
        <v>1.6</v>
      </c>
      <c r="N264" s="8">
        <f>AlimentosSMAECOPIA2[[#This Row],[Fibra]]/AlimentosSMAECOPIA2[[#This Row],[Peso_neto]]</f>
        <v>3.3333333333333333E-2</v>
      </c>
    </row>
    <row r="265" spans="2:14" hidden="1" x14ac:dyDescent="0.25">
      <c r="B265" s="17" t="s">
        <v>1197</v>
      </c>
      <c r="C265" s="3" t="s">
        <v>2040</v>
      </c>
      <c r="D265" s="4">
        <v>45</v>
      </c>
      <c r="E265" s="2" t="s">
        <v>10</v>
      </c>
      <c r="F265" s="4">
        <v>45</v>
      </c>
      <c r="G265" s="4">
        <v>45</v>
      </c>
      <c r="H265" s="4">
        <v>69</v>
      </c>
      <c r="I265" s="4">
        <v>1.6</v>
      </c>
      <c r="J265" s="4">
        <v>0.9</v>
      </c>
      <c r="K265" s="4">
        <v>14.3</v>
      </c>
      <c r="L265" s="8">
        <v>1.5</v>
      </c>
      <c r="M265" s="4">
        <f>IF(AlimentosSMAECOPIA2[[#This Row],[Categoria]]="Cereales",AlimentosSMAECOPIA2[[#This Row],[Proteina]],"")</f>
        <v>1.6</v>
      </c>
      <c r="N265" s="8">
        <f>AlimentosSMAECOPIA2[[#This Row],[Fibra]]/AlimentosSMAECOPIA2[[#This Row],[Peso_neto]]</f>
        <v>3.3333333333333333E-2</v>
      </c>
    </row>
    <row r="266" spans="2:14" hidden="1" x14ac:dyDescent="0.25">
      <c r="B266" s="17" t="s">
        <v>1198</v>
      </c>
      <c r="C266" s="3" t="s">
        <v>2040</v>
      </c>
      <c r="D266" s="4">
        <v>45</v>
      </c>
      <c r="E266" s="2" t="s">
        <v>10</v>
      </c>
      <c r="F266" s="4">
        <v>45</v>
      </c>
      <c r="G266" s="4">
        <v>45</v>
      </c>
      <c r="H266" s="4">
        <v>69</v>
      </c>
      <c r="I266" s="4">
        <v>1.6</v>
      </c>
      <c r="J266" s="4">
        <v>0.9</v>
      </c>
      <c r="K266" s="4">
        <v>14.3</v>
      </c>
      <c r="L266" s="8">
        <v>1.5</v>
      </c>
      <c r="M266" s="4">
        <f>IF(AlimentosSMAECOPIA2[[#This Row],[Categoria]]="Cereales",AlimentosSMAECOPIA2[[#This Row],[Proteina]],"")</f>
        <v>1.6</v>
      </c>
      <c r="N266" s="8">
        <f>AlimentosSMAECOPIA2[[#This Row],[Fibra]]/AlimentosSMAECOPIA2[[#This Row],[Peso_neto]]</f>
        <v>3.3333333333333333E-2</v>
      </c>
    </row>
    <row r="267" spans="2:14" hidden="1" x14ac:dyDescent="0.25">
      <c r="B267" s="17" t="s">
        <v>1315</v>
      </c>
      <c r="C267" s="3" t="s">
        <v>2040</v>
      </c>
      <c r="D267" s="4">
        <v>45</v>
      </c>
      <c r="E267" s="2" t="s">
        <v>10</v>
      </c>
      <c r="F267" s="4">
        <v>45</v>
      </c>
      <c r="G267" s="4">
        <v>45</v>
      </c>
      <c r="H267" s="4">
        <v>69</v>
      </c>
      <c r="I267" s="4">
        <v>1.6</v>
      </c>
      <c r="J267" s="4">
        <v>0.9</v>
      </c>
      <c r="K267" s="4">
        <v>14.3</v>
      </c>
      <c r="L267" s="8">
        <v>1.5</v>
      </c>
      <c r="M267" s="4">
        <f>IF(AlimentosSMAECOPIA2[[#This Row],[Categoria]]="Cereales",AlimentosSMAECOPIA2[[#This Row],[Proteina]],"")</f>
        <v>1.6</v>
      </c>
      <c r="N267" s="8">
        <f>AlimentosSMAECOPIA2[[#This Row],[Fibra]]/AlimentosSMAECOPIA2[[#This Row],[Peso_neto]]</f>
        <v>3.3333333333333333E-2</v>
      </c>
    </row>
    <row r="268" spans="2:14" hidden="1" x14ac:dyDescent="0.25">
      <c r="B268" s="17" t="s">
        <v>1470</v>
      </c>
      <c r="C268" s="3" t="s">
        <v>2040</v>
      </c>
      <c r="D268" s="4">
        <v>6</v>
      </c>
      <c r="E268" s="2" t="s">
        <v>45</v>
      </c>
      <c r="F268" s="4">
        <v>18</v>
      </c>
      <c r="G268" s="4">
        <v>18</v>
      </c>
      <c r="H268" s="4">
        <v>100</v>
      </c>
      <c r="I268" s="4">
        <v>1.1000000000000001</v>
      </c>
      <c r="J268" s="4">
        <v>6.9</v>
      </c>
      <c r="K268" s="4">
        <v>9.1999999999999993</v>
      </c>
      <c r="L268" s="8">
        <v>0.6</v>
      </c>
      <c r="M268" s="4">
        <f>IF(AlimentosSMAECOPIA2[[#This Row],[Categoria]]="Cereales",AlimentosSMAECOPIA2[[#This Row],[Proteina]],"")</f>
        <v>1.1000000000000001</v>
      </c>
      <c r="N268" s="8">
        <f>AlimentosSMAECOPIA2[[#This Row],[Fibra]]/AlimentosSMAECOPIA2[[#This Row],[Peso_neto]]</f>
        <v>3.3333333333333333E-2</v>
      </c>
    </row>
    <row r="269" spans="2:14" hidden="1" x14ac:dyDescent="0.25">
      <c r="B269" s="17" t="s">
        <v>1474</v>
      </c>
      <c r="C269" s="3" t="s">
        <v>2040</v>
      </c>
      <c r="D269" s="4">
        <v>6</v>
      </c>
      <c r="E269" s="2" t="s">
        <v>45</v>
      </c>
      <c r="F269" s="4">
        <v>18</v>
      </c>
      <c r="G269" s="4">
        <v>18</v>
      </c>
      <c r="H269" s="4">
        <v>99</v>
      </c>
      <c r="I269" s="4">
        <v>1.3</v>
      </c>
      <c r="J269" s="4">
        <v>6.7</v>
      </c>
      <c r="K269" s="4">
        <v>9.1</v>
      </c>
      <c r="L269" s="8">
        <v>0.6</v>
      </c>
      <c r="M269" s="4">
        <f>IF(AlimentosSMAECOPIA2[[#This Row],[Categoria]]="Cereales",AlimentosSMAECOPIA2[[#This Row],[Proteina]],"")</f>
        <v>1.3</v>
      </c>
      <c r="N269" s="8">
        <f>AlimentosSMAECOPIA2[[#This Row],[Fibra]]/AlimentosSMAECOPIA2[[#This Row],[Peso_neto]]</f>
        <v>3.3333333333333333E-2</v>
      </c>
    </row>
    <row r="270" spans="2:14" hidden="1" x14ac:dyDescent="0.25">
      <c r="B270" s="17" t="s">
        <v>1475</v>
      </c>
      <c r="C270" s="3" t="s">
        <v>2040</v>
      </c>
      <c r="D270" s="4">
        <v>6</v>
      </c>
      <c r="E270" s="2" t="s">
        <v>45</v>
      </c>
      <c r="F270" s="4">
        <v>30</v>
      </c>
      <c r="G270" s="4">
        <v>30</v>
      </c>
      <c r="H270" s="4">
        <v>100</v>
      </c>
      <c r="I270" s="4">
        <v>1.1000000000000001</v>
      </c>
      <c r="J270" s="4">
        <v>5.6</v>
      </c>
      <c r="K270" s="4">
        <v>11.9</v>
      </c>
      <c r="L270" s="8">
        <v>1</v>
      </c>
      <c r="M270" s="4">
        <f>IF(AlimentosSMAECOPIA2[[#This Row],[Categoria]]="Cereales",AlimentosSMAECOPIA2[[#This Row],[Proteina]],"")</f>
        <v>1.1000000000000001</v>
      </c>
      <c r="N270" s="8">
        <f>AlimentosSMAECOPIA2[[#This Row],[Fibra]]/AlimentosSMAECOPIA2[[#This Row],[Peso_neto]]</f>
        <v>3.3333333333333333E-2</v>
      </c>
    </row>
    <row r="271" spans="2:14" hidden="1" x14ac:dyDescent="0.25">
      <c r="B271" s="17" t="s">
        <v>1659</v>
      </c>
      <c r="C271" s="3" t="s">
        <v>2040</v>
      </c>
      <c r="D271" s="4">
        <v>6</v>
      </c>
      <c r="E271" s="2" t="s">
        <v>45</v>
      </c>
      <c r="F271" s="4">
        <v>18</v>
      </c>
      <c r="G271" s="4">
        <v>18</v>
      </c>
      <c r="H271" s="4">
        <v>69</v>
      </c>
      <c r="I271" s="4">
        <v>1.7</v>
      </c>
      <c r="J271" s="4">
        <v>0.6</v>
      </c>
      <c r="K271" s="4">
        <v>14.5</v>
      </c>
      <c r="L271" s="8">
        <v>0.6</v>
      </c>
      <c r="M271" s="4">
        <f>IF(AlimentosSMAECOPIA2[[#This Row],[Categoria]]="Cereales",AlimentosSMAECOPIA2[[#This Row],[Proteina]],"")</f>
        <v>1.7</v>
      </c>
      <c r="N271" s="8">
        <f>AlimentosSMAECOPIA2[[#This Row],[Fibra]]/AlimentosSMAECOPIA2[[#This Row],[Peso_neto]]</f>
        <v>3.3333333333333333E-2</v>
      </c>
    </row>
    <row r="272" spans="2:14" hidden="1" x14ac:dyDescent="0.25">
      <c r="B272" s="17" t="s">
        <v>1968</v>
      </c>
      <c r="C272" s="3" t="s">
        <v>2040</v>
      </c>
      <c r="D272" s="4">
        <v>1.5</v>
      </c>
      <c r="E272" s="2" t="s">
        <v>52</v>
      </c>
      <c r="F272" s="4">
        <v>21</v>
      </c>
      <c r="G272" s="4">
        <v>21</v>
      </c>
      <c r="H272" s="4">
        <v>71</v>
      </c>
      <c r="I272" s="4">
        <v>2.2000000000000002</v>
      </c>
      <c r="J272" s="4">
        <v>0.5</v>
      </c>
      <c r="K272" s="4">
        <v>15.4</v>
      </c>
      <c r="L272" s="8">
        <v>0.7</v>
      </c>
      <c r="M272" s="4">
        <f>IF(AlimentosSMAECOPIA2[[#This Row],[Categoria]]="Cereales",AlimentosSMAECOPIA2[[#This Row],[Proteina]],"")</f>
        <v>2.2000000000000002</v>
      </c>
      <c r="N272" s="8">
        <f>AlimentosSMAECOPIA2[[#This Row],[Fibra]]/AlimentosSMAECOPIA2[[#This Row],[Peso_neto]]</f>
        <v>3.3333333333333333E-2</v>
      </c>
    </row>
    <row r="273" spans="2:14" hidden="1" x14ac:dyDescent="0.25">
      <c r="B273" s="17" t="s">
        <v>1969</v>
      </c>
      <c r="C273" s="3" t="s">
        <v>2040</v>
      </c>
      <c r="D273" s="4">
        <v>1.5</v>
      </c>
      <c r="E273" s="2" t="s">
        <v>52</v>
      </c>
      <c r="F273" s="4">
        <v>21</v>
      </c>
      <c r="G273" s="4">
        <v>21</v>
      </c>
      <c r="H273" s="4">
        <v>70</v>
      </c>
      <c r="I273" s="4">
        <v>2.2000000000000002</v>
      </c>
      <c r="J273" s="4">
        <v>0.5</v>
      </c>
      <c r="K273" s="4">
        <v>15.1</v>
      </c>
      <c r="L273" s="8">
        <v>0.7</v>
      </c>
      <c r="M273" s="4">
        <f>IF(AlimentosSMAECOPIA2[[#This Row],[Categoria]]="Cereales",AlimentosSMAECOPIA2[[#This Row],[Proteina]],"")</f>
        <v>2.2000000000000002</v>
      </c>
      <c r="N273" s="8">
        <f>AlimentosSMAECOPIA2[[#This Row],[Fibra]]/AlimentosSMAECOPIA2[[#This Row],[Peso_neto]]</f>
        <v>3.3333333333333333E-2</v>
      </c>
    </row>
    <row r="274" spans="2:14" hidden="1" x14ac:dyDescent="0.25">
      <c r="B274" s="17" t="s">
        <v>1595</v>
      </c>
      <c r="C274" s="3" t="s">
        <v>39</v>
      </c>
      <c r="D274" s="4">
        <v>1</v>
      </c>
      <c r="E274" s="2" t="s">
        <v>50</v>
      </c>
      <c r="F274" s="4">
        <v>60</v>
      </c>
      <c r="G274" s="4">
        <v>60</v>
      </c>
      <c r="H274" s="4">
        <v>22</v>
      </c>
      <c r="I274" s="4">
        <v>1.8</v>
      </c>
      <c r="J274" s="4">
        <v>0.5</v>
      </c>
      <c r="K274" s="4">
        <v>3.8</v>
      </c>
      <c r="L274" s="8">
        <v>2</v>
      </c>
      <c r="M274" s="4" t="str">
        <f>IF(AlimentosSMAECOPIA2[[#This Row],[Categoria]]="Cereales",AlimentosSMAECOPIA2[[#This Row],[Proteina]],"")</f>
        <v/>
      </c>
      <c r="N274" s="8">
        <f>AlimentosSMAECOPIA2[[#This Row],[Fibra]]/AlimentosSMAECOPIA2[[#This Row],[Peso_neto]]</f>
        <v>3.3333333333333333E-2</v>
      </c>
    </row>
    <row r="275" spans="2:14" hidden="1" x14ac:dyDescent="0.25">
      <c r="B275" s="17" t="s">
        <v>1290</v>
      </c>
      <c r="C275" s="3" t="s">
        <v>2040</v>
      </c>
      <c r="D275" s="4">
        <v>0.33333333300000001</v>
      </c>
      <c r="E275" s="2" t="s">
        <v>45</v>
      </c>
      <c r="F275" s="4">
        <v>37</v>
      </c>
      <c r="G275" s="4">
        <v>37</v>
      </c>
      <c r="H275" s="4">
        <v>114</v>
      </c>
      <c r="I275" s="4">
        <v>2.2000000000000002</v>
      </c>
      <c r="J275" s="4">
        <v>3.1</v>
      </c>
      <c r="K275" s="4">
        <v>19</v>
      </c>
      <c r="L275" s="8">
        <v>1.2</v>
      </c>
      <c r="M275" s="4">
        <f>IF(AlimentosSMAECOPIA2[[#This Row],[Categoria]]="Cereales",AlimentosSMAECOPIA2[[#This Row],[Proteina]],"")</f>
        <v>2.2000000000000002</v>
      </c>
      <c r="N275" s="8">
        <f>AlimentosSMAECOPIA2[[#This Row],[Fibra]]/AlimentosSMAECOPIA2[[#This Row],[Peso_neto]]</f>
        <v>3.2432432432432434E-2</v>
      </c>
    </row>
    <row r="276" spans="2:14" hidden="1" x14ac:dyDescent="0.25">
      <c r="B276" s="17" t="s">
        <v>1442</v>
      </c>
      <c r="C276" s="3" t="s">
        <v>2040</v>
      </c>
      <c r="D276" s="4">
        <v>0.33333333300000001</v>
      </c>
      <c r="E276" s="2" t="s">
        <v>45</v>
      </c>
      <c r="F276" s="4">
        <v>37</v>
      </c>
      <c r="G276" s="4">
        <v>37</v>
      </c>
      <c r="H276" s="4">
        <v>144</v>
      </c>
      <c r="I276" s="4">
        <v>2.2000000000000002</v>
      </c>
      <c r="J276" s="4">
        <v>3.1</v>
      </c>
      <c r="K276" s="4">
        <v>19</v>
      </c>
      <c r="L276" s="8">
        <v>1.2</v>
      </c>
      <c r="M276" s="4">
        <f>IF(AlimentosSMAECOPIA2[[#This Row],[Categoria]]="Cereales",AlimentosSMAECOPIA2[[#This Row],[Proteina]],"")</f>
        <v>2.2000000000000002</v>
      </c>
      <c r="N276" s="8">
        <f>AlimentosSMAECOPIA2[[#This Row],[Fibra]]/AlimentosSMAECOPIA2[[#This Row],[Peso_neto]]</f>
        <v>3.2432432432432434E-2</v>
      </c>
    </row>
    <row r="277" spans="2:14" hidden="1" x14ac:dyDescent="0.25">
      <c r="B277" s="17" t="s">
        <v>1424</v>
      </c>
      <c r="C277" s="3" t="s">
        <v>2040</v>
      </c>
      <c r="D277" s="4">
        <v>1</v>
      </c>
      <c r="E277" s="2" t="s">
        <v>476</v>
      </c>
      <c r="F277" s="4">
        <v>28</v>
      </c>
      <c r="G277" s="4">
        <v>28</v>
      </c>
      <c r="H277" s="4">
        <v>71</v>
      </c>
      <c r="I277" s="4">
        <v>3</v>
      </c>
      <c r="J277" s="4">
        <v>1.1000000000000001</v>
      </c>
      <c r="K277" s="4">
        <v>12.7</v>
      </c>
      <c r="L277" s="8">
        <v>0.9</v>
      </c>
      <c r="M277" s="4">
        <f>IF(AlimentosSMAECOPIA2[[#This Row],[Categoria]]="Cereales",AlimentosSMAECOPIA2[[#This Row],[Proteina]],"")</f>
        <v>3</v>
      </c>
      <c r="N277" s="8">
        <f>AlimentosSMAECOPIA2[[#This Row],[Fibra]]/AlimentosSMAECOPIA2[[#This Row],[Peso_neto]]</f>
        <v>3.2142857142857147E-2</v>
      </c>
    </row>
    <row r="278" spans="2:14" hidden="1" x14ac:dyDescent="0.25">
      <c r="B278" s="17" t="s">
        <v>1460</v>
      </c>
      <c r="C278" s="3" t="s">
        <v>2040</v>
      </c>
      <c r="D278" s="4">
        <v>50</v>
      </c>
      <c r="E278" s="2" t="s">
        <v>10</v>
      </c>
      <c r="F278" s="4">
        <v>50</v>
      </c>
      <c r="G278" s="4">
        <v>50</v>
      </c>
      <c r="H278" s="4">
        <v>100</v>
      </c>
      <c r="I278" s="4">
        <v>1.6</v>
      </c>
      <c r="J278" s="4">
        <v>3.8</v>
      </c>
      <c r="K278" s="4">
        <v>15.6</v>
      </c>
      <c r="L278" s="8">
        <v>1.6</v>
      </c>
      <c r="M278" s="4">
        <f>IF(AlimentosSMAECOPIA2[[#This Row],[Categoria]]="Cereales",AlimentosSMAECOPIA2[[#This Row],[Proteina]],"")</f>
        <v>1.6</v>
      </c>
      <c r="N278" s="8">
        <f>AlimentosSMAECOPIA2[[#This Row],[Fibra]]/AlimentosSMAECOPIA2[[#This Row],[Peso_neto]]</f>
        <v>3.2000000000000001E-2</v>
      </c>
    </row>
    <row r="279" spans="2:14" hidden="1" x14ac:dyDescent="0.25">
      <c r="B279" s="17" t="s">
        <v>974</v>
      </c>
      <c r="C279" s="3" t="s">
        <v>2040</v>
      </c>
      <c r="D279" s="4">
        <v>0.75</v>
      </c>
      <c r="E279" s="2" t="s">
        <v>50</v>
      </c>
      <c r="F279" s="4">
        <v>19</v>
      </c>
      <c r="G279" s="4">
        <v>19</v>
      </c>
      <c r="H279" s="4">
        <v>67</v>
      </c>
      <c r="I279" s="4">
        <v>1.4</v>
      </c>
      <c r="J279" s="4">
        <v>0.1</v>
      </c>
      <c r="K279" s="4">
        <v>15.8</v>
      </c>
      <c r="L279" s="8">
        <v>0.6</v>
      </c>
      <c r="M279" s="4">
        <f>IF(AlimentosSMAECOPIA2[[#This Row],[Categoria]]="Cereales",AlimentosSMAECOPIA2[[#This Row],[Proteina]],"")</f>
        <v>1.4</v>
      </c>
      <c r="N279" s="8">
        <f>AlimentosSMAECOPIA2[[#This Row],[Fibra]]/AlimentosSMAECOPIA2[[#This Row],[Peso_neto]]</f>
        <v>3.1578947368421054E-2</v>
      </c>
    </row>
    <row r="280" spans="2:14" hidden="1" x14ac:dyDescent="0.25">
      <c r="B280" s="17" t="s">
        <v>1970</v>
      </c>
      <c r="C280" s="3" t="s">
        <v>2040</v>
      </c>
      <c r="D280" s="4">
        <v>2</v>
      </c>
      <c r="E280" s="2" t="s">
        <v>52</v>
      </c>
      <c r="F280" s="4">
        <v>19</v>
      </c>
      <c r="G280" s="4">
        <v>19</v>
      </c>
      <c r="H280" s="4">
        <v>63</v>
      </c>
      <c r="I280" s="4">
        <v>2</v>
      </c>
      <c r="J280" s="4">
        <v>0.5</v>
      </c>
      <c r="K280" s="4">
        <v>13.8</v>
      </c>
      <c r="L280" s="8">
        <v>0.6</v>
      </c>
      <c r="M280" s="4">
        <f>IF(AlimentosSMAECOPIA2[[#This Row],[Categoria]]="Cereales",AlimentosSMAECOPIA2[[#This Row],[Proteina]],"")</f>
        <v>2</v>
      </c>
      <c r="N280" s="8">
        <f>AlimentosSMAECOPIA2[[#This Row],[Fibra]]/AlimentosSMAECOPIA2[[#This Row],[Peso_neto]]</f>
        <v>3.1578947368421054E-2</v>
      </c>
    </row>
    <row r="281" spans="2:14" x14ac:dyDescent="0.25">
      <c r="B281" s="17" t="s">
        <v>467</v>
      </c>
      <c r="C281" s="3" t="s">
        <v>32</v>
      </c>
      <c r="D281" s="4">
        <v>150</v>
      </c>
      <c r="E281" s="2" t="s">
        <v>10</v>
      </c>
      <c r="F281" s="4">
        <v>150</v>
      </c>
      <c r="G281" s="4">
        <v>150</v>
      </c>
      <c r="H281" s="4">
        <v>114</v>
      </c>
      <c r="I281" s="4">
        <v>15.8</v>
      </c>
      <c r="J281" s="4">
        <v>1.3</v>
      </c>
      <c r="K281" s="4">
        <v>14</v>
      </c>
      <c r="L281" s="8">
        <v>4.7</v>
      </c>
      <c r="M281" s="4" t="str">
        <f>IF(AlimentosSMAECOPIA2[[#This Row],[Categoria]]="Cereales",AlimentosSMAECOPIA2[[#This Row],[Proteina]],"")</f>
        <v/>
      </c>
      <c r="N281" s="8">
        <f>AlimentosSMAECOPIA2[[#This Row],[Fibra]]/AlimentosSMAECOPIA2[[#This Row],[Peso_neto]]</f>
        <v>3.1333333333333331E-2</v>
      </c>
    </row>
    <row r="282" spans="2:14" hidden="1" x14ac:dyDescent="0.25">
      <c r="B282" s="17" t="s">
        <v>965</v>
      </c>
      <c r="C282" s="3" t="s">
        <v>2040</v>
      </c>
      <c r="D282" s="4">
        <v>0.5</v>
      </c>
      <c r="E282" s="2" t="s">
        <v>50</v>
      </c>
      <c r="F282" s="4">
        <v>16</v>
      </c>
      <c r="G282" s="4">
        <v>16</v>
      </c>
      <c r="H282" s="4">
        <v>55</v>
      </c>
      <c r="I282" s="4">
        <v>3.2</v>
      </c>
      <c r="J282" s="4">
        <v>0.2</v>
      </c>
      <c r="K282" s="4">
        <v>11.2</v>
      </c>
      <c r="L282" s="8">
        <v>0.5</v>
      </c>
      <c r="M282" s="4">
        <f>IF(AlimentosSMAECOPIA2[[#This Row],[Categoria]]="Cereales",AlimentosSMAECOPIA2[[#This Row],[Proteina]],"")</f>
        <v>3.2</v>
      </c>
      <c r="N282" s="8">
        <f>AlimentosSMAECOPIA2[[#This Row],[Fibra]]/AlimentosSMAECOPIA2[[#This Row],[Peso_neto]]</f>
        <v>3.125E-2</v>
      </c>
    </row>
    <row r="283" spans="2:14" hidden="1" x14ac:dyDescent="0.25">
      <c r="B283" s="17" t="s">
        <v>986</v>
      </c>
      <c r="C283" s="3" t="s">
        <v>2040</v>
      </c>
      <c r="D283" s="4">
        <v>0.5</v>
      </c>
      <c r="E283" s="2" t="s">
        <v>50</v>
      </c>
      <c r="F283" s="4">
        <v>16</v>
      </c>
      <c r="G283" s="4">
        <v>16</v>
      </c>
      <c r="H283" s="4">
        <v>57</v>
      </c>
      <c r="I283" s="4">
        <v>1.9</v>
      </c>
      <c r="J283" s="4">
        <v>0.2</v>
      </c>
      <c r="K283" s="4">
        <v>12.5</v>
      </c>
      <c r="L283" s="8">
        <v>0.5</v>
      </c>
      <c r="M283" s="4">
        <f>IF(AlimentosSMAECOPIA2[[#This Row],[Categoria]]="Cereales",AlimentosSMAECOPIA2[[#This Row],[Proteina]],"")</f>
        <v>1.9</v>
      </c>
      <c r="N283" s="8">
        <f>AlimentosSMAECOPIA2[[#This Row],[Fibra]]/AlimentosSMAECOPIA2[[#This Row],[Peso_neto]]</f>
        <v>3.125E-2</v>
      </c>
    </row>
    <row r="284" spans="2:14" hidden="1" x14ac:dyDescent="0.25">
      <c r="B284" s="17" t="s">
        <v>451</v>
      </c>
      <c r="C284" s="3" t="s">
        <v>2040</v>
      </c>
      <c r="D284" s="4">
        <v>0.33333333300000001</v>
      </c>
      <c r="E284" s="2" t="s">
        <v>50</v>
      </c>
      <c r="F284" s="4">
        <v>13</v>
      </c>
      <c r="G284" s="4">
        <v>13</v>
      </c>
      <c r="H284" s="4">
        <v>58</v>
      </c>
      <c r="I284" s="4">
        <v>0.4</v>
      </c>
      <c r="J284" s="4">
        <v>1.6</v>
      </c>
      <c r="K284" s="4">
        <v>10.7</v>
      </c>
      <c r="L284" s="8">
        <v>0.4</v>
      </c>
      <c r="M284" s="4">
        <f>IF(AlimentosSMAECOPIA2[[#This Row],[Categoria]]="Cereales",AlimentosSMAECOPIA2[[#This Row],[Proteina]],"")</f>
        <v>0.4</v>
      </c>
      <c r="N284" s="8">
        <f>AlimentosSMAECOPIA2[[#This Row],[Fibra]]/AlimentosSMAECOPIA2[[#This Row],[Peso_neto]]</f>
        <v>3.0769230769230771E-2</v>
      </c>
    </row>
    <row r="285" spans="2:14" hidden="1" x14ac:dyDescent="0.25">
      <c r="B285" s="17" t="s">
        <v>1463</v>
      </c>
      <c r="C285" s="3" t="s">
        <v>2040</v>
      </c>
      <c r="D285" s="4">
        <v>0.25</v>
      </c>
      <c r="E285" s="2" t="s">
        <v>50</v>
      </c>
      <c r="F285" s="4">
        <v>39</v>
      </c>
      <c r="G285" s="4">
        <v>39</v>
      </c>
      <c r="H285" s="4">
        <v>100</v>
      </c>
      <c r="I285" s="4">
        <v>1.2</v>
      </c>
      <c r="J285" s="4">
        <v>4.9000000000000004</v>
      </c>
      <c r="K285" s="4">
        <v>13.7</v>
      </c>
      <c r="L285" s="8">
        <v>1.2</v>
      </c>
      <c r="M285" s="4">
        <f>IF(AlimentosSMAECOPIA2[[#This Row],[Categoria]]="Cereales",AlimentosSMAECOPIA2[[#This Row],[Proteina]],"")</f>
        <v>1.2</v>
      </c>
      <c r="N285" s="8">
        <f>AlimentosSMAECOPIA2[[#This Row],[Fibra]]/AlimentosSMAECOPIA2[[#This Row],[Peso_neto]]</f>
        <v>3.0769230769230767E-2</v>
      </c>
    </row>
    <row r="286" spans="2:14" hidden="1" x14ac:dyDescent="0.25">
      <c r="B286" s="17" t="s">
        <v>811</v>
      </c>
      <c r="C286" s="3" t="s">
        <v>2040</v>
      </c>
      <c r="D286" s="4">
        <v>2.5</v>
      </c>
      <c r="E286" s="2" t="s">
        <v>45</v>
      </c>
      <c r="F286" s="4">
        <v>23</v>
      </c>
      <c r="G286" s="4">
        <v>23</v>
      </c>
      <c r="H286" s="4">
        <v>106</v>
      </c>
      <c r="I286" s="4">
        <v>1.3</v>
      </c>
      <c r="J286" s="4">
        <v>4.5999999999999996</v>
      </c>
      <c r="K286" s="4">
        <v>16.5</v>
      </c>
      <c r="L286" s="8">
        <v>0.7</v>
      </c>
      <c r="M286" s="4">
        <f>IF(AlimentosSMAECOPIA2[[#This Row],[Categoria]]="Cereales",AlimentosSMAECOPIA2[[#This Row],[Proteina]],"")</f>
        <v>1.3</v>
      </c>
      <c r="N286" s="8">
        <f>AlimentosSMAECOPIA2[[#This Row],[Fibra]]/AlimentosSMAECOPIA2[[#This Row],[Peso_neto]]</f>
        <v>3.043478260869565E-2</v>
      </c>
    </row>
    <row r="287" spans="2:14" hidden="1" x14ac:dyDescent="0.25">
      <c r="B287" s="17" t="s">
        <v>545</v>
      </c>
      <c r="C287" s="3" t="s">
        <v>32</v>
      </c>
      <c r="D287" s="4">
        <v>7</v>
      </c>
      <c r="E287" s="2" t="s">
        <v>45</v>
      </c>
      <c r="F287" s="4">
        <v>56</v>
      </c>
      <c r="G287" s="4">
        <v>56</v>
      </c>
      <c r="H287" s="4">
        <v>60</v>
      </c>
      <c r="I287" s="4">
        <v>0.5</v>
      </c>
      <c r="J287" s="4">
        <v>0.1</v>
      </c>
      <c r="K287" s="4">
        <v>15.7</v>
      </c>
      <c r="L287" s="8">
        <v>1.7</v>
      </c>
      <c r="M287" s="4" t="str">
        <f>IF(AlimentosSMAECOPIA2[[#This Row],[Categoria]]="Cereales",AlimentosSMAECOPIA2[[#This Row],[Proteina]],"")</f>
        <v/>
      </c>
      <c r="N287" s="8">
        <f>AlimentosSMAECOPIA2[[#This Row],[Fibra]]/AlimentosSMAECOPIA2[[#This Row],[Peso_neto]]</f>
        <v>3.0357142857142857E-2</v>
      </c>
    </row>
    <row r="288" spans="2:14" hidden="1" x14ac:dyDescent="0.25">
      <c r="B288" s="17" t="s">
        <v>478</v>
      </c>
      <c r="C288" s="3" t="s">
        <v>2040</v>
      </c>
      <c r="D288" s="4">
        <v>20</v>
      </c>
      <c r="E288" s="2" t="s">
        <v>10</v>
      </c>
      <c r="F288" s="4">
        <v>20</v>
      </c>
      <c r="G288" s="4">
        <v>20</v>
      </c>
      <c r="H288" s="4">
        <v>106</v>
      </c>
      <c r="I288" s="4">
        <v>1.6</v>
      </c>
      <c r="J288" s="4">
        <v>6.4</v>
      </c>
      <c r="K288" s="4">
        <v>10.4</v>
      </c>
      <c r="L288" s="8">
        <v>0.6</v>
      </c>
      <c r="M288" s="4">
        <f>IF(AlimentosSMAECOPIA2[[#This Row],[Categoria]]="Cereales",AlimentosSMAECOPIA2[[#This Row],[Proteina]],"")</f>
        <v>1.6</v>
      </c>
      <c r="N288" s="8">
        <f>AlimentosSMAECOPIA2[[#This Row],[Fibra]]/AlimentosSMAECOPIA2[[#This Row],[Peso_neto]]</f>
        <v>0.03</v>
      </c>
    </row>
    <row r="289" spans="2:14" hidden="1" x14ac:dyDescent="0.25">
      <c r="B289" s="17" t="s">
        <v>752</v>
      </c>
      <c r="C289" s="3" t="s">
        <v>2040</v>
      </c>
      <c r="D289" s="4">
        <v>20</v>
      </c>
      <c r="E289" s="2" t="s">
        <v>10</v>
      </c>
      <c r="F289" s="4">
        <v>20</v>
      </c>
      <c r="G289" s="4">
        <v>20</v>
      </c>
      <c r="H289" s="4">
        <v>70</v>
      </c>
      <c r="I289" s="4">
        <v>2.7</v>
      </c>
      <c r="J289" s="4">
        <v>0.5</v>
      </c>
      <c r="K289" s="4">
        <v>14.1</v>
      </c>
      <c r="L289" s="8">
        <v>0.6</v>
      </c>
      <c r="M289" s="4">
        <f>IF(AlimentosSMAECOPIA2[[#This Row],[Categoria]]="Cereales",AlimentosSMAECOPIA2[[#This Row],[Proteina]],"")</f>
        <v>2.7</v>
      </c>
      <c r="N289" s="8">
        <f>AlimentosSMAECOPIA2[[#This Row],[Fibra]]/AlimentosSMAECOPIA2[[#This Row],[Peso_neto]]</f>
        <v>0.03</v>
      </c>
    </row>
    <row r="290" spans="2:14" hidden="1" x14ac:dyDescent="0.25">
      <c r="B290" s="17" t="s">
        <v>1366</v>
      </c>
      <c r="C290" s="3" t="s">
        <v>2040</v>
      </c>
      <c r="D290" s="4">
        <v>0.5</v>
      </c>
      <c r="E290" s="2" t="s">
        <v>45</v>
      </c>
      <c r="F290" s="4">
        <v>20</v>
      </c>
      <c r="G290" s="4">
        <v>20</v>
      </c>
      <c r="H290" s="4">
        <v>72</v>
      </c>
      <c r="I290" s="4">
        <v>3.2</v>
      </c>
      <c r="J290" s="4">
        <v>1.7</v>
      </c>
      <c r="K290" s="4">
        <v>16.600000000000001</v>
      </c>
      <c r="L290" s="8">
        <v>0.6</v>
      </c>
      <c r="M290" s="4">
        <f>IF(AlimentosSMAECOPIA2[[#This Row],[Categoria]]="Cereales",AlimentosSMAECOPIA2[[#This Row],[Proteina]],"")</f>
        <v>3.2</v>
      </c>
      <c r="N290" s="8">
        <f>AlimentosSMAECOPIA2[[#This Row],[Fibra]]/AlimentosSMAECOPIA2[[#This Row],[Peso_neto]]</f>
        <v>0.03</v>
      </c>
    </row>
    <row r="291" spans="2:14" hidden="1" x14ac:dyDescent="0.25">
      <c r="B291" s="17" t="s">
        <v>1451</v>
      </c>
      <c r="C291" s="3" t="s">
        <v>2040</v>
      </c>
      <c r="D291" s="4">
        <v>1</v>
      </c>
      <c r="E291" s="2" t="s">
        <v>476</v>
      </c>
      <c r="F291" s="4">
        <v>40</v>
      </c>
      <c r="G291" s="4">
        <v>40</v>
      </c>
      <c r="H291" s="4">
        <v>118</v>
      </c>
      <c r="I291" s="4">
        <v>1.6</v>
      </c>
      <c r="J291" s="4">
        <v>5.6</v>
      </c>
      <c r="K291" s="4">
        <v>13.6</v>
      </c>
      <c r="L291" s="8">
        <v>1.2</v>
      </c>
      <c r="M291" s="4">
        <f>IF(AlimentosSMAECOPIA2[[#This Row],[Categoria]]="Cereales",AlimentosSMAECOPIA2[[#This Row],[Proteina]],"")</f>
        <v>1.6</v>
      </c>
      <c r="N291" s="8">
        <f>AlimentosSMAECOPIA2[[#This Row],[Fibra]]/AlimentosSMAECOPIA2[[#This Row],[Peso_neto]]</f>
        <v>0.03</v>
      </c>
    </row>
    <row r="292" spans="2:14" hidden="1" x14ac:dyDescent="0.25">
      <c r="B292" s="17" t="s">
        <v>1489</v>
      </c>
      <c r="C292" s="3" t="s">
        <v>2040</v>
      </c>
      <c r="D292" s="4">
        <v>1.5</v>
      </c>
      <c r="E292" s="2" t="s">
        <v>1486</v>
      </c>
      <c r="F292" s="4">
        <v>20</v>
      </c>
      <c r="G292" s="4">
        <v>20</v>
      </c>
      <c r="H292" s="4">
        <v>101</v>
      </c>
      <c r="I292" s="4">
        <v>4.0999999999999996</v>
      </c>
      <c r="J292" s="4">
        <v>2.9</v>
      </c>
      <c r="K292" s="4">
        <v>14.6</v>
      </c>
      <c r="L292" s="8">
        <v>0.6</v>
      </c>
      <c r="M292" s="4">
        <f>IF(AlimentosSMAECOPIA2[[#This Row],[Categoria]]="Cereales",AlimentosSMAECOPIA2[[#This Row],[Proteina]],"")</f>
        <v>4.0999999999999996</v>
      </c>
      <c r="N292" s="8">
        <f>AlimentosSMAECOPIA2[[#This Row],[Fibra]]/AlimentosSMAECOPIA2[[#This Row],[Peso_neto]]</f>
        <v>0.03</v>
      </c>
    </row>
    <row r="293" spans="2:14" hidden="1" x14ac:dyDescent="0.25">
      <c r="B293" s="17" t="s">
        <v>1972</v>
      </c>
      <c r="C293" s="3" t="s">
        <v>2040</v>
      </c>
      <c r="D293" s="4">
        <v>1.5</v>
      </c>
      <c r="E293" s="2" t="s">
        <v>52</v>
      </c>
      <c r="F293" s="4">
        <v>20</v>
      </c>
      <c r="G293" s="4">
        <v>20</v>
      </c>
      <c r="H293" s="4">
        <v>66</v>
      </c>
      <c r="I293" s="4">
        <v>2.1</v>
      </c>
      <c r="J293" s="4">
        <v>0.5</v>
      </c>
      <c r="K293" s="4">
        <v>14.3</v>
      </c>
      <c r="L293" s="8">
        <v>0.6</v>
      </c>
      <c r="M293" s="4">
        <f>IF(AlimentosSMAECOPIA2[[#This Row],[Categoria]]="Cereales",AlimentosSMAECOPIA2[[#This Row],[Proteina]],"")</f>
        <v>2.1</v>
      </c>
      <c r="N293" s="8">
        <f>AlimentosSMAECOPIA2[[#This Row],[Fibra]]/AlimentosSMAECOPIA2[[#This Row],[Peso_neto]]</f>
        <v>0.03</v>
      </c>
    </row>
    <row r="294" spans="2:14" hidden="1" x14ac:dyDescent="0.25">
      <c r="B294" s="17" t="s">
        <v>1063</v>
      </c>
      <c r="C294" s="3" t="s">
        <v>32</v>
      </c>
      <c r="D294" s="4">
        <v>1.5</v>
      </c>
      <c r="E294" s="2" t="s">
        <v>45</v>
      </c>
      <c r="F294" s="4">
        <v>132</v>
      </c>
      <c r="G294" s="4">
        <v>114</v>
      </c>
      <c r="H294" s="4">
        <v>69</v>
      </c>
      <c r="I294" s="4">
        <v>1.2</v>
      </c>
      <c r="J294" s="4">
        <v>0.6</v>
      </c>
      <c r="K294" s="4">
        <v>16.600000000000001</v>
      </c>
      <c r="L294" s="8">
        <v>3.4</v>
      </c>
      <c r="M294" s="4" t="str">
        <f>IF(AlimentosSMAECOPIA2[[#This Row],[Categoria]]="Cereales",AlimentosSMAECOPIA2[[#This Row],[Proteina]],"")</f>
        <v/>
      </c>
      <c r="N294" s="8">
        <f>AlimentosSMAECOPIA2[[#This Row],[Fibra]]/AlimentosSMAECOPIA2[[#This Row],[Peso_neto]]</f>
        <v>2.9824561403508771E-2</v>
      </c>
    </row>
    <row r="295" spans="2:14" hidden="1" x14ac:dyDescent="0.25">
      <c r="B295" s="17" t="s">
        <v>355</v>
      </c>
      <c r="C295" s="3" t="s">
        <v>2040</v>
      </c>
      <c r="D295" s="4">
        <v>0.33333333300000001</v>
      </c>
      <c r="E295" s="2" t="s">
        <v>50</v>
      </c>
      <c r="F295" s="4">
        <v>69</v>
      </c>
      <c r="G295" s="4">
        <v>54</v>
      </c>
      <c r="H295" s="4">
        <v>68</v>
      </c>
      <c r="I295" s="4">
        <v>0.8</v>
      </c>
      <c r="J295" s="4">
        <v>0.4</v>
      </c>
      <c r="K295" s="4">
        <v>15.3</v>
      </c>
      <c r="L295" s="8">
        <v>1.6</v>
      </c>
      <c r="M295" s="4">
        <f>IF(AlimentosSMAECOPIA2[[#This Row],[Categoria]]="Cereales",AlimentosSMAECOPIA2[[#This Row],[Proteina]],"")</f>
        <v>0.8</v>
      </c>
      <c r="N295" s="8">
        <f>AlimentosSMAECOPIA2[[#This Row],[Fibra]]/AlimentosSMAECOPIA2[[#This Row],[Peso_neto]]</f>
        <v>2.9629629629629631E-2</v>
      </c>
    </row>
    <row r="296" spans="2:14" hidden="1" x14ac:dyDescent="0.25">
      <c r="B296" s="17" t="s">
        <v>812</v>
      </c>
      <c r="C296" s="3" t="s">
        <v>2040</v>
      </c>
      <c r="D296" s="4">
        <v>3</v>
      </c>
      <c r="E296" s="2" t="s">
        <v>45</v>
      </c>
      <c r="F296" s="4">
        <v>27</v>
      </c>
      <c r="G296" s="4">
        <v>27</v>
      </c>
      <c r="H296" s="4">
        <v>119</v>
      </c>
      <c r="I296" s="4">
        <v>1.6</v>
      </c>
      <c r="J296" s="4">
        <v>3.6</v>
      </c>
      <c r="K296" s="4">
        <v>20.6</v>
      </c>
      <c r="L296" s="8">
        <v>0.8</v>
      </c>
      <c r="M296" s="4">
        <f>IF(AlimentosSMAECOPIA2[[#This Row],[Categoria]]="Cereales",AlimentosSMAECOPIA2[[#This Row],[Proteina]],"")</f>
        <v>1.6</v>
      </c>
      <c r="N296" s="8">
        <f>AlimentosSMAECOPIA2[[#This Row],[Fibra]]/AlimentosSMAECOPIA2[[#This Row],[Peso_neto]]</f>
        <v>2.9629629629629631E-2</v>
      </c>
    </row>
    <row r="297" spans="2:14" hidden="1" x14ac:dyDescent="0.25">
      <c r="B297" s="17" t="s">
        <v>160</v>
      </c>
      <c r="C297" s="3" t="s">
        <v>2040</v>
      </c>
      <c r="D297" s="4">
        <v>0.5</v>
      </c>
      <c r="E297" s="2" t="s">
        <v>50</v>
      </c>
      <c r="F297" s="4">
        <v>17</v>
      </c>
      <c r="G297" s="4">
        <v>17</v>
      </c>
      <c r="H297" s="4">
        <v>65</v>
      </c>
      <c r="I297" s="4">
        <v>1.1000000000000001</v>
      </c>
      <c r="J297" s="4">
        <v>0.1</v>
      </c>
      <c r="K297" s="4">
        <v>14.6</v>
      </c>
      <c r="L297" s="8">
        <v>0.5</v>
      </c>
      <c r="M297" s="4">
        <f>IF(AlimentosSMAECOPIA2[[#This Row],[Categoria]]="Cereales",AlimentosSMAECOPIA2[[#This Row],[Proteina]],"")</f>
        <v>1.1000000000000001</v>
      </c>
      <c r="N297" s="8">
        <f>AlimentosSMAECOPIA2[[#This Row],[Fibra]]/AlimentosSMAECOPIA2[[#This Row],[Peso_neto]]</f>
        <v>2.9411764705882353E-2</v>
      </c>
    </row>
    <row r="298" spans="2:14" hidden="1" x14ac:dyDescent="0.25">
      <c r="B298" s="17" t="s">
        <v>1342</v>
      </c>
      <c r="C298" s="3" t="s">
        <v>2040</v>
      </c>
      <c r="D298" s="4">
        <v>0.5</v>
      </c>
      <c r="E298" s="2" t="s">
        <v>1343</v>
      </c>
      <c r="F298" s="4">
        <v>17</v>
      </c>
      <c r="G298" s="4">
        <v>17</v>
      </c>
      <c r="H298" s="4">
        <v>67</v>
      </c>
      <c r="I298" s="4">
        <v>1.4</v>
      </c>
      <c r="J298" s="4">
        <v>1.4</v>
      </c>
      <c r="K298" s="4">
        <v>12.3</v>
      </c>
      <c r="L298" s="8">
        <v>0.5</v>
      </c>
      <c r="M298" s="4">
        <f>IF(AlimentosSMAECOPIA2[[#This Row],[Categoria]]="Cereales",AlimentosSMAECOPIA2[[#This Row],[Proteina]],"")</f>
        <v>1.4</v>
      </c>
      <c r="N298" s="8">
        <f>AlimentosSMAECOPIA2[[#This Row],[Fibra]]/AlimentosSMAECOPIA2[[#This Row],[Peso_neto]]</f>
        <v>2.9411764705882353E-2</v>
      </c>
    </row>
    <row r="299" spans="2:14" hidden="1" x14ac:dyDescent="0.25">
      <c r="B299" s="17" t="s">
        <v>326</v>
      </c>
      <c r="C299" s="3" t="s">
        <v>32</v>
      </c>
      <c r="D299" s="4">
        <v>1</v>
      </c>
      <c r="E299" s="2" t="s">
        <v>45</v>
      </c>
      <c r="F299" s="4">
        <v>200</v>
      </c>
      <c r="G299" s="4">
        <v>130</v>
      </c>
      <c r="H299" s="4">
        <v>68</v>
      </c>
      <c r="I299" s="4">
        <v>1.7</v>
      </c>
      <c r="J299" s="4">
        <v>2.2000000000000002</v>
      </c>
      <c r="K299" s="4">
        <v>12.2</v>
      </c>
      <c r="L299" s="8">
        <v>3.8</v>
      </c>
      <c r="M299" s="4" t="str">
        <f>IF(AlimentosSMAECOPIA2[[#This Row],[Categoria]]="Cereales",AlimentosSMAECOPIA2[[#This Row],[Proteina]],"")</f>
        <v/>
      </c>
      <c r="N299" s="8">
        <f>AlimentosSMAECOPIA2[[#This Row],[Fibra]]/AlimentosSMAECOPIA2[[#This Row],[Peso_neto]]</f>
        <v>2.923076923076923E-2</v>
      </c>
    </row>
    <row r="300" spans="2:14" hidden="1" x14ac:dyDescent="0.25">
      <c r="B300" s="17" t="s">
        <v>955</v>
      </c>
      <c r="C300" s="3" t="s">
        <v>32</v>
      </c>
      <c r="D300" s="4">
        <v>2</v>
      </c>
      <c r="E300" s="2" t="s">
        <v>45</v>
      </c>
      <c r="F300" s="4">
        <v>80</v>
      </c>
      <c r="G300" s="4">
        <v>72</v>
      </c>
      <c r="H300" s="4">
        <v>53</v>
      </c>
      <c r="I300" s="4">
        <v>0.6</v>
      </c>
      <c r="J300" s="4">
        <v>0.1</v>
      </c>
      <c r="K300" s="4">
        <v>13.8</v>
      </c>
      <c r="L300" s="8">
        <v>2.1</v>
      </c>
      <c r="M300" s="4" t="str">
        <f>IF(AlimentosSMAECOPIA2[[#This Row],[Categoria]]="Cereales",AlimentosSMAECOPIA2[[#This Row],[Proteina]],"")</f>
        <v/>
      </c>
      <c r="N300" s="8">
        <f>AlimentosSMAECOPIA2[[#This Row],[Fibra]]/AlimentosSMAECOPIA2[[#This Row],[Peso_neto]]</f>
        <v>2.9166666666666667E-2</v>
      </c>
    </row>
    <row r="301" spans="2:14" hidden="1" x14ac:dyDescent="0.25">
      <c r="B301" s="17" t="s">
        <v>360</v>
      </c>
      <c r="C301" s="3" t="s">
        <v>2040</v>
      </c>
      <c r="D301" s="4">
        <v>0.25</v>
      </c>
      <c r="E301" s="2" t="s">
        <v>45</v>
      </c>
      <c r="F301" s="4">
        <v>75</v>
      </c>
      <c r="G301" s="4">
        <v>59</v>
      </c>
      <c r="H301" s="4">
        <v>73</v>
      </c>
      <c r="I301" s="4">
        <v>0.8</v>
      </c>
      <c r="J301" s="4">
        <v>0.5</v>
      </c>
      <c r="K301" s="4">
        <v>16.600000000000001</v>
      </c>
      <c r="L301" s="8">
        <v>1.7</v>
      </c>
      <c r="M301" s="4">
        <f>IF(AlimentosSMAECOPIA2[[#This Row],[Categoria]]="Cereales",AlimentosSMAECOPIA2[[#This Row],[Proteina]],"")</f>
        <v>0.8</v>
      </c>
      <c r="N301" s="8">
        <f>AlimentosSMAECOPIA2[[#This Row],[Fibra]]/AlimentosSMAECOPIA2[[#This Row],[Peso_neto]]</f>
        <v>2.8813559322033899E-2</v>
      </c>
    </row>
    <row r="302" spans="2:14" hidden="1" x14ac:dyDescent="0.25">
      <c r="B302" s="17" t="s">
        <v>705</v>
      </c>
      <c r="C302" s="3" t="s">
        <v>2040</v>
      </c>
      <c r="D302" s="4">
        <v>1.5</v>
      </c>
      <c r="E302" s="2" t="s">
        <v>45</v>
      </c>
      <c r="F302" s="4">
        <v>174</v>
      </c>
      <c r="G302" s="4">
        <v>66</v>
      </c>
      <c r="H302" s="4">
        <v>71</v>
      </c>
      <c r="I302" s="4">
        <v>2.2000000000000002</v>
      </c>
      <c r="J302" s="4">
        <v>0.8</v>
      </c>
      <c r="K302" s="4">
        <v>16.600000000000001</v>
      </c>
      <c r="L302" s="8">
        <v>1.9</v>
      </c>
      <c r="M302" s="4">
        <f>IF(AlimentosSMAECOPIA2[[#This Row],[Categoria]]="Cereales",AlimentosSMAECOPIA2[[#This Row],[Proteina]],"")</f>
        <v>2.2000000000000002</v>
      </c>
      <c r="N302" s="8">
        <f>AlimentosSMAECOPIA2[[#This Row],[Fibra]]/AlimentosSMAECOPIA2[[#This Row],[Peso_neto]]</f>
        <v>2.8787878787878786E-2</v>
      </c>
    </row>
    <row r="303" spans="2:14" hidden="1" x14ac:dyDescent="0.25">
      <c r="B303" s="17" t="s">
        <v>2025</v>
      </c>
      <c r="C303" s="3" t="s">
        <v>39</v>
      </c>
      <c r="D303" s="4">
        <v>4</v>
      </c>
      <c r="E303" s="2" t="s">
        <v>45</v>
      </c>
      <c r="F303" s="4">
        <v>60</v>
      </c>
      <c r="G303" s="4">
        <v>60</v>
      </c>
      <c r="H303" s="4">
        <v>21</v>
      </c>
      <c r="I303" s="4">
        <v>0.4</v>
      </c>
      <c r="J303" s="4">
        <v>0.1</v>
      </c>
      <c r="K303" s="4">
        <v>4.9000000000000004</v>
      </c>
      <c r="L303" s="8">
        <v>1.7</v>
      </c>
      <c r="M303" s="4" t="str">
        <f>IF(AlimentosSMAECOPIA2[[#This Row],[Categoria]]="Cereales",AlimentosSMAECOPIA2[[#This Row],[Proteina]],"")</f>
        <v/>
      </c>
      <c r="N303" s="8">
        <f>AlimentosSMAECOPIA2[[#This Row],[Fibra]]/AlimentosSMAECOPIA2[[#This Row],[Peso_neto]]</f>
        <v>2.8333333333333332E-2</v>
      </c>
    </row>
    <row r="304" spans="2:14" hidden="1" x14ac:dyDescent="0.25">
      <c r="B304" s="17" t="s">
        <v>706</v>
      </c>
      <c r="C304" s="3" t="s">
        <v>2040</v>
      </c>
      <c r="D304" s="4">
        <v>1.5</v>
      </c>
      <c r="E304" s="2" t="s">
        <v>45</v>
      </c>
      <c r="F304" s="4">
        <v>188</v>
      </c>
      <c r="G304" s="4">
        <v>71</v>
      </c>
      <c r="H304" s="4">
        <v>70</v>
      </c>
      <c r="I304" s="4">
        <v>2.2999999999999998</v>
      </c>
      <c r="J304" s="4">
        <v>0.6</v>
      </c>
      <c r="K304" s="4">
        <v>16.7</v>
      </c>
      <c r="L304" s="8">
        <v>2</v>
      </c>
      <c r="M304" s="4">
        <f>IF(AlimentosSMAECOPIA2[[#This Row],[Categoria]]="Cereales",AlimentosSMAECOPIA2[[#This Row],[Proteina]],"")</f>
        <v>2.2999999999999998</v>
      </c>
      <c r="N304" s="8">
        <f>AlimentosSMAECOPIA2[[#This Row],[Fibra]]/AlimentosSMAECOPIA2[[#This Row],[Peso_neto]]</f>
        <v>2.8169014084507043E-2</v>
      </c>
    </row>
    <row r="305" spans="2:14" hidden="1" x14ac:dyDescent="0.25">
      <c r="B305" s="17" t="s">
        <v>707</v>
      </c>
      <c r="C305" s="3" t="s">
        <v>2040</v>
      </c>
      <c r="D305" s="4">
        <v>1.3333333329999999</v>
      </c>
      <c r="E305" s="2" t="s">
        <v>45</v>
      </c>
      <c r="F305" s="4">
        <v>186</v>
      </c>
      <c r="G305" s="4">
        <v>71</v>
      </c>
      <c r="H305" s="4">
        <v>61</v>
      </c>
      <c r="I305" s="4">
        <v>2.2999999999999998</v>
      </c>
      <c r="J305" s="4">
        <v>0.9</v>
      </c>
      <c r="K305" s="4">
        <v>17.7</v>
      </c>
      <c r="L305" s="8">
        <v>2</v>
      </c>
      <c r="M305" s="4">
        <f>IF(AlimentosSMAECOPIA2[[#This Row],[Categoria]]="Cereales",AlimentosSMAECOPIA2[[#This Row],[Proteina]],"")</f>
        <v>2.2999999999999998</v>
      </c>
      <c r="N305" s="8">
        <f>AlimentosSMAECOPIA2[[#This Row],[Fibra]]/AlimentosSMAECOPIA2[[#This Row],[Peso_neto]]</f>
        <v>2.8169014084507043E-2</v>
      </c>
    </row>
    <row r="306" spans="2:14" hidden="1" x14ac:dyDescent="0.25">
      <c r="B306" s="17" t="s">
        <v>2026</v>
      </c>
      <c r="C306" s="3" t="s">
        <v>39</v>
      </c>
      <c r="D306" s="4">
        <v>0.5</v>
      </c>
      <c r="E306" s="2" t="s">
        <v>50</v>
      </c>
      <c r="F306" s="4">
        <v>64</v>
      </c>
      <c r="G306" s="4">
        <v>64</v>
      </c>
      <c r="H306" s="4">
        <v>26</v>
      </c>
      <c r="I306" s="4">
        <v>0.6</v>
      </c>
      <c r="J306" s="4">
        <v>0.2</v>
      </c>
      <c r="K306" s="4">
        <v>4.3</v>
      </c>
      <c r="L306" s="8">
        <v>1.8</v>
      </c>
      <c r="M306" s="4" t="str">
        <f>IF(AlimentosSMAECOPIA2[[#This Row],[Categoria]]="Cereales",AlimentosSMAECOPIA2[[#This Row],[Proteina]],"")</f>
        <v/>
      </c>
      <c r="N306" s="8">
        <f>AlimentosSMAECOPIA2[[#This Row],[Fibra]]/AlimentosSMAECOPIA2[[#This Row],[Peso_neto]]</f>
        <v>2.8125000000000001E-2</v>
      </c>
    </row>
    <row r="307" spans="2:14" hidden="1" x14ac:dyDescent="0.25">
      <c r="B307" s="17" t="s">
        <v>375</v>
      </c>
      <c r="C307" s="3" t="s">
        <v>32</v>
      </c>
      <c r="D307" s="4">
        <v>1.5</v>
      </c>
      <c r="E307" s="2" t="s">
        <v>45</v>
      </c>
      <c r="F307" s="4">
        <v>191</v>
      </c>
      <c r="G307" s="4">
        <v>171</v>
      </c>
      <c r="H307" s="4">
        <v>53</v>
      </c>
      <c r="I307" s="4">
        <v>1.8</v>
      </c>
      <c r="J307" s="4">
        <v>0.6</v>
      </c>
      <c r="K307" s="4">
        <v>11.5</v>
      </c>
      <c r="L307" s="8">
        <v>4.8</v>
      </c>
      <c r="M307" s="4" t="str">
        <f>IF(AlimentosSMAECOPIA2[[#This Row],[Categoria]]="Cereales",AlimentosSMAECOPIA2[[#This Row],[Proteina]],"")</f>
        <v/>
      </c>
      <c r="N307" s="8">
        <f>AlimentosSMAECOPIA2[[#This Row],[Fibra]]/AlimentosSMAECOPIA2[[#This Row],[Peso_neto]]</f>
        <v>2.8070175438596492E-2</v>
      </c>
    </row>
    <row r="308" spans="2:14" hidden="1" x14ac:dyDescent="0.25">
      <c r="B308" s="17" t="s">
        <v>1528</v>
      </c>
      <c r="C308" s="3" t="s">
        <v>2040</v>
      </c>
      <c r="D308" s="4">
        <v>0.5</v>
      </c>
      <c r="E308" s="2" t="s">
        <v>45</v>
      </c>
      <c r="F308" s="4">
        <v>25</v>
      </c>
      <c r="G308" s="4">
        <v>25</v>
      </c>
      <c r="H308" s="4">
        <v>98</v>
      </c>
      <c r="I308" s="4">
        <v>1.1000000000000001</v>
      </c>
      <c r="J308" s="4">
        <v>3.9</v>
      </c>
      <c r="K308" s="4">
        <v>14.8</v>
      </c>
      <c r="L308" s="8">
        <v>0.7</v>
      </c>
      <c r="M308" s="4">
        <f>IF(AlimentosSMAECOPIA2[[#This Row],[Categoria]]="Cereales",AlimentosSMAECOPIA2[[#This Row],[Proteina]],"")</f>
        <v>1.1000000000000001</v>
      </c>
      <c r="N308" s="8">
        <f>AlimentosSMAECOPIA2[[#This Row],[Fibra]]/AlimentosSMAECOPIA2[[#This Row],[Peso_neto]]</f>
        <v>2.7999999999999997E-2</v>
      </c>
    </row>
    <row r="309" spans="2:14" hidden="1" x14ac:dyDescent="0.25">
      <c r="B309" s="17" t="s">
        <v>1102</v>
      </c>
      <c r="C309" s="3" t="s">
        <v>32</v>
      </c>
      <c r="D309" s="4">
        <v>3</v>
      </c>
      <c r="E309" s="2" t="s">
        <v>45</v>
      </c>
      <c r="F309" s="4">
        <v>234</v>
      </c>
      <c r="G309" s="4">
        <v>147</v>
      </c>
      <c r="H309" s="4">
        <v>44</v>
      </c>
      <c r="I309" s="4">
        <v>1</v>
      </c>
      <c r="J309" s="4">
        <v>0.3</v>
      </c>
      <c r="K309" s="4">
        <v>15.5</v>
      </c>
      <c r="L309" s="8">
        <v>4.0999999999999996</v>
      </c>
      <c r="M309" s="4" t="str">
        <f>IF(AlimentosSMAECOPIA2[[#This Row],[Categoria]]="Cereales",AlimentosSMAECOPIA2[[#This Row],[Proteina]],"")</f>
        <v/>
      </c>
      <c r="N309" s="8">
        <f>AlimentosSMAECOPIA2[[#This Row],[Fibra]]/AlimentosSMAECOPIA2[[#This Row],[Peso_neto]]</f>
        <v>2.7891156462585033E-2</v>
      </c>
    </row>
    <row r="310" spans="2:14" hidden="1" x14ac:dyDescent="0.25">
      <c r="B310" s="17" t="s">
        <v>806</v>
      </c>
      <c r="C310" s="3" t="s">
        <v>2040</v>
      </c>
      <c r="D310" s="4">
        <v>1</v>
      </c>
      <c r="E310" s="2" t="s">
        <v>45</v>
      </c>
      <c r="F310" s="4">
        <v>18</v>
      </c>
      <c r="G310" s="4">
        <v>18</v>
      </c>
      <c r="H310" s="4">
        <v>81</v>
      </c>
      <c r="I310" s="4">
        <v>1.1000000000000001</v>
      </c>
      <c r="J310" s="4">
        <v>3.3</v>
      </c>
      <c r="K310" s="4">
        <v>12.4</v>
      </c>
      <c r="L310" s="8">
        <v>0.5</v>
      </c>
      <c r="M310" s="4">
        <f>IF(AlimentosSMAECOPIA2[[#This Row],[Categoria]]="Cereales",AlimentosSMAECOPIA2[[#This Row],[Proteina]],"")</f>
        <v>1.1000000000000001</v>
      </c>
      <c r="N310" s="8">
        <f>AlimentosSMAECOPIA2[[#This Row],[Fibra]]/AlimentosSMAECOPIA2[[#This Row],[Peso_neto]]</f>
        <v>2.7777777777777776E-2</v>
      </c>
    </row>
    <row r="311" spans="2:14" hidden="1" x14ac:dyDescent="0.25">
      <c r="B311" s="17" t="s">
        <v>936</v>
      </c>
      <c r="C311" s="3" t="s">
        <v>2040</v>
      </c>
      <c r="D311" s="4">
        <v>2</v>
      </c>
      <c r="E311" s="2" t="s">
        <v>52</v>
      </c>
      <c r="F311" s="4">
        <v>18</v>
      </c>
      <c r="G311" s="4">
        <v>18</v>
      </c>
      <c r="H311" s="4">
        <v>61</v>
      </c>
      <c r="I311" s="4">
        <v>0.9</v>
      </c>
      <c r="J311" s="4">
        <v>1.2</v>
      </c>
      <c r="K311" s="4">
        <v>12.6</v>
      </c>
      <c r="L311" s="8">
        <v>0.5</v>
      </c>
      <c r="M311" s="4">
        <f>IF(AlimentosSMAECOPIA2[[#This Row],[Categoria]]="Cereales",AlimentosSMAECOPIA2[[#This Row],[Proteina]],"")</f>
        <v>0.9</v>
      </c>
      <c r="N311" s="8">
        <f>AlimentosSMAECOPIA2[[#This Row],[Fibra]]/AlimentosSMAECOPIA2[[#This Row],[Peso_neto]]</f>
        <v>2.7777777777777776E-2</v>
      </c>
    </row>
    <row r="312" spans="2:14" hidden="1" x14ac:dyDescent="0.25">
      <c r="B312" s="17" t="s">
        <v>937</v>
      </c>
      <c r="C312" s="3" t="s">
        <v>2040</v>
      </c>
      <c r="D312" s="4">
        <v>2</v>
      </c>
      <c r="E312" s="2" t="s">
        <v>52</v>
      </c>
      <c r="F312" s="4">
        <v>18</v>
      </c>
      <c r="G312" s="4">
        <v>18</v>
      </c>
      <c r="H312" s="4">
        <v>61</v>
      </c>
      <c r="I312" s="4">
        <v>1.7</v>
      </c>
      <c r="J312" s="4">
        <v>0.2</v>
      </c>
      <c r="K312" s="4">
        <v>13.3</v>
      </c>
      <c r="L312" s="8">
        <v>0.5</v>
      </c>
      <c r="M312" s="4">
        <f>IF(AlimentosSMAECOPIA2[[#This Row],[Categoria]]="Cereales",AlimentosSMAECOPIA2[[#This Row],[Proteina]],"")</f>
        <v>1.7</v>
      </c>
      <c r="N312" s="8">
        <f>AlimentosSMAECOPIA2[[#This Row],[Fibra]]/AlimentosSMAECOPIA2[[#This Row],[Peso_neto]]</f>
        <v>2.7777777777777776E-2</v>
      </c>
    </row>
    <row r="313" spans="2:14" hidden="1" x14ac:dyDescent="0.25">
      <c r="B313" s="17" t="s">
        <v>1142</v>
      </c>
      <c r="C313" s="3" t="s">
        <v>2040</v>
      </c>
      <c r="D313" s="4">
        <v>0.33333333300000001</v>
      </c>
      <c r="E313" s="2" t="s">
        <v>50</v>
      </c>
      <c r="F313" s="4">
        <v>54</v>
      </c>
      <c r="G313" s="4">
        <v>54</v>
      </c>
      <c r="H313" s="4">
        <v>58</v>
      </c>
      <c r="I313" s="4">
        <v>1.8</v>
      </c>
      <c r="J313" s="4">
        <v>0.7</v>
      </c>
      <c r="K313" s="4">
        <v>13.6</v>
      </c>
      <c r="L313" s="8">
        <v>1.5</v>
      </c>
      <c r="M313" s="4">
        <f>IF(AlimentosSMAECOPIA2[[#This Row],[Categoria]]="Cereales",AlimentosSMAECOPIA2[[#This Row],[Proteina]],"")</f>
        <v>1.8</v>
      </c>
      <c r="N313" s="8">
        <f>AlimentosSMAECOPIA2[[#This Row],[Fibra]]/AlimentosSMAECOPIA2[[#This Row],[Peso_neto]]</f>
        <v>2.7777777777777776E-2</v>
      </c>
    </row>
    <row r="314" spans="2:14" hidden="1" x14ac:dyDescent="0.25">
      <c r="B314" s="17" t="s">
        <v>1379</v>
      </c>
      <c r="C314" s="3" t="s">
        <v>2040</v>
      </c>
      <c r="D314" s="4">
        <v>3</v>
      </c>
      <c r="E314" s="2" t="s">
        <v>45</v>
      </c>
      <c r="F314" s="4">
        <v>18</v>
      </c>
      <c r="G314" s="4">
        <v>18</v>
      </c>
      <c r="H314" s="4">
        <v>74</v>
      </c>
      <c r="I314" s="4">
        <v>2.2000000000000002</v>
      </c>
      <c r="J314" s="4">
        <v>1.7</v>
      </c>
      <c r="K314" s="4">
        <v>12.3</v>
      </c>
      <c r="L314" s="8">
        <v>0.5</v>
      </c>
      <c r="M314" s="4">
        <f>IF(AlimentosSMAECOPIA2[[#This Row],[Categoria]]="Cereales",AlimentosSMAECOPIA2[[#This Row],[Proteina]],"")</f>
        <v>2.2000000000000002</v>
      </c>
      <c r="N314" s="8">
        <f>AlimentosSMAECOPIA2[[#This Row],[Fibra]]/AlimentosSMAECOPIA2[[#This Row],[Peso_neto]]</f>
        <v>2.7777777777777776E-2</v>
      </c>
    </row>
    <row r="315" spans="2:14" hidden="1" x14ac:dyDescent="0.25">
      <c r="B315" s="17" t="s">
        <v>110</v>
      </c>
      <c r="C315" s="3" t="s">
        <v>32</v>
      </c>
      <c r="D315" s="4">
        <v>0.25</v>
      </c>
      <c r="E315" s="2" t="s">
        <v>50</v>
      </c>
      <c r="F315" s="4">
        <v>65</v>
      </c>
      <c r="G315" s="4">
        <v>65</v>
      </c>
      <c r="H315" s="4">
        <v>54</v>
      </c>
      <c r="I315" s="4">
        <v>0.4</v>
      </c>
      <c r="J315" s="4">
        <v>0.1</v>
      </c>
      <c r="K315" s="4">
        <v>13.8</v>
      </c>
      <c r="L315" s="8">
        <v>1.8</v>
      </c>
      <c r="M315" s="4" t="str">
        <f>IF(AlimentosSMAECOPIA2[[#This Row],[Categoria]]="Cereales",AlimentosSMAECOPIA2[[#This Row],[Proteina]],"")</f>
        <v/>
      </c>
      <c r="N315" s="8">
        <f>AlimentosSMAECOPIA2[[#This Row],[Fibra]]/AlimentosSMAECOPIA2[[#This Row],[Peso_neto]]</f>
        <v>2.7692307692307693E-2</v>
      </c>
    </row>
    <row r="316" spans="2:14" hidden="1" x14ac:dyDescent="0.25">
      <c r="B316" s="17" t="s">
        <v>1120</v>
      </c>
      <c r="C316" s="3" t="s">
        <v>2040</v>
      </c>
      <c r="D316" s="4">
        <v>0.33333333300000001</v>
      </c>
      <c r="E316" s="2" t="s">
        <v>50</v>
      </c>
      <c r="F316" s="4">
        <v>47</v>
      </c>
      <c r="G316" s="4">
        <v>47</v>
      </c>
      <c r="H316" s="4">
        <v>58</v>
      </c>
      <c r="I316" s="4">
        <v>2.5</v>
      </c>
      <c r="J316" s="4">
        <v>0.3</v>
      </c>
      <c r="K316" s="4">
        <v>12.4</v>
      </c>
      <c r="L316" s="8">
        <v>1.3</v>
      </c>
      <c r="M316" s="4">
        <f>IF(AlimentosSMAECOPIA2[[#This Row],[Categoria]]="Cereales",AlimentosSMAECOPIA2[[#This Row],[Proteina]],"")</f>
        <v>2.5</v>
      </c>
      <c r="N316" s="8">
        <f>AlimentosSMAECOPIA2[[#This Row],[Fibra]]/AlimentosSMAECOPIA2[[#This Row],[Peso_neto]]</f>
        <v>2.7659574468085108E-2</v>
      </c>
    </row>
    <row r="317" spans="2:14" hidden="1" x14ac:dyDescent="0.25">
      <c r="B317" s="17" t="s">
        <v>721</v>
      </c>
      <c r="C317" s="3" t="s">
        <v>2040</v>
      </c>
      <c r="D317" s="4">
        <v>0.5</v>
      </c>
      <c r="E317" s="2" t="s">
        <v>45</v>
      </c>
      <c r="F317" s="4">
        <v>29</v>
      </c>
      <c r="G317" s="4">
        <v>29</v>
      </c>
      <c r="H317" s="4">
        <v>67</v>
      </c>
      <c r="I317" s="4">
        <v>2.2000000000000002</v>
      </c>
      <c r="J317" s="4">
        <v>0.5</v>
      </c>
      <c r="K317" s="4">
        <v>13.1</v>
      </c>
      <c r="L317" s="8">
        <v>0.8</v>
      </c>
      <c r="M317" s="4">
        <f>IF(AlimentosSMAECOPIA2[[#This Row],[Categoria]]="Cereales",AlimentosSMAECOPIA2[[#This Row],[Proteina]],"")</f>
        <v>2.2000000000000002</v>
      </c>
      <c r="N317" s="8">
        <f>AlimentosSMAECOPIA2[[#This Row],[Fibra]]/AlimentosSMAECOPIA2[[#This Row],[Peso_neto]]</f>
        <v>2.7586206896551727E-2</v>
      </c>
    </row>
    <row r="318" spans="2:14" hidden="1" x14ac:dyDescent="0.25">
      <c r="B318" s="17" t="s">
        <v>1438</v>
      </c>
      <c r="C318" s="3" t="s">
        <v>2040</v>
      </c>
      <c r="D318" s="4">
        <v>0.5</v>
      </c>
      <c r="E318" s="2" t="s">
        <v>45</v>
      </c>
      <c r="F318" s="4">
        <v>29</v>
      </c>
      <c r="G318" s="4">
        <v>29</v>
      </c>
      <c r="H318" s="4">
        <v>67</v>
      </c>
      <c r="I318" s="4">
        <v>2.2000000000000002</v>
      </c>
      <c r="J318" s="4">
        <v>0.5</v>
      </c>
      <c r="K318" s="4">
        <v>13.1</v>
      </c>
      <c r="L318" s="8">
        <v>0.8</v>
      </c>
      <c r="M318" s="4">
        <f>IF(AlimentosSMAECOPIA2[[#This Row],[Categoria]]="Cereales",AlimentosSMAECOPIA2[[#This Row],[Proteina]],"")</f>
        <v>2.2000000000000002</v>
      </c>
      <c r="N318" s="8">
        <f>AlimentosSMAECOPIA2[[#This Row],[Fibra]]/AlimentosSMAECOPIA2[[#This Row],[Peso_neto]]</f>
        <v>2.7586206896551727E-2</v>
      </c>
    </row>
    <row r="319" spans="2:14" hidden="1" x14ac:dyDescent="0.25">
      <c r="B319" s="17" t="s">
        <v>258</v>
      </c>
      <c r="C319" s="3" t="s">
        <v>32</v>
      </c>
      <c r="D319" s="4">
        <v>0.75</v>
      </c>
      <c r="E319" s="2" t="s">
        <v>50</v>
      </c>
      <c r="F319" s="4">
        <v>116</v>
      </c>
      <c r="G319" s="4">
        <v>116</v>
      </c>
      <c r="H319" s="4">
        <v>59</v>
      </c>
      <c r="I319" s="4">
        <v>0.5</v>
      </c>
      <c r="J319" s="4">
        <v>0.8</v>
      </c>
      <c r="K319" s="4">
        <v>14.2</v>
      </c>
      <c r="L319" s="8">
        <v>3.2</v>
      </c>
      <c r="M319" s="4" t="str">
        <f>IF(AlimentosSMAECOPIA2[[#This Row],[Categoria]]="Cereales",AlimentosSMAECOPIA2[[#This Row],[Proteina]],"")</f>
        <v/>
      </c>
      <c r="N319" s="8">
        <f>AlimentosSMAECOPIA2[[#This Row],[Fibra]]/AlimentosSMAECOPIA2[[#This Row],[Peso_neto]]</f>
        <v>2.7586206896551727E-2</v>
      </c>
    </row>
    <row r="320" spans="2:14" hidden="1" x14ac:dyDescent="0.25">
      <c r="B320" s="17" t="s">
        <v>868</v>
      </c>
      <c r="C320" s="3" t="s">
        <v>32</v>
      </c>
      <c r="D320" s="4">
        <v>1</v>
      </c>
      <c r="E320" s="2" t="s">
        <v>45</v>
      </c>
      <c r="F320" s="4">
        <v>190</v>
      </c>
      <c r="G320" s="4">
        <v>87</v>
      </c>
      <c r="H320" s="4">
        <v>44</v>
      </c>
      <c r="I320" s="4">
        <v>0.9</v>
      </c>
      <c r="J320" s="4">
        <v>0.3</v>
      </c>
      <c r="K320" s="4">
        <v>15.5</v>
      </c>
      <c r="L320" s="8">
        <v>2.4</v>
      </c>
      <c r="M320" s="4" t="str">
        <f>IF(AlimentosSMAECOPIA2[[#This Row],[Categoria]]="Cereales",AlimentosSMAECOPIA2[[#This Row],[Proteina]],"")</f>
        <v/>
      </c>
      <c r="N320" s="8">
        <f>AlimentosSMAECOPIA2[[#This Row],[Fibra]]/AlimentosSMAECOPIA2[[#This Row],[Peso_neto]]</f>
        <v>2.7586206896551724E-2</v>
      </c>
    </row>
    <row r="321" spans="2:14" hidden="1" x14ac:dyDescent="0.25">
      <c r="B321" s="17" t="s">
        <v>2027</v>
      </c>
      <c r="C321" s="3" t="s">
        <v>39</v>
      </c>
      <c r="D321" s="4">
        <v>0.5</v>
      </c>
      <c r="E321" s="2" t="s">
        <v>50</v>
      </c>
      <c r="F321" s="4">
        <v>55</v>
      </c>
      <c r="G321" s="4">
        <v>55</v>
      </c>
      <c r="H321" s="4">
        <v>23</v>
      </c>
      <c r="I321" s="4">
        <v>0.5</v>
      </c>
      <c r="J321" s="4">
        <v>0.1</v>
      </c>
      <c r="K321" s="4">
        <v>4.0999999999999996</v>
      </c>
      <c r="L321" s="8">
        <v>1.5</v>
      </c>
      <c r="M321" s="4" t="str">
        <f>IF(AlimentosSMAECOPIA2[[#This Row],[Categoria]]="Cereales",AlimentosSMAECOPIA2[[#This Row],[Proteina]],"")</f>
        <v/>
      </c>
      <c r="N321" s="8">
        <f>AlimentosSMAECOPIA2[[#This Row],[Fibra]]/AlimentosSMAECOPIA2[[#This Row],[Peso_neto]]</f>
        <v>2.7272727272727271E-2</v>
      </c>
    </row>
    <row r="322" spans="2:14" hidden="1" x14ac:dyDescent="0.25">
      <c r="B322" s="17" t="s">
        <v>987</v>
      </c>
      <c r="C322" s="3" t="s">
        <v>2040</v>
      </c>
      <c r="D322" s="4">
        <v>0.33333333300000001</v>
      </c>
      <c r="E322" s="2" t="s">
        <v>50</v>
      </c>
      <c r="F322" s="4">
        <v>59</v>
      </c>
      <c r="G322" s="4">
        <v>59</v>
      </c>
      <c r="H322" s="4">
        <v>54</v>
      </c>
      <c r="I322" s="4">
        <v>2</v>
      </c>
      <c r="J322" s="4">
        <v>0.4</v>
      </c>
      <c r="K322" s="4">
        <v>11.7</v>
      </c>
      <c r="L322" s="8">
        <v>1.6</v>
      </c>
      <c r="M322" s="4">
        <f>IF(AlimentosSMAECOPIA2[[#This Row],[Categoria]]="Cereales",AlimentosSMAECOPIA2[[#This Row],[Proteina]],"")</f>
        <v>2</v>
      </c>
      <c r="N322" s="8">
        <f>AlimentosSMAECOPIA2[[#This Row],[Fibra]]/AlimentosSMAECOPIA2[[#This Row],[Peso_neto]]</f>
        <v>2.7118644067796613E-2</v>
      </c>
    </row>
    <row r="323" spans="2:14" hidden="1" x14ac:dyDescent="0.25">
      <c r="B323" s="17" t="s">
        <v>1419</v>
      </c>
      <c r="C323" s="3" t="s">
        <v>2040</v>
      </c>
      <c r="D323" s="4">
        <v>0.5</v>
      </c>
      <c r="E323" s="2" t="s">
        <v>45</v>
      </c>
      <c r="F323" s="4">
        <v>26</v>
      </c>
      <c r="G323" s="4">
        <v>26</v>
      </c>
      <c r="H323" s="4">
        <v>67</v>
      </c>
      <c r="I323" s="4">
        <v>2.5</v>
      </c>
      <c r="J323" s="4">
        <v>1.1000000000000001</v>
      </c>
      <c r="K323" s="4">
        <v>12.9</v>
      </c>
      <c r="L323" s="8">
        <v>0.7</v>
      </c>
      <c r="M323" s="4">
        <f>IF(AlimentosSMAECOPIA2[[#This Row],[Categoria]]="Cereales",AlimentosSMAECOPIA2[[#This Row],[Proteina]],"")</f>
        <v>2.5</v>
      </c>
      <c r="N323" s="8">
        <f>AlimentosSMAECOPIA2[[#This Row],[Fibra]]/AlimentosSMAECOPIA2[[#This Row],[Peso_neto]]</f>
        <v>2.6923076923076921E-2</v>
      </c>
    </row>
    <row r="324" spans="2:14" hidden="1" x14ac:dyDescent="0.25">
      <c r="B324" s="17" t="s">
        <v>1435</v>
      </c>
      <c r="C324" s="3" t="s">
        <v>2040</v>
      </c>
      <c r="D324" s="4">
        <v>0.5</v>
      </c>
      <c r="E324" s="2" t="s">
        <v>45</v>
      </c>
      <c r="F324" s="4">
        <v>26</v>
      </c>
      <c r="G324" s="4">
        <v>26</v>
      </c>
      <c r="H324" s="4">
        <v>67</v>
      </c>
      <c r="I324" s="4">
        <v>2.5</v>
      </c>
      <c r="J324" s="4">
        <v>1.1000000000000001</v>
      </c>
      <c r="K324" s="4">
        <v>12.9</v>
      </c>
      <c r="L324" s="8">
        <v>0.7</v>
      </c>
      <c r="M324" s="4">
        <f>IF(AlimentosSMAECOPIA2[[#This Row],[Categoria]]="Cereales",AlimentosSMAECOPIA2[[#This Row],[Proteina]],"")</f>
        <v>2.5</v>
      </c>
      <c r="N324" s="8">
        <f>AlimentosSMAECOPIA2[[#This Row],[Fibra]]/AlimentosSMAECOPIA2[[#This Row],[Peso_neto]]</f>
        <v>2.6923076923076921E-2</v>
      </c>
    </row>
    <row r="325" spans="2:14" hidden="1" x14ac:dyDescent="0.25">
      <c r="B325" s="17" t="s">
        <v>1187</v>
      </c>
      <c r="C325" s="3" t="s">
        <v>32</v>
      </c>
      <c r="D325" s="4">
        <v>190</v>
      </c>
      <c r="E325" s="2" t="s">
        <v>10</v>
      </c>
      <c r="F325" s="4">
        <v>190</v>
      </c>
      <c r="G325" s="4">
        <v>171</v>
      </c>
      <c r="H325" s="4">
        <v>62</v>
      </c>
      <c r="I325" s="4">
        <v>1.5</v>
      </c>
      <c r="J325" s="4">
        <v>0.5</v>
      </c>
      <c r="K325" s="4">
        <v>14.4</v>
      </c>
      <c r="L325" s="8">
        <v>4.5999999999999996</v>
      </c>
      <c r="M325" s="4" t="str">
        <f>IF(AlimentosSMAECOPIA2[[#This Row],[Categoria]]="Cereales",AlimentosSMAECOPIA2[[#This Row],[Proteina]],"")</f>
        <v/>
      </c>
      <c r="N325" s="8">
        <f>AlimentosSMAECOPIA2[[#This Row],[Fibra]]/AlimentosSMAECOPIA2[[#This Row],[Peso_neto]]</f>
        <v>2.6900584795321637E-2</v>
      </c>
    </row>
    <row r="326" spans="2:14" hidden="1" x14ac:dyDescent="0.25">
      <c r="B326" s="17" t="s">
        <v>711</v>
      </c>
      <c r="C326" s="3" t="s">
        <v>2040</v>
      </c>
      <c r="D326" s="4">
        <v>1.5</v>
      </c>
      <c r="E326" s="2" t="s">
        <v>45</v>
      </c>
      <c r="F326" s="4">
        <v>215</v>
      </c>
      <c r="G326" s="4">
        <v>82</v>
      </c>
      <c r="H326" s="4">
        <v>70</v>
      </c>
      <c r="I326" s="4">
        <v>2.6</v>
      </c>
      <c r="J326" s="4">
        <v>1</v>
      </c>
      <c r="K326" s="4">
        <v>15.5</v>
      </c>
      <c r="L326" s="8">
        <v>2.2000000000000002</v>
      </c>
      <c r="M326" s="4">
        <f>IF(AlimentosSMAECOPIA2[[#This Row],[Categoria]]="Cereales",AlimentosSMAECOPIA2[[#This Row],[Proteina]],"")</f>
        <v>2.6</v>
      </c>
      <c r="N326" s="8">
        <f>AlimentosSMAECOPIA2[[#This Row],[Fibra]]/AlimentosSMAECOPIA2[[#This Row],[Peso_neto]]</f>
        <v>2.682926829268293E-2</v>
      </c>
    </row>
    <row r="327" spans="2:14" hidden="1" x14ac:dyDescent="0.25">
      <c r="B327" s="17" t="s">
        <v>713</v>
      </c>
      <c r="C327" s="3" t="s">
        <v>2040</v>
      </c>
      <c r="D327" s="4">
        <v>1.5</v>
      </c>
      <c r="E327" s="2" t="s">
        <v>45</v>
      </c>
      <c r="F327" s="4">
        <v>215</v>
      </c>
      <c r="G327" s="4">
        <v>82</v>
      </c>
      <c r="H327" s="4">
        <v>70</v>
      </c>
      <c r="I327" s="4">
        <v>2.6</v>
      </c>
      <c r="J327" s="4">
        <v>1</v>
      </c>
      <c r="K327" s="4">
        <v>15.5</v>
      </c>
      <c r="L327" s="8">
        <v>2.2000000000000002</v>
      </c>
      <c r="M327" s="4">
        <f>IF(AlimentosSMAECOPIA2[[#This Row],[Categoria]]="Cereales",AlimentosSMAECOPIA2[[#This Row],[Proteina]],"")</f>
        <v>2.6</v>
      </c>
      <c r="N327" s="8">
        <f>AlimentosSMAECOPIA2[[#This Row],[Fibra]]/AlimentosSMAECOPIA2[[#This Row],[Peso_neto]]</f>
        <v>2.682926829268293E-2</v>
      </c>
    </row>
    <row r="328" spans="2:14" hidden="1" x14ac:dyDescent="0.25">
      <c r="B328" s="17" t="s">
        <v>1176</v>
      </c>
      <c r="C328" s="3" t="s">
        <v>32</v>
      </c>
      <c r="D328" s="4">
        <v>0.5</v>
      </c>
      <c r="E328" s="2" t="s">
        <v>45</v>
      </c>
      <c r="F328" s="4">
        <v>93</v>
      </c>
      <c r="G328" s="4">
        <v>71</v>
      </c>
      <c r="H328" s="4">
        <v>42</v>
      </c>
      <c r="I328" s="4">
        <v>0.2</v>
      </c>
      <c r="J328" s="4">
        <v>0.3</v>
      </c>
      <c r="K328" s="4">
        <v>10.8</v>
      </c>
      <c r="L328" s="8">
        <v>1.9</v>
      </c>
      <c r="M328" s="4" t="str">
        <f>IF(AlimentosSMAECOPIA2[[#This Row],[Categoria]]="Cereales",AlimentosSMAECOPIA2[[#This Row],[Proteina]],"")</f>
        <v/>
      </c>
      <c r="N328" s="8">
        <f>AlimentosSMAECOPIA2[[#This Row],[Fibra]]/AlimentosSMAECOPIA2[[#This Row],[Peso_neto]]</f>
        <v>2.6760563380281689E-2</v>
      </c>
    </row>
    <row r="329" spans="2:14" hidden="1" x14ac:dyDescent="0.25">
      <c r="B329" s="17" t="s">
        <v>1178</v>
      </c>
      <c r="C329" s="3" t="s">
        <v>32</v>
      </c>
      <c r="D329" s="4">
        <v>1</v>
      </c>
      <c r="E329" s="2" t="s">
        <v>45</v>
      </c>
      <c r="F329" s="4">
        <v>185</v>
      </c>
      <c r="G329" s="4">
        <v>142</v>
      </c>
      <c r="H329" s="4">
        <v>84</v>
      </c>
      <c r="I329" s="4">
        <v>0.3</v>
      </c>
      <c r="J329" s="4">
        <v>0.5</v>
      </c>
      <c r="K329" s="4">
        <v>21.7</v>
      </c>
      <c r="L329" s="8">
        <v>3.8</v>
      </c>
      <c r="M329" s="4" t="str">
        <f>IF(AlimentosSMAECOPIA2[[#This Row],[Categoria]]="Cereales",AlimentosSMAECOPIA2[[#This Row],[Proteina]],"")</f>
        <v/>
      </c>
      <c r="N329" s="8">
        <f>AlimentosSMAECOPIA2[[#This Row],[Fibra]]/AlimentosSMAECOPIA2[[#This Row],[Peso_neto]]</f>
        <v>2.6760563380281689E-2</v>
      </c>
    </row>
    <row r="330" spans="2:14" hidden="1" x14ac:dyDescent="0.25">
      <c r="B330" s="17" t="s">
        <v>1180</v>
      </c>
      <c r="C330" s="3" t="s">
        <v>32</v>
      </c>
      <c r="D330" s="4">
        <v>0.5</v>
      </c>
      <c r="E330" s="2" t="s">
        <v>45</v>
      </c>
      <c r="F330" s="4">
        <v>93</v>
      </c>
      <c r="G330" s="4">
        <v>71</v>
      </c>
      <c r="H330" s="4">
        <v>42</v>
      </c>
      <c r="I330" s="4">
        <v>0.2</v>
      </c>
      <c r="J330" s="4">
        <v>0.3</v>
      </c>
      <c r="K330" s="4">
        <v>10.8</v>
      </c>
      <c r="L330" s="8">
        <v>1.9</v>
      </c>
      <c r="M330" s="4" t="str">
        <f>IF(AlimentosSMAECOPIA2[[#This Row],[Categoria]]="Cereales",AlimentosSMAECOPIA2[[#This Row],[Proteina]],"")</f>
        <v/>
      </c>
      <c r="N330" s="8">
        <f>AlimentosSMAECOPIA2[[#This Row],[Fibra]]/AlimentosSMAECOPIA2[[#This Row],[Peso_neto]]</f>
        <v>2.6760563380281689E-2</v>
      </c>
    </row>
    <row r="331" spans="2:14" hidden="1" x14ac:dyDescent="0.25">
      <c r="B331" s="17" t="s">
        <v>1181</v>
      </c>
      <c r="C331" s="3" t="s">
        <v>32</v>
      </c>
      <c r="D331" s="4">
        <v>0.5</v>
      </c>
      <c r="E331" s="2" t="s">
        <v>45</v>
      </c>
      <c r="F331" s="4">
        <v>93</v>
      </c>
      <c r="G331" s="4">
        <v>71</v>
      </c>
      <c r="H331" s="4">
        <v>42</v>
      </c>
      <c r="I331" s="4">
        <v>0.2</v>
      </c>
      <c r="J331" s="4">
        <v>0.3</v>
      </c>
      <c r="K331" s="4">
        <v>10.8</v>
      </c>
      <c r="L331" s="8">
        <v>1.9</v>
      </c>
      <c r="M331" s="4" t="str">
        <f>IF(AlimentosSMAECOPIA2[[#This Row],[Categoria]]="Cereales",AlimentosSMAECOPIA2[[#This Row],[Proteina]],"")</f>
        <v/>
      </c>
      <c r="N331" s="8">
        <f>AlimentosSMAECOPIA2[[#This Row],[Fibra]]/AlimentosSMAECOPIA2[[#This Row],[Peso_neto]]</f>
        <v>2.6760563380281689E-2</v>
      </c>
    </row>
    <row r="332" spans="2:14" hidden="1" x14ac:dyDescent="0.25">
      <c r="B332" s="17" t="s">
        <v>222</v>
      </c>
      <c r="C332" s="3" t="s">
        <v>2040</v>
      </c>
      <c r="D332" s="4">
        <v>1.5</v>
      </c>
      <c r="E332" s="2" t="s">
        <v>45</v>
      </c>
      <c r="F332" s="4">
        <v>15</v>
      </c>
      <c r="G332" s="4">
        <v>15</v>
      </c>
      <c r="H332" s="4">
        <v>64</v>
      </c>
      <c r="I332" s="4">
        <v>1.1000000000000001</v>
      </c>
      <c r="J332" s="4">
        <v>1.1000000000000001</v>
      </c>
      <c r="K332" s="4">
        <v>12</v>
      </c>
      <c r="L332" s="8">
        <v>0.4</v>
      </c>
      <c r="M332" s="4">
        <f>IF(AlimentosSMAECOPIA2[[#This Row],[Categoria]]="Cereales",AlimentosSMAECOPIA2[[#This Row],[Proteina]],"")</f>
        <v>1.1000000000000001</v>
      </c>
      <c r="N332" s="8">
        <f>AlimentosSMAECOPIA2[[#This Row],[Fibra]]/AlimentosSMAECOPIA2[[#This Row],[Peso_neto]]</f>
        <v>2.6666666666666668E-2</v>
      </c>
    </row>
    <row r="333" spans="2:14" hidden="1" x14ac:dyDescent="0.25">
      <c r="B333" s="17" t="s">
        <v>985</v>
      </c>
      <c r="C333" s="3" t="s">
        <v>2040</v>
      </c>
      <c r="D333" s="4">
        <v>0.33333333300000001</v>
      </c>
      <c r="E333" s="2" t="s">
        <v>50</v>
      </c>
      <c r="F333" s="4">
        <v>15</v>
      </c>
      <c r="G333" s="4">
        <v>15</v>
      </c>
      <c r="H333" s="4">
        <v>57</v>
      </c>
      <c r="I333" s="4">
        <v>1</v>
      </c>
      <c r="J333" s="4">
        <v>0.4</v>
      </c>
      <c r="K333" s="4">
        <v>11.6</v>
      </c>
      <c r="L333" s="8">
        <v>0.4</v>
      </c>
      <c r="M333" s="4">
        <f>IF(AlimentosSMAECOPIA2[[#This Row],[Categoria]]="Cereales",AlimentosSMAECOPIA2[[#This Row],[Proteina]],"")</f>
        <v>1</v>
      </c>
      <c r="N333" s="8">
        <f>AlimentosSMAECOPIA2[[#This Row],[Fibra]]/AlimentosSMAECOPIA2[[#This Row],[Peso_neto]]</f>
        <v>2.6666666666666668E-2</v>
      </c>
    </row>
    <row r="334" spans="2:14" hidden="1" x14ac:dyDescent="0.25">
      <c r="B334" s="17" t="s">
        <v>1177</v>
      </c>
      <c r="C334" s="3" t="s">
        <v>32</v>
      </c>
      <c r="D334" s="4">
        <v>0.5</v>
      </c>
      <c r="E334" s="2" t="s">
        <v>50</v>
      </c>
      <c r="F334" s="4">
        <v>75</v>
      </c>
      <c r="G334" s="4">
        <v>75</v>
      </c>
      <c r="H334" s="4">
        <v>44</v>
      </c>
      <c r="I334" s="4">
        <v>0.2</v>
      </c>
      <c r="J334" s="4">
        <v>0.3</v>
      </c>
      <c r="K334" s="4">
        <v>11.4</v>
      </c>
      <c r="L334" s="8">
        <v>2</v>
      </c>
      <c r="M334" s="4" t="str">
        <f>IF(AlimentosSMAECOPIA2[[#This Row],[Categoria]]="Cereales",AlimentosSMAECOPIA2[[#This Row],[Proteina]],"")</f>
        <v/>
      </c>
      <c r="N334" s="8">
        <f>AlimentosSMAECOPIA2[[#This Row],[Fibra]]/AlimentosSMAECOPIA2[[#This Row],[Peso_neto]]</f>
        <v>2.6666666666666668E-2</v>
      </c>
    </row>
    <row r="335" spans="2:14" hidden="1" x14ac:dyDescent="0.25">
      <c r="B335" s="17" t="s">
        <v>1487</v>
      </c>
      <c r="C335" s="3" t="s">
        <v>32</v>
      </c>
      <c r="D335" s="4">
        <v>0.75</v>
      </c>
      <c r="E335" s="2" t="s">
        <v>1486</v>
      </c>
      <c r="F335" s="4">
        <v>98</v>
      </c>
      <c r="G335" s="4">
        <v>98</v>
      </c>
      <c r="H335" s="4">
        <v>68</v>
      </c>
      <c r="I335" s="4">
        <v>0.6</v>
      </c>
      <c r="J335" s="4">
        <v>0.1</v>
      </c>
      <c r="K335" s="4">
        <v>18.2</v>
      </c>
      <c r="L335" s="8">
        <v>2.6</v>
      </c>
      <c r="M335" s="4" t="str">
        <f>IF(AlimentosSMAECOPIA2[[#This Row],[Categoria]]="Cereales",AlimentosSMAECOPIA2[[#This Row],[Proteina]],"")</f>
        <v/>
      </c>
      <c r="N335" s="8">
        <f>AlimentosSMAECOPIA2[[#This Row],[Fibra]]/AlimentosSMAECOPIA2[[#This Row],[Peso_neto]]</f>
        <v>2.6530612244897962E-2</v>
      </c>
    </row>
    <row r="336" spans="2:14" hidden="1" x14ac:dyDescent="0.25">
      <c r="B336" s="17" t="s">
        <v>225</v>
      </c>
      <c r="C336" s="3" t="s">
        <v>2040</v>
      </c>
      <c r="D336" s="4">
        <v>1</v>
      </c>
      <c r="E336" s="2" t="s">
        <v>226</v>
      </c>
      <c r="F336" s="4">
        <v>19</v>
      </c>
      <c r="G336" s="4">
        <v>19</v>
      </c>
      <c r="H336" s="4">
        <v>17</v>
      </c>
      <c r="I336" s="4">
        <v>1</v>
      </c>
      <c r="J336" s="4">
        <v>1.5</v>
      </c>
      <c r="K336" s="4">
        <v>15</v>
      </c>
      <c r="L336" s="8">
        <v>0.5</v>
      </c>
      <c r="M336" s="4">
        <f>IF(AlimentosSMAECOPIA2[[#This Row],[Categoria]]="Cereales",AlimentosSMAECOPIA2[[#This Row],[Proteina]],"")</f>
        <v>1</v>
      </c>
      <c r="N336" s="8">
        <f>AlimentosSMAECOPIA2[[#This Row],[Fibra]]/AlimentosSMAECOPIA2[[#This Row],[Peso_neto]]</f>
        <v>2.6315789473684209E-2</v>
      </c>
    </row>
    <row r="337" spans="2:14" hidden="1" x14ac:dyDescent="0.25">
      <c r="B337" s="17" t="s">
        <v>188</v>
      </c>
      <c r="C337" s="3" t="s">
        <v>2040</v>
      </c>
      <c r="D337" s="4">
        <v>0.75</v>
      </c>
      <c r="E337" s="2" t="s">
        <v>50</v>
      </c>
      <c r="F337" s="4">
        <v>164</v>
      </c>
      <c r="G337" s="4">
        <v>164</v>
      </c>
      <c r="H337" s="4">
        <v>66</v>
      </c>
      <c r="I337" s="4">
        <v>5.2</v>
      </c>
      <c r="J337" s="4">
        <v>1.3</v>
      </c>
      <c r="K337" s="4">
        <v>18.8</v>
      </c>
      <c r="L337" s="8">
        <v>4.3</v>
      </c>
      <c r="M337" s="4">
        <f>IF(AlimentosSMAECOPIA2[[#This Row],[Categoria]]="Cereales",AlimentosSMAECOPIA2[[#This Row],[Proteina]],"")</f>
        <v>5.2</v>
      </c>
      <c r="N337" s="8">
        <f>AlimentosSMAECOPIA2[[#This Row],[Fibra]]/AlimentosSMAECOPIA2[[#This Row],[Peso_neto]]</f>
        <v>2.621951219512195E-2</v>
      </c>
    </row>
    <row r="338" spans="2:14" hidden="1" x14ac:dyDescent="0.25">
      <c r="B338" s="17" t="s">
        <v>1934</v>
      </c>
      <c r="C338" s="3" t="s">
        <v>2040</v>
      </c>
      <c r="D338" s="4">
        <v>0.33333333300000001</v>
      </c>
      <c r="E338" s="2" t="s">
        <v>45</v>
      </c>
      <c r="F338" s="4">
        <v>23</v>
      </c>
      <c r="G338" s="4">
        <v>23</v>
      </c>
      <c r="H338" s="4">
        <v>62</v>
      </c>
      <c r="I338" s="4">
        <v>1.8</v>
      </c>
      <c r="J338" s="4">
        <v>0.8</v>
      </c>
      <c r="K338" s="4">
        <v>11.5</v>
      </c>
      <c r="L338" s="8">
        <v>0.6</v>
      </c>
      <c r="M338" s="4">
        <f>IF(AlimentosSMAECOPIA2[[#This Row],[Categoria]]="Cereales",AlimentosSMAECOPIA2[[#This Row],[Proteina]],"")</f>
        <v>1.8</v>
      </c>
      <c r="N338" s="8">
        <f>AlimentosSMAECOPIA2[[#This Row],[Fibra]]/AlimentosSMAECOPIA2[[#This Row],[Peso_neto]]</f>
        <v>2.6086956521739129E-2</v>
      </c>
    </row>
    <row r="339" spans="2:14" hidden="1" x14ac:dyDescent="0.25">
      <c r="B339" s="17" t="s">
        <v>1895</v>
      </c>
      <c r="C339" s="3" t="s">
        <v>39</v>
      </c>
      <c r="D339" s="4">
        <v>0.5</v>
      </c>
      <c r="E339" s="2" t="s">
        <v>50</v>
      </c>
      <c r="F339" s="4">
        <v>78</v>
      </c>
      <c r="G339" s="4">
        <v>78</v>
      </c>
      <c r="H339" s="4">
        <v>21</v>
      </c>
      <c r="I339" s="4">
        <v>2.5</v>
      </c>
      <c r="J339" s="4">
        <v>0.3</v>
      </c>
      <c r="K339" s="4">
        <v>3.4</v>
      </c>
      <c r="L339" s="8">
        <v>2</v>
      </c>
      <c r="M339" s="4" t="str">
        <f>IF(AlimentosSMAECOPIA2[[#This Row],[Categoria]]="Cereales",AlimentosSMAECOPIA2[[#This Row],[Proteina]],"")</f>
        <v/>
      </c>
      <c r="N339" s="8">
        <f>AlimentosSMAECOPIA2[[#This Row],[Fibra]]/AlimentosSMAECOPIA2[[#This Row],[Peso_neto]]</f>
        <v>2.564102564102564E-2</v>
      </c>
    </row>
    <row r="340" spans="2:14" hidden="1" x14ac:dyDescent="0.25">
      <c r="B340" s="17" t="s">
        <v>656</v>
      </c>
      <c r="C340" s="3" t="s">
        <v>2040</v>
      </c>
      <c r="D340" s="4">
        <v>0.75</v>
      </c>
      <c r="E340" s="2" t="s">
        <v>655</v>
      </c>
      <c r="F340" s="4">
        <v>43</v>
      </c>
      <c r="G340" s="4">
        <v>43</v>
      </c>
      <c r="H340" s="4">
        <v>109</v>
      </c>
      <c r="I340" s="4">
        <v>3.2</v>
      </c>
      <c r="J340" s="4">
        <v>3.7</v>
      </c>
      <c r="K340" s="4">
        <v>15.9</v>
      </c>
      <c r="L340" s="8">
        <v>1.1000000000000001</v>
      </c>
      <c r="M340" s="4">
        <f>IF(AlimentosSMAECOPIA2[[#This Row],[Categoria]]="Cereales",AlimentosSMAECOPIA2[[#This Row],[Proteina]],"")</f>
        <v>3.2</v>
      </c>
      <c r="N340" s="8">
        <f>AlimentosSMAECOPIA2[[#This Row],[Fibra]]/AlimentosSMAECOPIA2[[#This Row],[Peso_neto]]</f>
        <v>2.5581395348837212E-2</v>
      </c>
    </row>
    <row r="341" spans="2:14" hidden="1" x14ac:dyDescent="0.25">
      <c r="B341" s="17" t="s">
        <v>668</v>
      </c>
      <c r="C341" s="3" t="s">
        <v>2040</v>
      </c>
      <c r="D341" s="4">
        <v>0.75</v>
      </c>
      <c r="E341" s="2" t="s">
        <v>655</v>
      </c>
      <c r="F341" s="4">
        <v>43</v>
      </c>
      <c r="G341" s="4">
        <v>43</v>
      </c>
      <c r="H341" s="4">
        <v>109</v>
      </c>
      <c r="I341" s="4">
        <v>3.2</v>
      </c>
      <c r="J341" s="4">
        <v>3.7</v>
      </c>
      <c r="K341" s="4">
        <v>15.9</v>
      </c>
      <c r="L341" s="8">
        <v>1.1000000000000001</v>
      </c>
      <c r="M341" s="4">
        <f>IF(AlimentosSMAECOPIA2[[#This Row],[Categoria]]="Cereales",AlimentosSMAECOPIA2[[#This Row],[Proteina]],"")</f>
        <v>3.2</v>
      </c>
      <c r="N341" s="8">
        <f>AlimentosSMAECOPIA2[[#This Row],[Fibra]]/AlimentosSMAECOPIA2[[#This Row],[Peso_neto]]</f>
        <v>2.5581395348837212E-2</v>
      </c>
    </row>
    <row r="342" spans="2:14" hidden="1" x14ac:dyDescent="0.25">
      <c r="B342" s="17" t="s">
        <v>276</v>
      </c>
      <c r="C342" s="3" t="s">
        <v>2040</v>
      </c>
      <c r="D342" s="4">
        <v>0.5</v>
      </c>
      <c r="E342" s="2" t="s">
        <v>277</v>
      </c>
      <c r="F342" s="4">
        <v>20</v>
      </c>
      <c r="G342" s="4">
        <v>20</v>
      </c>
      <c r="H342" s="4">
        <v>101</v>
      </c>
      <c r="I342" s="4">
        <v>1.5</v>
      </c>
      <c r="J342" s="4">
        <v>5.8</v>
      </c>
      <c r="K342" s="4">
        <v>10.1</v>
      </c>
      <c r="L342" s="8">
        <v>0.5</v>
      </c>
      <c r="M342" s="4">
        <f>IF(AlimentosSMAECOPIA2[[#This Row],[Categoria]]="Cereales",AlimentosSMAECOPIA2[[#This Row],[Proteina]],"")</f>
        <v>1.5</v>
      </c>
      <c r="N342" s="8">
        <f>AlimentosSMAECOPIA2[[#This Row],[Fibra]]/AlimentosSMAECOPIA2[[#This Row],[Peso_neto]]</f>
        <v>2.5000000000000001E-2</v>
      </c>
    </row>
    <row r="343" spans="2:14" hidden="1" x14ac:dyDescent="0.25">
      <c r="B343" s="17" t="s">
        <v>474</v>
      </c>
      <c r="C343" s="3" t="s">
        <v>2040</v>
      </c>
      <c r="D343" s="4">
        <v>0.5</v>
      </c>
      <c r="E343" s="2" t="s">
        <v>277</v>
      </c>
      <c r="F343" s="4">
        <v>20</v>
      </c>
      <c r="G343" s="4">
        <v>20</v>
      </c>
      <c r="H343" s="4">
        <v>101</v>
      </c>
      <c r="I343" s="4">
        <v>1.5</v>
      </c>
      <c r="J343" s="4">
        <v>5.8</v>
      </c>
      <c r="K343" s="4">
        <v>10.1</v>
      </c>
      <c r="L343" s="8">
        <v>0.5</v>
      </c>
      <c r="M343" s="4">
        <f>IF(AlimentosSMAECOPIA2[[#This Row],[Categoria]]="Cereales",AlimentosSMAECOPIA2[[#This Row],[Proteina]],"")</f>
        <v>1.5</v>
      </c>
      <c r="N343" s="8">
        <f>AlimentosSMAECOPIA2[[#This Row],[Fibra]]/AlimentosSMAECOPIA2[[#This Row],[Peso_neto]]</f>
        <v>2.5000000000000001E-2</v>
      </c>
    </row>
    <row r="344" spans="2:14" hidden="1" x14ac:dyDescent="0.25">
      <c r="B344" s="17" t="s">
        <v>828</v>
      </c>
      <c r="C344" s="3" t="s">
        <v>2040</v>
      </c>
      <c r="D344" s="4">
        <v>4</v>
      </c>
      <c r="E344" s="2" t="s">
        <v>45</v>
      </c>
      <c r="F344" s="4">
        <v>16</v>
      </c>
      <c r="G344" s="4">
        <v>16</v>
      </c>
      <c r="H344" s="4">
        <v>70</v>
      </c>
      <c r="I344" s="4">
        <v>1.6</v>
      </c>
      <c r="J344" s="4">
        <v>1.9</v>
      </c>
      <c r="K344" s="4">
        <v>11.2</v>
      </c>
      <c r="L344" s="8">
        <v>0.4</v>
      </c>
      <c r="M344" s="4">
        <f>IF(AlimentosSMAECOPIA2[[#This Row],[Categoria]]="Cereales",AlimentosSMAECOPIA2[[#This Row],[Proteina]],"")</f>
        <v>1.6</v>
      </c>
      <c r="N344" s="8">
        <f>AlimentosSMAECOPIA2[[#This Row],[Fibra]]/AlimentosSMAECOPIA2[[#This Row],[Peso_neto]]</f>
        <v>2.5000000000000001E-2</v>
      </c>
    </row>
    <row r="345" spans="2:14" hidden="1" x14ac:dyDescent="0.25">
      <c r="B345" s="17" t="s">
        <v>902</v>
      </c>
      <c r="C345" s="3" t="s">
        <v>2040</v>
      </c>
      <c r="D345" s="4">
        <v>2.5</v>
      </c>
      <c r="E345" s="2" t="s">
        <v>52</v>
      </c>
      <c r="F345" s="4">
        <v>20</v>
      </c>
      <c r="G345" s="4">
        <v>20</v>
      </c>
      <c r="H345" s="4">
        <v>73</v>
      </c>
      <c r="I345" s="4">
        <v>2.1</v>
      </c>
      <c r="J345" s="4">
        <v>0.2</v>
      </c>
      <c r="K345" s="4">
        <v>15.3</v>
      </c>
      <c r="L345" s="8">
        <v>0.5</v>
      </c>
      <c r="M345" s="4">
        <f>IF(AlimentosSMAECOPIA2[[#This Row],[Categoria]]="Cereales",AlimentosSMAECOPIA2[[#This Row],[Proteina]],"")</f>
        <v>2.1</v>
      </c>
      <c r="N345" s="8">
        <f>AlimentosSMAECOPIA2[[#This Row],[Fibra]]/AlimentosSMAECOPIA2[[#This Row],[Peso_neto]]</f>
        <v>2.5000000000000001E-2</v>
      </c>
    </row>
    <row r="346" spans="2:14" hidden="1" x14ac:dyDescent="0.25">
      <c r="B346" s="17" t="s">
        <v>903</v>
      </c>
      <c r="C346" s="3" t="s">
        <v>2040</v>
      </c>
      <c r="D346" s="4">
        <v>2.5</v>
      </c>
      <c r="E346" s="2" t="s">
        <v>52</v>
      </c>
      <c r="F346" s="4">
        <v>20</v>
      </c>
      <c r="G346" s="4">
        <v>20</v>
      </c>
      <c r="H346" s="4">
        <v>73</v>
      </c>
      <c r="I346" s="4">
        <v>2.1</v>
      </c>
      <c r="J346" s="4">
        <v>0.2</v>
      </c>
      <c r="K346" s="4">
        <v>15.3</v>
      </c>
      <c r="L346" s="8">
        <v>0.5</v>
      </c>
      <c r="M346" s="4">
        <f>IF(AlimentosSMAECOPIA2[[#This Row],[Categoria]]="Cereales",AlimentosSMAECOPIA2[[#This Row],[Proteina]],"")</f>
        <v>2.1</v>
      </c>
      <c r="N346" s="8">
        <f>AlimentosSMAECOPIA2[[#This Row],[Fibra]]/AlimentosSMAECOPIA2[[#This Row],[Peso_neto]]</f>
        <v>2.5000000000000001E-2</v>
      </c>
    </row>
    <row r="347" spans="2:14" hidden="1" x14ac:dyDescent="0.25">
      <c r="B347" s="17" t="s">
        <v>904</v>
      </c>
      <c r="C347" s="3" t="s">
        <v>2040</v>
      </c>
      <c r="D347" s="4">
        <v>20</v>
      </c>
      <c r="E347" s="2" t="s">
        <v>10</v>
      </c>
      <c r="F347" s="4">
        <v>20</v>
      </c>
      <c r="G347" s="4">
        <v>20</v>
      </c>
      <c r="H347" s="4">
        <v>73</v>
      </c>
      <c r="I347" s="4">
        <v>2.1</v>
      </c>
      <c r="J347" s="4">
        <v>0.2</v>
      </c>
      <c r="K347" s="4">
        <v>15.3</v>
      </c>
      <c r="L347" s="8">
        <v>0.5</v>
      </c>
      <c r="M347" s="4">
        <f>IF(AlimentosSMAECOPIA2[[#This Row],[Categoria]]="Cereales",AlimentosSMAECOPIA2[[#This Row],[Proteina]],"")</f>
        <v>2.1</v>
      </c>
      <c r="N347" s="8">
        <f>AlimentosSMAECOPIA2[[#This Row],[Fibra]]/AlimentosSMAECOPIA2[[#This Row],[Peso_neto]]</f>
        <v>2.5000000000000001E-2</v>
      </c>
    </row>
    <row r="348" spans="2:14" hidden="1" x14ac:dyDescent="0.25">
      <c r="B348" s="17" t="s">
        <v>911</v>
      </c>
      <c r="C348" s="3" t="s">
        <v>2040</v>
      </c>
      <c r="D348" s="4">
        <v>2</v>
      </c>
      <c r="E348" s="2" t="s">
        <v>52</v>
      </c>
      <c r="F348" s="4">
        <v>20</v>
      </c>
      <c r="G348" s="4">
        <v>20</v>
      </c>
      <c r="H348" s="4">
        <v>75</v>
      </c>
      <c r="I348" s="4">
        <v>1.2</v>
      </c>
      <c r="J348" s="4">
        <v>0.3</v>
      </c>
      <c r="K348" s="4">
        <v>16.3</v>
      </c>
      <c r="L348" s="8">
        <v>0.5</v>
      </c>
      <c r="M348" s="4">
        <f>IF(AlimentosSMAECOPIA2[[#This Row],[Categoria]]="Cereales",AlimentosSMAECOPIA2[[#This Row],[Proteina]],"")</f>
        <v>1.2</v>
      </c>
      <c r="N348" s="8">
        <f>AlimentosSMAECOPIA2[[#This Row],[Fibra]]/AlimentosSMAECOPIA2[[#This Row],[Peso_neto]]</f>
        <v>2.5000000000000001E-2</v>
      </c>
    </row>
    <row r="349" spans="2:14" hidden="1" x14ac:dyDescent="0.25">
      <c r="B349" s="17" t="s">
        <v>927</v>
      </c>
      <c r="C349" s="3" t="s">
        <v>2040</v>
      </c>
      <c r="D349" s="4">
        <v>2.5</v>
      </c>
      <c r="E349" s="2" t="s">
        <v>52</v>
      </c>
      <c r="F349" s="4">
        <v>20</v>
      </c>
      <c r="G349" s="4">
        <v>20</v>
      </c>
      <c r="H349" s="4">
        <v>71</v>
      </c>
      <c r="I349" s="4">
        <v>2</v>
      </c>
      <c r="J349" s="4">
        <v>0.2</v>
      </c>
      <c r="K349" s="4">
        <v>14.9</v>
      </c>
      <c r="L349" s="8">
        <v>0.5</v>
      </c>
      <c r="M349" s="4">
        <f>IF(AlimentosSMAECOPIA2[[#This Row],[Categoria]]="Cereales",AlimentosSMAECOPIA2[[#This Row],[Proteina]],"")</f>
        <v>2</v>
      </c>
      <c r="N349" s="8">
        <f>AlimentosSMAECOPIA2[[#This Row],[Fibra]]/AlimentosSMAECOPIA2[[#This Row],[Peso_neto]]</f>
        <v>2.5000000000000001E-2</v>
      </c>
    </row>
    <row r="350" spans="2:14" hidden="1" x14ac:dyDescent="0.25">
      <c r="B350" s="17" t="s">
        <v>982</v>
      </c>
      <c r="C350" s="3" t="s">
        <v>2040</v>
      </c>
      <c r="D350" s="4">
        <v>0.5</v>
      </c>
      <c r="E350" s="2" t="s">
        <v>50</v>
      </c>
      <c r="F350" s="4">
        <v>16</v>
      </c>
      <c r="G350" s="4">
        <v>16</v>
      </c>
      <c r="H350" s="4">
        <v>59</v>
      </c>
      <c r="I350" s="4">
        <v>3.5</v>
      </c>
      <c r="J350" s="4">
        <v>0.3</v>
      </c>
      <c r="K350" s="4">
        <v>11</v>
      </c>
      <c r="L350" s="8">
        <v>0.4</v>
      </c>
      <c r="M350" s="4">
        <f>IF(AlimentosSMAECOPIA2[[#This Row],[Categoria]]="Cereales",AlimentosSMAECOPIA2[[#This Row],[Proteina]],"")</f>
        <v>3.5</v>
      </c>
      <c r="N350" s="8">
        <f>AlimentosSMAECOPIA2[[#This Row],[Fibra]]/AlimentosSMAECOPIA2[[#This Row],[Peso_neto]]</f>
        <v>2.5000000000000001E-2</v>
      </c>
    </row>
    <row r="351" spans="2:14" hidden="1" x14ac:dyDescent="0.25">
      <c r="B351" s="17" t="s">
        <v>1398</v>
      </c>
      <c r="C351" s="3" t="s">
        <v>2040</v>
      </c>
      <c r="D351" s="4">
        <v>0.33333333300000001</v>
      </c>
      <c r="E351" s="2" t="s">
        <v>45</v>
      </c>
      <c r="F351" s="4">
        <v>20</v>
      </c>
      <c r="G351" s="4">
        <v>20</v>
      </c>
      <c r="H351" s="4">
        <v>57</v>
      </c>
      <c r="I351" s="4">
        <v>1.3</v>
      </c>
      <c r="J351" s="4">
        <v>1</v>
      </c>
      <c r="K351" s="4">
        <v>11.1</v>
      </c>
      <c r="L351" s="8">
        <v>0.5</v>
      </c>
      <c r="M351" s="4">
        <f>IF(AlimentosSMAECOPIA2[[#This Row],[Categoria]]="Cereales",AlimentosSMAECOPIA2[[#This Row],[Proteina]],"")</f>
        <v>1.3</v>
      </c>
      <c r="N351" s="8">
        <f>AlimentosSMAECOPIA2[[#This Row],[Fibra]]/AlimentosSMAECOPIA2[[#This Row],[Peso_neto]]</f>
        <v>2.5000000000000001E-2</v>
      </c>
    </row>
    <row r="352" spans="2:14" hidden="1" x14ac:dyDescent="0.25">
      <c r="B352" s="17" t="s">
        <v>1814</v>
      </c>
      <c r="C352" s="3" t="s">
        <v>2040</v>
      </c>
      <c r="D352" s="4">
        <v>0.33333333300000001</v>
      </c>
      <c r="E352" s="2" t="s">
        <v>277</v>
      </c>
      <c r="F352" s="4">
        <v>20</v>
      </c>
      <c r="G352" s="4">
        <v>20</v>
      </c>
      <c r="H352" s="4">
        <v>110</v>
      </c>
      <c r="I352" s="4">
        <v>1.2</v>
      </c>
      <c r="J352" s="4">
        <v>6.9</v>
      </c>
      <c r="K352" s="4">
        <v>10.9</v>
      </c>
      <c r="L352" s="8">
        <v>0.5</v>
      </c>
      <c r="M352" s="4">
        <f>IF(AlimentosSMAECOPIA2[[#This Row],[Categoria]]="Cereales",AlimentosSMAECOPIA2[[#This Row],[Proteina]],"")</f>
        <v>1.2</v>
      </c>
      <c r="N352" s="8">
        <f>AlimentosSMAECOPIA2[[#This Row],[Fibra]]/AlimentosSMAECOPIA2[[#This Row],[Peso_neto]]</f>
        <v>2.5000000000000001E-2</v>
      </c>
    </row>
    <row r="353" spans="2:14" hidden="1" x14ac:dyDescent="0.25">
      <c r="B353" s="17" t="s">
        <v>211</v>
      </c>
      <c r="C353" s="3" t="s">
        <v>2040</v>
      </c>
      <c r="D353" s="4">
        <v>0.33333333300000001</v>
      </c>
      <c r="E353" s="2" t="s">
        <v>45</v>
      </c>
      <c r="F353" s="4">
        <v>24</v>
      </c>
      <c r="G353" s="4">
        <v>24</v>
      </c>
      <c r="H353" s="4">
        <v>67</v>
      </c>
      <c r="I353" s="4">
        <v>2.5</v>
      </c>
      <c r="J353" s="4">
        <v>0.4</v>
      </c>
      <c r="K353" s="4">
        <v>12.9</v>
      </c>
      <c r="L353" s="8">
        <v>0.6</v>
      </c>
      <c r="M353" s="4">
        <f>IF(AlimentosSMAECOPIA2[[#This Row],[Categoria]]="Cereales",AlimentosSMAECOPIA2[[#This Row],[Proteina]],"")</f>
        <v>2.5</v>
      </c>
      <c r="N353" s="8">
        <f>AlimentosSMAECOPIA2[[#This Row],[Fibra]]/AlimentosSMAECOPIA2[[#This Row],[Peso_neto]]</f>
        <v>2.4999999999999998E-2</v>
      </c>
    </row>
    <row r="354" spans="2:14" hidden="1" x14ac:dyDescent="0.25">
      <c r="B354" s="17" t="s">
        <v>212</v>
      </c>
      <c r="C354" s="3" t="s">
        <v>2040</v>
      </c>
      <c r="D354" s="4">
        <v>0.33333333300000001</v>
      </c>
      <c r="E354" s="2" t="s">
        <v>45</v>
      </c>
      <c r="F354" s="4">
        <v>24</v>
      </c>
      <c r="G354" s="4">
        <v>24</v>
      </c>
      <c r="H354" s="4">
        <v>74</v>
      </c>
      <c r="I354" s="4">
        <v>2.7</v>
      </c>
      <c r="J354" s="4">
        <v>0.7</v>
      </c>
      <c r="K354" s="4">
        <v>12.9</v>
      </c>
      <c r="L354" s="8">
        <v>0.6</v>
      </c>
      <c r="M354" s="4">
        <f>IF(AlimentosSMAECOPIA2[[#This Row],[Categoria]]="Cereales",AlimentosSMAECOPIA2[[#This Row],[Proteina]],"")</f>
        <v>2.7</v>
      </c>
      <c r="N354" s="8">
        <f>AlimentosSMAECOPIA2[[#This Row],[Fibra]]/AlimentosSMAECOPIA2[[#This Row],[Peso_neto]]</f>
        <v>2.4999999999999998E-2</v>
      </c>
    </row>
    <row r="355" spans="2:14" hidden="1" x14ac:dyDescent="0.25">
      <c r="B355" s="17" t="s">
        <v>215</v>
      </c>
      <c r="C355" s="3" t="s">
        <v>2040</v>
      </c>
      <c r="D355" s="4">
        <v>0.33333333300000001</v>
      </c>
      <c r="E355" s="2" t="s">
        <v>45</v>
      </c>
      <c r="F355" s="4">
        <v>24</v>
      </c>
      <c r="G355" s="4">
        <v>24</v>
      </c>
      <c r="H355" s="4">
        <v>74</v>
      </c>
      <c r="I355" s="4">
        <v>2.7</v>
      </c>
      <c r="J355" s="4">
        <v>0.7</v>
      </c>
      <c r="K355" s="4">
        <v>12.9</v>
      </c>
      <c r="L355" s="8">
        <v>0.6</v>
      </c>
      <c r="M355" s="4">
        <f>IF(AlimentosSMAECOPIA2[[#This Row],[Categoria]]="Cereales",AlimentosSMAECOPIA2[[#This Row],[Proteina]],"")</f>
        <v>2.7</v>
      </c>
      <c r="N355" s="8">
        <f>AlimentosSMAECOPIA2[[#This Row],[Fibra]]/AlimentosSMAECOPIA2[[#This Row],[Peso_neto]]</f>
        <v>2.4999999999999998E-2</v>
      </c>
    </row>
    <row r="356" spans="2:14" hidden="1" x14ac:dyDescent="0.25">
      <c r="B356" s="17" t="s">
        <v>820</v>
      </c>
      <c r="C356" s="3" t="s">
        <v>2040</v>
      </c>
      <c r="D356" s="4">
        <v>4</v>
      </c>
      <c r="E356" s="2" t="s">
        <v>45</v>
      </c>
      <c r="F356" s="4">
        <v>24</v>
      </c>
      <c r="G356" s="4">
        <v>24</v>
      </c>
      <c r="H356" s="4">
        <v>110</v>
      </c>
      <c r="I356" s="4">
        <v>1.9</v>
      </c>
      <c r="J356" s="4">
        <v>3.2</v>
      </c>
      <c r="K356" s="4">
        <v>18.2</v>
      </c>
      <c r="L356" s="8">
        <v>0.6</v>
      </c>
      <c r="M356" s="4">
        <f>IF(AlimentosSMAECOPIA2[[#This Row],[Categoria]]="Cereales",AlimentosSMAECOPIA2[[#This Row],[Proteina]],"")</f>
        <v>1.9</v>
      </c>
      <c r="N356" s="8">
        <f>AlimentosSMAECOPIA2[[#This Row],[Fibra]]/AlimentosSMAECOPIA2[[#This Row],[Peso_neto]]</f>
        <v>2.4999999999999998E-2</v>
      </c>
    </row>
    <row r="357" spans="2:14" hidden="1" x14ac:dyDescent="0.25">
      <c r="B357" s="17" t="s">
        <v>821</v>
      </c>
      <c r="C357" s="3" t="s">
        <v>2040</v>
      </c>
      <c r="D357" s="4">
        <v>4</v>
      </c>
      <c r="E357" s="2" t="s">
        <v>45</v>
      </c>
      <c r="F357" s="4">
        <v>24</v>
      </c>
      <c r="G357" s="4">
        <v>24</v>
      </c>
      <c r="H357" s="4">
        <v>110</v>
      </c>
      <c r="I357" s="4">
        <v>1.9</v>
      </c>
      <c r="J357" s="4">
        <v>3.2</v>
      </c>
      <c r="K357" s="4">
        <v>18.2</v>
      </c>
      <c r="L357" s="8">
        <v>0.6</v>
      </c>
      <c r="M357" s="4">
        <f>IF(AlimentosSMAECOPIA2[[#This Row],[Categoria]]="Cereales",AlimentosSMAECOPIA2[[#This Row],[Proteina]],"")</f>
        <v>1.9</v>
      </c>
      <c r="N357" s="8">
        <f>AlimentosSMAECOPIA2[[#This Row],[Fibra]]/AlimentosSMAECOPIA2[[#This Row],[Peso_neto]]</f>
        <v>2.4999999999999998E-2</v>
      </c>
    </row>
    <row r="358" spans="2:14" hidden="1" x14ac:dyDescent="0.25">
      <c r="B358" s="17" t="s">
        <v>960</v>
      </c>
      <c r="C358" s="3" t="s">
        <v>2040</v>
      </c>
      <c r="D358" s="4">
        <v>0.33333333300000001</v>
      </c>
      <c r="E358" s="2" t="s">
        <v>45</v>
      </c>
      <c r="F358" s="4">
        <v>28</v>
      </c>
      <c r="G358" s="4">
        <v>28</v>
      </c>
      <c r="H358" s="4">
        <v>115</v>
      </c>
      <c r="I358" s="4">
        <v>2.2999999999999998</v>
      </c>
      <c r="J358" s="4">
        <v>6</v>
      </c>
      <c r="K358" s="4">
        <v>13</v>
      </c>
      <c r="L358" s="8">
        <v>0.7</v>
      </c>
      <c r="M358" s="4">
        <f>IF(AlimentosSMAECOPIA2[[#This Row],[Categoria]]="Cereales",AlimentosSMAECOPIA2[[#This Row],[Proteina]],"")</f>
        <v>2.2999999999999998</v>
      </c>
      <c r="N358" s="8">
        <f>AlimentosSMAECOPIA2[[#This Row],[Fibra]]/AlimentosSMAECOPIA2[[#This Row],[Peso_neto]]</f>
        <v>2.4999999999999998E-2</v>
      </c>
    </row>
    <row r="359" spans="2:14" hidden="1" x14ac:dyDescent="0.25">
      <c r="B359" s="17" t="s">
        <v>418</v>
      </c>
      <c r="C359" s="3" t="s">
        <v>2040</v>
      </c>
      <c r="D359" s="4">
        <v>2.5</v>
      </c>
      <c r="E359" s="2" t="s">
        <v>50</v>
      </c>
      <c r="F359" s="4">
        <v>125</v>
      </c>
      <c r="G359" s="4">
        <v>125</v>
      </c>
      <c r="H359" s="4">
        <v>73</v>
      </c>
      <c r="I359" s="4">
        <v>3.2</v>
      </c>
      <c r="J359" s="4">
        <v>0.1</v>
      </c>
      <c r="K359" s="4">
        <v>15.6</v>
      </c>
      <c r="L359" s="8">
        <v>3.1</v>
      </c>
      <c r="M359" s="4">
        <f>IF(AlimentosSMAECOPIA2[[#This Row],[Categoria]]="Cereales",AlimentosSMAECOPIA2[[#This Row],[Proteina]],"")</f>
        <v>3.2</v>
      </c>
      <c r="N359" s="8">
        <f>AlimentosSMAECOPIA2[[#This Row],[Fibra]]/AlimentosSMAECOPIA2[[#This Row],[Peso_neto]]</f>
        <v>2.4799999999999999E-2</v>
      </c>
    </row>
    <row r="360" spans="2:14" hidden="1" x14ac:dyDescent="0.25">
      <c r="B360" s="17" t="s">
        <v>1896</v>
      </c>
      <c r="C360" s="3" t="s">
        <v>39</v>
      </c>
      <c r="D360" s="4">
        <v>100</v>
      </c>
      <c r="E360" s="2" t="s">
        <v>10</v>
      </c>
      <c r="F360" s="4">
        <v>100</v>
      </c>
      <c r="G360" s="4">
        <v>85</v>
      </c>
      <c r="H360" s="4">
        <v>23</v>
      </c>
      <c r="I360" s="4">
        <v>2.7</v>
      </c>
      <c r="J360" s="4">
        <v>0.3</v>
      </c>
      <c r="K360" s="4">
        <v>3.7</v>
      </c>
      <c r="L360" s="8">
        <v>2.1</v>
      </c>
      <c r="M360" s="4" t="str">
        <f>IF(AlimentosSMAECOPIA2[[#This Row],[Categoria]]="Cereales",AlimentosSMAECOPIA2[[#This Row],[Proteina]],"")</f>
        <v/>
      </c>
      <c r="N360" s="8">
        <f>AlimentosSMAECOPIA2[[#This Row],[Fibra]]/AlimentosSMAECOPIA2[[#This Row],[Peso_neto]]</f>
        <v>2.4705882352941178E-2</v>
      </c>
    </row>
    <row r="361" spans="2:14" hidden="1" x14ac:dyDescent="0.25">
      <c r="B361" s="17" t="s">
        <v>1167</v>
      </c>
      <c r="C361" s="3" t="s">
        <v>32</v>
      </c>
      <c r="D361" s="4">
        <v>1</v>
      </c>
      <c r="E361" s="2" t="s">
        <v>45</v>
      </c>
      <c r="F361" s="4">
        <v>138</v>
      </c>
      <c r="G361" s="4">
        <v>106</v>
      </c>
      <c r="H361" s="4">
        <v>55</v>
      </c>
      <c r="I361" s="4">
        <v>0.3</v>
      </c>
      <c r="J361" s="4">
        <v>0.2</v>
      </c>
      <c r="K361" s="4">
        <v>14.7</v>
      </c>
      <c r="L361" s="8">
        <v>2.6</v>
      </c>
      <c r="M361" s="4" t="str">
        <f>IF(AlimentosSMAECOPIA2[[#This Row],[Categoria]]="Cereales",AlimentosSMAECOPIA2[[#This Row],[Proteina]],"")</f>
        <v/>
      </c>
      <c r="N361" s="8">
        <f>AlimentosSMAECOPIA2[[#This Row],[Fibra]]/AlimentosSMAECOPIA2[[#This Row],[Peso_neto]]</f>
        <v>2.4528301886792454E-2</v>
      </c>
    </row>
    <row r="362" spans="2:14" hidden="1" x14ac:dyDescent="0.25">
      <c r="B362" s="17" t="s">
        <v>1277</v>
      </c>
      <c r="C362" s="3" t="s">
        <v>39</v>
      </c>
      <c r="D362" s="4">
        <v>110</v>
      </c>
      <c r="E362" s="2" t="s">
        <v>10</v>
      </c>
      <c r="F362" s="4">
        <v>110</v>
      </c>
      <c r="G362" s="4">
        <v>94</v>
      </c>
      <c r="H362" s="4">
        <v>25</v>
      </c>
      <c r="I362" s="4">
        <v>3</v>
      </c>
      <c r="J362" s="4">
        <v>0.4</v>
      </c>
      <c r="K362" s="4">
        <v>4.0999999999999996</v>
      </c>
      <c r="L362" s="8">
        <v>2.2999999999999998</v>
      </c>
      <c r="M362" s="4" t="str">
        <f>IF(AlimentosSMAECOPIA2[[#This Row],[Categoria]]="Cereales",AlimentosSMAECOPIA2[[#This Row],[Proteina]],"")</f>
        <v/>
      </c>
      <c r="N362" s="8">
        <f>AlimentosSMAECOPIA2[[#This Row],[Fibra]]/AlimentosSMAECOPIA2[[#This Row],[Peso_neto]]</f>
        <v>2.4468085106382976E-2</v>
      </c>
    </row>
    <row r="363" spans="2:14" hidden="1" x14ac:dyDescent="0.25">
      <c r="B363" s="17" t="s">
        <v>361</v>
      </c>
      <c r="C363" s="3" t="s">
        <v>2040</v>
      </c>
      <c r="D363" s="4">
        <v>0.75</v>
      </c>
      <c r="E363" s="2" t="s">
        <v>45</v>
      </c>
      <c r="F363" s="4">
        <v>45</v>
      </c>
      <c r="G363" s="4">
        <v>45</v>
      </c>
      <c r="H363" s="4">
        <v>62</v>
      </c>
      <c r="I363" s="4">
        <v>0.4</v>
      </c>
      <c r="J363" s="4">
        <v>1.5</v>
      </c>
      <c r="K363" s="4">
        <v>12.6</v>
      </c>
      <c r="L363" s="8">
        <v>1.1000000000000001</v>
      </c>
      <c r="M363" s="4">
        <f>IF(AlimentosSMAECOPIA2[[#This Row],[Categoria]]="Cereales",AlimentosSMAECOPIA2[[#This Row],[Proteina]],"")</f>
        <v>0.4</v>
      </c>
      <c r="N363" s="8">
        <f>AlimentosSMAECOPIA2[[#This Row],[Fibra]]/AlimentosSMAECOPIA2[[#This Row],[Peso_neto]]</f>
        <v>2.4444444444444446E-2</v>
      </c>
    </row>
    <row r="364" spans="2:14" hidden="1" x14ac:dyDescent="0.25">
      <c r="B364" s="17" t="s">
        <v>1168</v>
      </c>
      <c r="C364" s="3" t="s">
        <v>32</v>
      </c>
      <c r="D364" s="4">
        <v>0.5</v>
      </c>
      <c r="E364" s="2" t="s">
        <v>50</v>
      </c>
      <c r="F364" s="4">
        <v>86</v>
      </c>
      <c r="G364" s="4">
        <v>86</v>
      </c>
      <c r="H364" s="4">
        <v>44</v>
      </c>
      <c r="I364" s="4">
        <v>0.2</v>
      </c>
      <c r="J364" s="4">
        <v>0.1</v>
      </c>
      <c r="K364" s="4">
        <v>11.7</v>
      </c>
      <c r="L364" s="8">
        <v>2.1</v>
      </c>
      <c r="M364" s="4" t="str">
        <f>IF(AlimentosSMAECOPIA2[[#This Row],[Categoria]]="Cereales",AlimentosSMAECOPIA2[[#This Row],[Proteina]],"")</f>
        <v/>
      </c>
      <c r="N364" s="8">
        <f>AlimentosSMAECOPIA2[[#This Row],[Fibra]]/AlimentosSMAECOPIA2[[#This Row],[Peso_neto]]</f>
        <v>2.441860465116279E-2</v>
      </c>
    </row>
    <row r="365" spans="2:14" hidden="1" x14ac:dyDescent="0.25">
      <c r="B365" s="17" t="s">
        <v>1170</v>
      </c>
      <c r="C365" s="3" t="s">
        <v>32</v>
      </c>
      <c r="D365" s="4">
        <v>0.5</v>
      </c>
      <c r="E365" s="2" t="s">
        <v>50</v>
      </c>
      <c r="F365" s="4">
        <v>86</v>
      </c>
      <c r="G365" s="4">
        <v>86</v>
      </c>
      <c r="H365" s="4">
        <v>44</v>
      </c>
      <c r="I365" s="4">
        <v>0.2</v>
      </c>
      <c r="J365" s="4">
        <v>0.1</v>
      </c>
      <c r="K365" s="4">
        <v>11.7</v>
      </c>
      <c r="L365" s="8">
        <v>2.1</v>
      </c>
      <c r="M365" s="4" t="str">
        <f>IF(AlimentosSMAECOPIA2[[#This Row],[Categoria]]="Cereales",AlimentosSMAECOPIA2[[#This Row],[Proteina]],"")</f>
        <v/>
      </c>
      <c r="N365" s="8">
        <f>AlimentosSMAECOPIA2[[#This Row],[Fibra]]/AlimentosSMAECOPIA2[[#This Row],[Peso_neto]]</f>
        <v>2.441860465116279E-2</v>
      </c>
    </row>
    <row r="366" spans="2:14" hidden="1" x14ac:dyDescent="0.25">
      <c r="B366" s="17" t="s">
        <v>1947</v>
      </c>
      <c r="C366" s="3" t="s">
        <v>39</v>
      </c>
      <c r="D366" s="4">
        <v>5</v>
      </c>
      <c r="E366" s="2" t="s">
        <v>45</v>
      </c>
      <c r="F366" s="4">
        <v>100</v>
      </c>
      <c r="G366" s="4">
        <v>86</v>
      </c>
      <c r="H366" s="4">
        <v>21</v>
      </c>
      <c r="I366" s="4">
        <v>0.9</v>
      </c>
      <c r="J366" s="4">
        <v>0.2</v>
      </c>
      <c r="K366" s="4">
        <v>3.9</v>
      </c>
      <c r="L366" s="8">
        <v>2.1</v>
      </c>
      <c r="M366" s="4" t="str">
        <f>IF(AlimentosSMAECOPIA2[[#This Row],[Categoria]]="Cereales",AlimentosSMAECOPIA2[[#This Row],[Proteina]],"")</f>
        <v/>
      </c>
      <c r="N366" s="8">
        <f>AlimentosSMAECOPIA2[[#This Row],[Fibra]]/AlimentosSMAECOPIA2[[#This Row],[Peso_neto]]</f>
        <v>2.441860465116279E-2</v>
      </c>
    </row>
    <row r="367" spans="2:14" hidden="1" x14ac:dyDescent="0.25">
      <c r="B367" s="17" t="s">
        <v>1848</v>
      </c>
      <c r="C367" s="3" t="s">
        <v>39</v>
      </c>
      <c r="D367" s="4">
        <v>0.5</v>
      </c>
      <c r="E367" s="2" t="s">
        <v>50</v>
      </c>
      <c r="F367" s="4">
        <v>115</v>
      </c>
      <c r="G367" s="4">
        <v>115</v>
      </c>
      <c r="H367" s="4">
        <v>28</v>
      </c>
      <c r="I367" s="4">
        <v>1.2</v>
      </c>
      <c r="J367" s="4">
        <v>0.2</v>
      </c>
      <c r="K367" s="4">
        <v>5.2</v>
      </c>
      <c r="L367" s="8">
        <v>2.8</v>
      </c>
      <c r="M367" s="4" t="str">
        <f>IF(AlimentosSMAECOPIA2[[#This Row],[Categoria]]="Cereales",AlimentosSMAECOPIA2[[#This Row],[Proteina]],"")</f>
        <v/>
      </c>
      <c r="N367" s="8">
        <f>AlimentosSMAECOPIA2[[#This Row],[Fibra]]/AlimentosSMAECOPIA2[[#This Row],[Peso_neto]]</f>
        <v>2.4347826086956521E-2</v>
      </c>
    </row>
    <row r="368" spans="2:14" hidden="1" x14ac:dyDescent="0.25">
      <c r="B368" s="17" t="s">
        <v>1299</v>
      </c>
      <c r="C368" s="3" t="s">
        <v>32</v>
      </c>
      <c r="D368" s="4">
        <v>2</v>
      </c>
      <c r="E368" s="2" t="s">
        <v>45</v>
      </c>
      <c r="F368" s="4">
        <v>242</v>
      </c>
      <c r="G368" s="4">
        <v>152</v>
      </c>
      <c r="H368" s="4">
        <v>72</v>
      </c>
      <c r="I368" s="4">
        <v>1.4</v>
      </c>
      <c r="J368" s="4">
        <v>0.2</v>
      </c>
      <c r="K368" s="4">
        <v>18</v>
      </c>
      <c r="L368" s="8">
        <v>3.7</v>
      </c>
      <c r="M368" s="4" t="str">
        <f>IF(AlimentosSMAECOPIA2[[#This Row],[Categoria]]="Cereales",AlimentosSMAECOPIA2[[#This Row],[Proteina]],"")</f>
        <v/>
      </c>
      <c r="N368" s="8">
        <f>AlimentosSMAECOPIA2[[#This Row],[Fibra]]/AlimentosSMAECOPIA2[[#This Row],[Peso_neto]]</f>
        <v>2.4342105263157898E-2</v>
      </c>
    </row>
    <row r="369" spans="2:14" hidden="1" x14ac:dyDescent="0.25">
      <c r="B369" s="17" t="s">
        <v>257</v>
      </c>
      <c r="C369" s="3" t="s">
        <v>32</v>
      </c>
      <c r="D369" s="4">
        <v>0.75</v>
      </c>
      <c r="E369" s="2" t="s">
        <v>50</v>
      </c>
      <c r="F369" s="4">
        <v>109</v>
      </c>
      <c r="G369" s="4">
        <v>107</v>
      </c>
      <c r="H369" s="4">
        <v>61</v>
      </c>
      <c r="I369" s="4">
        <v>0.7</v>
      </c>
      <c r="J369" s="4">
        <v>0.4</v>
      </c>
      <c r="K369" s="4">
        <v>15.4</v>
      </c>
      <c r="L369" s="8">
        <v>2.6</v>
      </c>
      <c r="M369" s="4" t="str">
        <f>IF(AlimentosSMAECOPIA2[[#This Row],[Categoria]]="Cereales",AlimentosSMAECOPIA2[[#This Row],[Proteina]],"")</f>
        <v/>
      </c>
      <c r="N369" s="8">
        <f>AlimentosSMAECOPIA2[[#This Row],[Fibra]]/AlimentosSMAECOPIA2[[#This Row],[Peso_neto]]</f>
        <v>2.4299065420560748E-2</v>
      </c>
    </row>
    <row r="370" spans="2:14" hidden="1" x14ac:dyDescent="0.25">
      <c r="B370" s="17" t="s">
        <v>1381</v>
      </c>
      <c r="C370" s="3" t="s">
        <v>39</v>
      </c>
      <c r="D370" s="4">
        <v>1</v>
      </c>
      <c r="E370" s="2" t="s">
        <v>45</v>
      </c>
      <c r="F370" s="4">
        <v>33</v>
      </c>
      <c r="G370" s="4">
        <v>33</v>
      </c>
      <c r="H370" s="4">
        <v>30</v>
      </c>
      <c r="I370" s="4">
        <v>0.8</v>
      </c>
      <c r="J370" s="4">
        <v>0.2</v>
      </c>
      <c r="K370" s="4">
        <v>1.5</v>
      </c>
      <c r="L370" s="8">
        <v>0.8</v>
      </c>
      <c r="M370" s="4" t="str">
        <f>IF(AlimentosSMAECOPIA2[[#This Row],[Categoria]]="Cereales",AlimentosSMAECOPIA2[[#This Row],[Proteina]],"")</f>
        <v/>
      </c>
      <c r="N370" s="8">
        <f>AlimentosSMAECOPIA2[[#This Row],[Fibra]]/AlimentosSMAECOPIA2[[#This Row],[Peso_neto]]</f>
        <v>2.4242424242424242E-2</v>
      </c>
    </row>
    <row r="371" spans="2:14" hidden="1" x14ac:dyDescent="0.25">
      <c r="B371" s="17" t="s">
        <v>654</v>
      </c>
      <c r="C371" s="3" t="s">
        <v>2040</v>
      </c>
      <c r="D371" s="4">
        <v>0.5</v>
      </c>
      <c r="E371" s="2" t="s">
        <v>655</v>
      </c>
      <c r="F371" s="4">
        <v>29</v>
      </c>
      <c r="G371" s="4">
        <v>29</v>
      </c>
      <c r="H371" s="4">
        <v>116</v>
      </c>
      <c r="I371" s="4">
        <v>2.2999999999999998</v>
      </c>
      <c r="J371" s="4">
        <v>6</v>
      </c>
      <c r="K371" s="4">
        <v>13.1</v>
      </c>
      <c r="L371" s="8">
        <v>0.7</v>
      </c>
      <c r="M371" s="4">
        <f>IF(AlimentosSMAECOPIA2[[#This Row],[Categoria]]="Cereales",AlimentosSMAECOPIA2[[#This Row],[Proteina]],"")</f>
        <v>2.2999999999999998</v>
      </c>
      <c r="N371" s="8">
        <f>AlimentosSMAECOPIA2[[#This Row],[Fibra]]/AlimentosSMAECOPIA2[[#This Row],[Peso_neto]]</f>
        <v>2.4137931034482758E-2</v>
      </c>
    </row>
    <row r="372" spans="2:14" hidden="1" x14ac:dyDescent="0.25">
      <c r="B372" s="17" t="s">
        <v>657</v>
      </c>
      <c r="C372" s="3" t="s">
        <v>2040</v>
      </c>
      <c r="D372" s="4">
        <v>0.5</v>
      </c>
      <c r="E372" s="2" t="s">
        <v>655</v>
      </c>
      <c r="F372" s="4">
        <v>29</v>
      </c>
      <c r="G372" s="4">
        <v>29</v>
      </c>
      <c r="H372" s="4">
        <v>118</v>
      </c>
      <c r="I372" s="4">
        <v>2.6</v>
      </c>
      <c r="J372" s="4">
        <v>6</v>
      </c>
      <c r="K372" s="4">
        <v>13.4</v>
      </c>
      <c r="L372" s="8">
        <v>0.7</v>
      </c>
      <c r="M372" s="4">
        <f>IF(AlimentosSMAECOPIA2[[#This Row],[Categoria]]="Cereales",AlimentosSMAECOPIA2[[#This Row],[Proteina]],"")</f>
        <v>2.6</v>
      </c>
      <c r="N372" s="8">
        <f>AlimentosSMAECOPIA2[[#This Row],[Fibra]]/AlimentosSMAECOPIA2[[#This Row],[Peso_neto]]</f>
        <v>2.4137931034482758E-2</v>
      </c>
    </row>
    <row r="373" spans="2:14" hidden="1" x14ac:dyDescent="0.25">
      <c r="B373" s="17" t="s">
        <v>667</v>
      </c>
      <c r="C373" s="3" t="s">
        <v>2040</v>
      </c>
      <c r="D373" s="4">
        <v>0.5</v>
      </c>
      <c r="E373" s="2" t="s">
        <v>655</v>
      </c>
      <c r="F373" s="4">
        <v>29</v>
      </c>
      <c r="G373" s="4">
        <v>29</v>
      </c>
      <c r="H373" s="4">
        <v>116</v>
      </c>
      <c r="I373" s="4">
        <v>2.2999999999999998</v>
      </c>
      <c r="J373" s="4">
        <v>6</v>
      </c>
      <c r="K373" s="4">
        <v>13.1</v>
      </c>
      <c r="L373" s="8">
        <v>0.7</v>
      </c>
      <c r="M373" s="4">
        <f>IF(AlimentosSMAECOPIA2[[#This Row],[Categoria]]="Cereales",AlimentosSMAECOPIA2[[#This Row],[Proteina]],"")</f>
        <v>2.2999999999999998</v>
      </c>
      <c r="N373" s="8">
        <f>AlimentosSMAECOPIA2[[#This Row],[Fibra]]/AlimentosSMAECOPIA2[[#This Row],[Peso_neto]]</f>
        <v>2.4137931034482758E-2</v>
      </c>
    </row>
    <row r="374" spans="2:14" hidden="1" x14ac:dyDescent="0.25">
      <c r="B374" s="17" t="s">
        <v>669</v>
      </c>
      <c r="C374" s="3" t="s">
        <v>2040</v>
      </c>
      <c r="D374" s="4">
        <v>0.5</v>
      </c>
      <c r="E374" s="2" t="s">
        <v>655</v>
      </c>
      <c r="F374" s="4">
        <v>29</v>
      </c>
      <c r="G374" s="4">
        <v>29</v>
      </c>
      <c r="H374" s="4">
        <v>118</v>
      </c>
      <c r="I374" s="4">
        <v>2.6</v>
      </c>
      <c r="J374" s="4">
        <v>6</v>
      </c>
      <c r="K374" s="4">
        <v>13.4</v>
      </c>
      <c r="L374" s="8">
        <v>0.7</v>
      </c>
      <c r="M374" s="4">
        <f>IF(AlimentosSMAECOPIA2[[#This Row],[Categoria]]="Cereales",AlimentosSMAECOPIA2[[#This Row],[Proteina]],"")</f>
        <v>2.6</v>
      </c>
      <c r="N374" s="8">
        <f>AlimentosSMAECOPIA2[[#This Row],[Fibra]]/AlimentosSMAECOPIA2[[#This Row],[Peso_neto]]</f>
        <v>2.4137931034482758E-2</v>
      </c>
    </row>
    <row r="375" spans="2:14" hidden="1" x14ac:dyDescent="0.25">
      <c r="B375" s="17" t="s">
        <v>670</v>
      </c>
      <c r="C375" s="3" t="s">
        <v>2040</v>
      </c>
      <c r="D375" s="4">
        <v>0.5</v>
      </c>
      <c r="E375" s="2" t="s">
        <v>655</v>
      </c>
      <c r="F375" s="4">
        <v>29</v>
      </c>
      <c r="G375" s="4">
        <v>29</v>
      </c>
      <c r="H375" s="4">
        <v>116</v>
      </c>
      <c r="I375" s="4">
        <v>2.2999999999999998</v>
      </c>
      <c r="J375" s="4">
        <v>6</v>
      </c>
      <c r="K375" s="4">
        <v>13.1</v>
      </c>
      <c r="L375" s="8">
        <v>0.7</v>
      </c>
      <c r="M375" s="4">
        <f>IF(AlimentosSMAECOPIA2[[#This Row],[Categoria]]="Cereales",AlimentosSMAECOPIA2[[#This Row],[Proteina]],"")</f>
        <v>2.2999999999999998</v>
      </c>
      <c r="N375" s="8">
        <f>AlimentosSMAECOPIA2[[#This Row],[Fibra]]/AlimentosSMAECOPIA2[[#This Row],[Peso_neto]]</f>
        <v>2.4137931034482758E-2</v>
      </c>
    </row>
    <row r="376" spans="2:14" hidden="1" x14ac:dyDescent="0.25">
      <c r="B376" s="17" t="s">
        <v>708</v>
      </c>
      <c r="C376" s="3" t="s">
        <v>2040</v>
      </c>
      <c r="D376" s="4">
        <v>0.5</v>
      </c>
      <c r="E376" s="2" t="s">
        <v>50</v>
      </c>
      <c r="F376" s="4">
        <v>83</v>
      </c>
      <c r="G376" s="4">
        <v>83</v>
      </c>
      <c r="H376" s="4">
        <v>66</v>
      </c>
      <c r="I376" s="4">
        <v>2.2999999999999998</v>
      </c>
      <c r="J376" s="4">
        <v>0.4</v>
      </c>
      <c r="K376" s="4">
        <v>16.2</v>
      </c>
      <c r="L376" s="8">
        <v>2</v>
      </c>
      <c r="M376" s="4">
        <f>IF(AlimentosSMAECOPIA2[[#This Row],[Categoria]]="Cereales",AlimentosSMAECOPIA2[[#This Row],[Proteina]],"")</f>
        <v>2.2999999999999998</v>
      </c>
      <c r="N376" s="8">
        <f>AlimentosSMAECOPIA2[[#This Row],[Fibra]]/AlimentosSMAECOPIA2[[#This Row],[Peso_neto]]</f>
        <v>2.4096385542168676E-2</v>
      </c>
    </row>
    <row r="377" spans="2:14" hidden="1" x14ac:dyDescent="0.25">
      <c r="B377" s="17" t="s">
        <v>709</v>
      </c>
      <c r="C377" s="3" t="s">
        <v>2040</v>
      </c>
      <c r="D377" s="4">
        <v>0.5</v>
      </c>
      <c r="E377" s="2" t="s">
        <v>50</v>
      </c>
      <c r="F377" s="4">
        <v>83</v>
      </c>
      <c r="G377" s="4">
        <v>83</v>
      </c>
      <c r="H377" s="4">
        <v>66</v>
      </c>
      <c r="I377" s="4">
        <v>2.2999999999999998</v>
      </c>
      <c r="J377" s="4">
        <v>0.4</v>
      </c>
      <c r="K377" s="4">
        <v>16.2</v>
      </c>
      <c r="L377" s="8">
        <v>2</v>
      </c>
      <c r="M377" s="4">
        <f>IF(AlimentosSMAECOPIA2[[#This Row],[Categoria]]="Cereales",AlimentosSMAECOPIA2[[#This Row],[Proteina]],"")</f>
        <v>2.2999999999999998</v>
      </c>
      <c r="N377" s="8">
        <f>AlimentosSMAECOPIA2[[#This Row],[Fibra]]/AlimentosSMAECOPIA2[[#This Row],[Peso_neto]]</f>
        <v>2.4096385542168676E-2</v>
      </c>
    </row>
    <row r="378" spans="2:14" hidden="1" x14ac:dyDescent="0.25">
      <c r="B378" s="17" t="s">
        <v>712</v>
      </c>
      <c r="C378" s="3" t="s">
        <v>2040</v>
      </c>
      <c r="D378" s="4">
        <v>0.5</v>
      </c>
      <c r="E378" s="2" t="s">
        <v>50</v>
      </c>
      <c r="F378" s="4">
        <v>83</v>
      </c>
      <c r="G378" s="4">
        <v>83</v>
      </c>
      <c r="H378" s="4">
        <v>66</v>
      </c>
      <c r="I378" s="4">
        <v>2.2999999999999998</v>
      </c>
      <c r="J378" s="4">
        <v>0.4</v>
      </c>
      <c r="K378" s="4">
        <v>16.2</v>
      </c>
      <c r="L378" s="8">
        <v>2</v>
      </c>
      <c r="M378" s="4">
        <f>IF(AlimentosSMAECOPIA2[[#This Row],[Categoria]]="Cereales",AlimentosSMAECOPIA2[[#This Row],[Proteina]],"")</f>
        <v>2.2999999999999998</v>
      </c>
      <c r="N378" s="8">
        <f>AlimentosSMAECOPIA2[[#This Row],[Fibra]]/AlimentosSMAECOPIA2[[#This Row],[Peso_neto]]</f>
        <v>2.4096385542168676E-2</v>
      </c>
    </row>
    <row r="379" spans="2:14" hidden="1" x14ac:dyDescent="0.25">
      <c r="B379" s="17" t="s">
        <v>714</v>
      </c>
      <c r="C379" s="3" t="s">
        <v>2040</v>
      </c>
      <c r="D379" s="4">
        <v>0.5</v>
      </c>
      <c r="E379" s="2" t="s">
        <v>50</v>
      </c>
      <c r="F379" s="4">
        <v>83</v>
      </c>
      <c r="G379" s="4">
        <v>83</v>
      </c>
      <c r="H379" s="4">
        <v>66</v>
      </c>
      <c r="I379" s="4">
        <v>2.2999999999999998</v>
      </c>
      <c r="J379" s="4">
        <v>0.4</v>
      </c>
      <c r="K379" s="4">
        <v>16.2</v>
      </c>
      <c r="L379" s="8">
        <v>2</v>
      </c>
      <c r="M379" s="4">
        <f>IF(AlimentosSMAECOPIA2[[#This Row],[Categoria]]="Cereales",AlimentosSMAECOPIA2[[#This Row],[Proteina]],"")</f>
        <v>2.2999999999999998</v>
      </c>
      <c r="N379" s="8">
        <f>AlimentosSMAECOPIA2[[#This Row],[Fibra]]/AlimentosSMAECOPIA2[[#This Row],[Peso_neto]]</f>
        <v>2.4096385542168676E-2</v>
      </c>
    </row>
    <row r="380" spans="2:14" hidden="1" x14ac:dyDescent="0.25">
      <c r="B380" s="17" t="s">
        <v>1305</v>
      </c>
      <c r="C380" s="3" t="s">
        <v>32</v>
      </c>
      <c r="D380" s="4">
        <v>2</v>
      </c>
      <c r="E380" s="2" t="s">
        <v>45</v>
      </c>
      <c r="F380" s="4">
        <v>242</v>
      </c>
      <c r="G380" s="4">
        <v>162</v>
      </c>
      <c r="H380" s="4">
        <v>79</v>
      </c>
      <c r="I380" s="4">
        <v>1.7</v>
      </c>
      <c r="J380" s="4">
        <v>0.5</v>
      </c>
      <c r="K380" s="4">
        <v>19.100000000000001</v>
      </c>
      <c r="L380" s="8">
        <v>3.9</v>
      </c>
      <c r="M380" s="4" t="str">
        <f>IF(AlimentosSMAECOPIA2[[#This Row],[Categoria]]="Cereales",AlimentosSMAECOPIA2[[#This Row],[Proteina]],"")</f>
        <v/>
      </c>
      <c r="N380" s="8">
        <f>AlimentosSMAECOPIA2[[#This Row],[Fibra]]/AlimentosSMAECOPIA2[[#This Row],[Peso_neto]]</f>
        <v>2.4074074074074074E-2</v>
      </c>
    </row>
    <row r="381" spans="2:14" hidden="1" x14ac:dyDescent="0.25">
      <c r="B381" s="17" t="s">
        <v>1302</v>
      </c>
      <c r="C381" s="3" t="s">
        <v>32</v>
      </c>
      <c r="D381" s="4">
        <v>4</v>
      </c>
      <c r="E381" s="2" t="s">
        <v>45</v>
      </c>
      <c r="F381" s="4">
        <v>140</v>
      </c>
      <c r="G381" s="4">
        <v>129</v>
      </c>
      <c r="H381" s="4">
        <v>48</v>
      </c>
      <c r="I381" s="4">
        <v>2.1</v>
      </c>
      <c r="J381" s="4">
        <v>0.4</v>
      </c>
      <c r="K381" s="4">
        <v>15.2</v>
      </c>
      <c r="L381" s="8">
        <v>3.1</v>
      </c>
      <c r="M381" s="4" t="str">
        <f>IF(AlimentosSMAECOPIA2[[#This Row],[Categoria]]="Cereales",AlimentosSMAECOPIA2[[#This Row],[Proteina]],"")</f>
        <v/>
      </c>
      <c r="N381" s="8">
        <f>AlimentosSMAECOPIA2[[#This Row],[Fibra]]/AlimentosSMAECOPIA2[[#This Row],[Peso_neto]]</f>
        <v>2.4031007751937984E-2</v>
      </c>
    </row>
    <row r="382" spans="2:14" hidden="1" x14ac:dyDescent="0.25">
      <c r="B382" s="17" t="s">
        <v>267</v>
      </c>
      <c r="C382" s="3" t="s">
        <v>2040</v>
      </c>
      <c r="D382" s="4">
        <v>0.33333333300000001</v>
      </c>
      <c r="E382" s="2" t="s">
        <v>45</v>
      </c>
      <c r="F382" s="4">
        <v>25</v>
      </c>
      <c r="G382" s="4">
        <v>25</v>
      </c>
      <c r="H382" s="4">
        <v>65</v>
      </c>
      <c r="I382" s="4">
        <v>2.4</v>
      </c>
      <c r="J382" s="4">
        <v>1.1000000000000001</v>
      </c>
      <c r="K382" s="4">
        <v>12.5</v>
      </c>
      <c r="L382" s="8">
        <v>0.6</v>
      </c>
      <c r="M382" s="4">
        <f>IF(AlimentosSMAECOPIA2[[#This Row],[Categoria]]="Cereales",AlimentosSMAECOPIA2[[#This Row],[Proteina]],"")</f>
        <v>2.4</v>
      </c>
      <c r="N382" s="8">
        <f>AlimentosSMAECOPIA2[[#This Row],[Fibra]]/AlimentosSMAECOPIA2[[#This Row],[Peso_neto]]</f>
        <v>2.4E-2</v>
      </c>
    </row>
    <row r="383" spans="2:14" hidden="1" x14ac:dyDescent="0.25">
      <c r="B383" s="17" t="s">
        <v>268</v>
      </c>
      <c r="C383" s="3" t="s">
        <v>2040</v>
      </c>
      <c r="D383" s="4">
        <v>0.33333333300000001</v>
      </c>
      <c r="E383" s="2" t="s">
        <v>45</v>
      </c>
      <c r="F383" s="4">
        <v>25</v>
      </c>
      <c r="G383" s="4">
        <v>25</v>
      </c>
      <c r="H383" s="4">
        <v>65</v>
      </c>
      <c r="I383" s="4">
        <v>2.4</v>
      </c>
      <c r="J383" s="4">
        <v>1.1000000000000001</v>
      </c>
      <c r="K383" s="4">
        <v>12.5</v>
      </c>
      <c r="L383" s="8">
        <v>0.6</v>
      </c>
      <c r="M383" s="4">
        <f>IF(AlimentosSMAECOPIA2[[#This Row],[Categoria]]="Cereales",AlimentosSMAECOPIA2[[#This Row],[Proteina]],"")</f>
        <v>2.4</v>
      </c>
      <c r="N383" s="8">
        <f>AlimentosSMAECOPIA2[[#This Row],[Fibra]]/AlimentosSMAECOPIA2[[#This Row],[Peso_neto]]</f>
        <v>2.4E-2</v>
      </c>
    </row>
    <row r="384" spans="2:14" hidden="1" x14ac:dyDescent="0.25">
      <c r="B384" s="17" t="s">
        <v>850</v>
      </c>
      <c r="C384" s="3" t="s">
        <v>2040</v>
      </c>
      <c r="D384" s="4">
        <v>25</v>
      </c>
      <c r="E384" s="2" t="s">
        <v>10</v>
      </c>
      <c r="F384" s="4">
        <v>25</v>
      </c>
      <c r="G384" s="4">
        <v>25</v>
      </c>
      <c r="H384" s="4">
        <v>99</v>
      </c>
      <c r="I384" s="4">
        <v>1.1000000000000001</v>
      </c>
      <c r="J384" s="4">
        <v>3.9</v>
      </c>
      <c r="K384" s="4">
        <v>14.9</v>
      </c>
      <c r="L384" s="8">
        <v>0.6</v>
      </c>
      <c r="M384" s="4">
        <f>IF(AlimentosSMAECOPIA2[[#This Row],[Categoria]]="Cereales",AlimentosSMAECOPIA2[[#This Row],[Proteina]],"")</f>
        <v>1.1000000000000001</v>
      </c>
      <c r="N384" s="8">
        <f>AlimentosSMAECOPIA2[[#This Row],[Fibra]]/AlimentosSMAECOPIA2[[#This Row],[Peso_neto]]</f>
        <v>2.4E-2</v>
      </c>
    </row>
    <row r="385" spans="2:14" hidden="1" x14ac:dyDescent="0.25">
      <c r="B385" s="17" t="s">
        <v>1436</v>
      </c>
      <c r="C385" s="3" t="s">
        <v>2040</v>
      </c>
      <c r="D385" s="4">
        <v>0.33333333300000001</v>
      </c>
      <c r="E385" s="2" t="s">
        <v>45</v>
      </c>
      <c r="F385" s="4">
        <v>25</v>
      </c>
      <c r="G385" s="4">
        <v>25</v>
      </c>
      <c r="H385" s="4">
        <v>65</v>
      </c>
      <c r="I385" s="4">
        <v>2.4</v>
      </c>
      <c r="J385" s="4">
        <v>1.1000000000000001</v>
      </c>
      <c r="K385" s="4">
        <v>12.5</v>
      </c>
      <c r="L385" s="8">
        <v>0.6</v>
      </c>
      <c r="M385" s="4">
        <f>IF(AlimentosSMAECOPIA2[[#This Row],[Categoria]]="Cereales",AlimentosSMAECOPIA2[[#This Row],[Proteina]],"")</f>
        <v>2.4</v>
      </c>
      <c r="N385" s="8">
        <f>AlimentosSMAECOPIA2[[#This Row],[Fibra]]/AlimentosSMAECOPIA2[[#This Row],[Peso_neto]]</f>
        <v>2.4E-2</v>
      </c>
    </row>
    <row r="386" spans="2:14" hidden="1" x14ac:dyDescent="0.25">
      <c r="B386" s="17" t="s">
        <v>802</v>
      </c>
      <c r="C386" s="3" t="s">
        <v>32</v>
      </c>
      <c r="D386" s="4">
        <v>1</v>
      </c>
      <c r="E386" s="2" t="s">
        <v>50</v>
      </c>
      <c r="F386" s="4">
        <v>150</v>
      </c>
      <c r="G386" s="4">
        <v>150</v>
      </c>
      <c r="H386" s="4">
        <v>71</v>
      </c>
      <c r="I386" s="4">
        <v>1.4</v>
      </c>
      <c r="J386" s="4">
        <v>0.2</v>
      </c>
      <c r="K386" s="4">
        <v>17.7</v>
      </c>
      <c r="L386" s="8">
        <v>3.6</v>
      </c>
      <c r="M386" s="4" t="str">
        <f>IF(AlimentosSMAECOPIA2[[#This Row],[Categoria]]="Cereales",AlimentosSMAECOPIA2[[#This Row],[Proteina]],"")</f>
        <v/>
      </c>
      <c r="N386" s="8">
        <f>AlimentosSMAECOPIA2[[#This Row],[Fibra]]/AlimentosSMAECOPIA2[[#This Row],[Peso_neto]]</f>
        <v>2.4E-2</v>
      </c>
    </row>
    <row r="387" spans="2:14" hidden="1" x14ac:dyDescent="0.25">
      <c r="B387" s="17" t="s">
        <v>1317</v>
      </c>
      <c r="C387" s="3" t="s">
        <v>39</v>
      </c>
      <c r="D387" s="4">
        <v>2</v>
      </c>
      <c r="E387" s="2" t="s">
        <v>45</v>
      </c>
      <c r="F387" s="4">
        <v>140</v>
      </c>
      <c r="G387" s="4">
        <v>134</v>
      </c>
      <c r="H387" s="4">
        <v>22</v>
      </c>
      <c r="I387" s="4">
        <v>1.8</v>
      </c>
      <c r="J387" s="4">
        <v>0.1</v>
      </c>
      <c r="K387" s="4">
        <v>4.5</v>
      </c>
      <c r="L387" s="8">
        <v>3.2</v>
      </c>
      <c r="M387" s="4" t="str">
        <f>IF(AlimentosSMAECOPIA2[[#This Row],[Categoria]]="Cereales",AlimentosSMAECOPIA2[[#This Row],[Proteina]],"")</f>
        <v/>
      </c>
      <c r="N387" s="8">
        <f>AlimentosSMAECOPIA2[[#This Row],[Fibra]]/AlimentosSMAECOPIA2[[#This Row],[Peso_neto]]</f>
        <v>2.3880597014925373E-2</v>
      </c>
    </row>
    <row r="388" spans="2:14" hidden="1" x14ac:dyDescent="0.25">
      <c r="B388" s="17" t="s">
        <v>1304</v>
      </c>
      <c r="C388" s="3" t="s">
        <v>32</v>
      </c>
      <c r="D388" s="4">
        <v>1</v>
      </c>
      <c r="E388" s="2" t="s">
        <v>45</v>
      </c>
      <c r="F388" s="4">
        <v>201</v>
      </c>
      <c r="G388" s="4">
        <v>155</v>
      </c>
      <c r="H388" s="4">
        <v>72</v>
      </c>
      <c r="I388" s="4">
        <v>1.1000000000000001</v>
      </c>
      <c r="J388" s="4">
        <v>0.6</v>
      </c>
      <c r="K388" s="4">
        <v>18.3</v>
      </c>
      <c r="L388" s="8">
        <v>3.7</v>
      </c>
      <c r="M388" s="4" t="str">
        <f>IF(AlimentosSMAECOPIA2[[#This Row],[Categoria]]="Cereales",AlimentosSMAECOPIA2[[#This Row],[Proteina]],"")</f>
        <v/>
      </c>
      <c r="N388" s="8">
        <f>AlimentosSMAECOPIA2[[#This Row],[Fibra]]/AlimentosSMAECOPIA2[[#This Row],[Peso_neto]]</f>
        <v>2.3870967741935485E-2</v>
      </c>
    </row>
    <row r="389" spans="2:14" hidden="1" x14ac:dyDescent="0.25">
      <c r="B389" s="17" t="s">
        <v>459</v>
      </c>
      <c r="C389" s="3" t="s">
        <v>32</v>
      </c>
      <c r="D389" s="4">
        <v>20</v>
      </c>
      <c r="E389" s="2" t="s">
        <v>45</v>
      </c>
      <c r="F389" s="4">
        <v>136</v>
      </c>
      <c r="G389" s="4">
        <v>88</v>
      </c>
      <c r="H389" s="4">
        <v>56</v>
      </c>
      <c r="I389" s="4">
        <v>0.9</v>
      </c>
      <c r="J389" s="4">
        <v>0.2</v>
      </c>
      <c r="K389" s="4">
        <v>14.7</v>
      </c>
      <c r="L389" s="8">
        <v>2.1</v>
      </c>
      <c r="M389" s="4" t="str">
        <f>IF(AlimentosSMAECOPIA2[[#This Row],[Categoria]]="Cereales",AlimentosSMAECOPIA2[[#This Row],[Proteina]],"")</f>
        <v/>
      </c>
      <c r="N389" s="8">
        <f>AlimentosSMAECOPIA2[[#This Row],[Fibra]]/AlimentosSMAECOPIA2[[#This Row],[Peso_neto]]</f>
        <v>2.3863636363636365E-2</v>
      </c>
    </row>
    <row r="390" spans="2:14" hidden="1" x14ac:dyDescent="0.25">
      <c r="B390" s="17" t="s">
        <v>232</v>
      </c>
      <c r="C390" s="3" t="s">
        <v>2040</v>
      </c>
      <c r="D390" s="4">
        <v>1</v>
      </c>
      <c r="E390" s="2" t="s">
        <v>226</v>
      </c>
      <c r="F390" s="4">
        <v>21</v>
      </c>
      <c r="G390" s="4">
        <v>21</v>
      </c>
      <c r="H390" s="4">
        <v>90</v>
      </c>
      <c r="I390" s="4">
        <v>1</v>
      </c>
      <c r="J390" s="4">
        <v>2</v>
      </c>
      <c r="K390" s="4">
        <v>16</v>
      </c>
      <c r="L390" s="8">
        <v>0.5</v>
      </c>
      <c r="M390" s="4">
        <f>IF(AlimentosSMAECOPIA2[[#This Row],[Categoria]]="Cereales",AlimentosSMAECOPIA2[[#This Row],[Proteina]],"")</f>
        <v>1</v>
      </c>
      <c r="N390" s="8">
        <f>AlimentosSMAECOPIA2[[#This Row],[Fibra]]/AlimentosSMAECOPIA2[[#This Row],[Peso_neto]]</f>
        <v>2.3809523809523808E-2</v>
      </c>
    </row>
    <row r="391" spans="2:14" hidden="1" x14ac:dyDescent="0.25">
      <c r="B391" s="17" t="s">
        <v>1062</v>
      </c>
      <c r="C391" s="3" t="s">
        <v>2040</v>
      </c>
      <c r="D391" s="4">
        <v>0.5</v>
      </c>
      <c r="E391" s="2" t="s">
        <v>224</v>
      </c>
      <c r="F391" s="4">
        <v>21</v>
      </c>
      <c r="G391" s="4">
        <v>21</v>
      </c>
      <c r="H391" s="4">
        <v>95</v>
      </c>
      <c r="I391" s="4">
        <v>1</v>
      </c>
      <c r="J391" s="4">
        <v>5.9</v>
      </c>
      <c r="K391" s="4">
        <v>9</v>
      </c>
      <c r="L391" s="8">
        <v>0.5</v>
      </c>
      <c r="M391" s="4">
        <f>IF(AlimentosSMAECOPIA2[[#This Row],[Categoria]]="Cereales",AlimentosSMAECOPIA2[[#This Row],[Proteina]],"")</f>
        <v>1</v>
      </c>
      <c r="N391" s="8">
        <f>AlimentosSMAECOPIA2[[#This Row],[Fibra]]/AlimentosSMAECOPIA2[[#This Row],[Peso_neto]]</f>
        <v>2.3809523809523808E-2</v>
      </c>
    </row>
    <row r="392" spans="2:14" hidden="1" x14ac:dyDescent="0.25">
      <c r="B392" s="17" t="s">
        <v>1466</v>
      </c>
      <c r="C392" s="3" t="s">
        <v>2040</v>
      </c>
      <c r="D392" s="4">
        <v>0.75</v>
      </c>
      <c r="E392" s="2" t="s">
        <v>50</v>
      </c>
      <c r="F392" s="4">
        <v>128</v>
      </c>
      <c r="G392" s="4">
        <v>105</v>
      </c>
      <c r="H392" s="4">
        <v>72</v>
      </c>
      <c r="I392" s="4">
        <v>1.8</v>
      </c>
      <c r="J392" s="4">
        <v>0.1</v>
      </c>
      <c r="K392" s="4">
        <v>16.399999999999999</v>
      </c>
      <c r="L392" s="8">
        <v>2.5</v>
      </c>
      <c r="M392" s="4">
        <f>IF(AlimentosSMAECOPIA2[[#This Row],[Categoria]]="Cereales",AlimentosSMAECOPIA2[[#This Row],[Proteina]],"")</f>
        <v>1.8</v>
      </c>
      <c r="N392" s="8">
        <f>AlimentosSMAECOPIA2[[#This Row],[Fibra]]/AlimentosSMAECOPIA2[[#This Row],[Peso_neto]]</f>
        <v>2.3809523809523808E-2</v>
      </c>
    </row>
    <row r="393" spans="2:14" hidden="1" x14ac:dyDescent="0.25">
      <c r="B393" s="17" t="s">
        <v>882</v>
      </c>
      <c r="C393" s="3" t="s">
        <v>32</v>
      </c>
      <c r="D393" s="4">
        <v>0.25</v>
      </c>
      <c r="E393" s="2" t="s">
        <v>50</v>
      </c>
      <c r="F393" s="4">
        <v>63</v>
      </c>
      <c r="G393" s="4">
        <v>63</v>
      </c>
      <c r="H393" s="4">
        <v>46</v>
      </c>
      <c r="I393" s="4">
        <v>0.4</v>
      </c>
      <c r="J393" s="4">
        <v>0.1</v>
      </c>
      <c r="K393" s="4">
        <v>11.8</v>
      </c>
      <c r="L393" s="8">
        <v>1.5</v>
      </c>
      <c r="M393" s="4" t="str">
        <f>IF(AlimentosSMAECOPIA2[[#This Row],[Categoria]]="Cereales",AlimentosSMAECOPIA2[[#This Row],[Proteina]],"")</f>
        <v/>
      </c>
      <c r="N393" s="8">
        <f>AlimentosSMAECOPIA2[[#This Row],[Fibra]]/AlimentosSMAECOPIA2[[#This Row],[Peso_neto]]</f>
        <v>2.3809523809523808E-2</v>
      </c>
    </row>
    <row r="394" spans="2:14" hidden="1" x14ac:dyDescent="0.25">
      <c r="B394" s="17" t="s">
        <v>1300</v>
      </c>
      <c r="C394" s="3" t="s">
        <v>32</v>
      </c>
      <c r="D394" s="4">
        <v>2</v>
      </c>
      <c r="E394" s="2" t="s">
        <v>45</v>
      </c>
      <c r="F394" s="4">
        <v>200</v>
      </c>
      <c r="G394" s="4">
        <v>126</v>
      </c>
      <c r="H394" s="4">
        <v>73</v>
      </c>
      <c r="I394" s="4">
        <v>1.9</v>
      </c>
      <c r="J394" s="4">
        <v>0.8</v>
      </c>
      <c r="K394" s="4">
        <v>14.9</v>
      </c>
      <c r="L394" s="8">
        <v>3</v>
      </c>
      <c r="M394" s="4" t="str">
        <f>IF(AlimentosSMAECOPIA2[[#This Row],[Categoria]]="Cereales",AlimentosSMAECOPIA2[[#This Row],[Proteina]],"")</f>
        <v/>
      </c>
      <c r="N394" s="8">
        <f>AlimentosSMAECOPIA2[[#This Row],[Fibra]]/AlimentosSMAECOPIA2[[#This Row],[Peso_neto]]</f>
        <v>2.3809523809523808E-2</v>
      </c>
    </row>
    <row r="395" spans="2:14" hidden="1" x14ac:dyDescent="0.25">
      <c r="B395" s="17" t="s">
        <v>1679</v>
      </c>
      <c r="C395" s="3" t="s">
        <v>39</v>
      </c>
      <c r="D395" s="4">
        <v>0.25</v>
      </c>
      <c r="E395" s="2" t="s">
        <v>50</v>
      </c>
      <c r="F395" s="4">
        <v>63</v>
      </c>
      <c r="G395" s="4">
        <v>63</v>
      </c>
      <c r="H395" s="4">
        <v>24</v>
      </c>
      <c r="I395" s="4">
        <v>1</v>
      </c>
      <c r="J395" s="4">
        <v>0.1</v>
      </c>
      <c r="K395" s="4">
        <v>5.6</v>
      </c>
      <c r="L395" s="8">
        <v>1.5</v>
      </c>
      <c r="M395" s="4" t="str">
        <f>IF(AlimentosSMAECOPIA2[[#This Row],[Categoria]]="Cereales",AlimentosSMAECOPIA2[[#This Row],[Proteina]],"")</f>
        <v/>
      </c>
      <c r="N395" s="8">
        <f>AlimentosSMAECOPIA2[[#This Row],[Fibra]]/AlimentosSMAECOPIA2[[#This Row],[Peso_neto]]</f>
        <v>2.3809523809523808E-2</v>
      </c>
    </row>
    <row r="396" spans="2:14" hidden="1" x14ac:dyDescent="0.25">
      <c r="B396" s="17" t="s">
        <v>1301</v>
      </c>
      <c r="C396" s="3" t="s">
        <v>32</v>
      </c>
      <c r="D396" s="4">
        <v>2</v>
      </c>
      <c r="E396" s="2" t="s">
        <v>45</v>
      </c>
      <c r="F396" s="4">
        <v>220</v>
      </c>
      <c r="G396" s="4">
        <v>139</v>
      </c>
      <c r="H396" s="4">
        <v>69</v>
      </c>
      <c r="I396" s="4">
        <v>1.4</v>
      </c>
      <c r="J396" s="4">
        <v>1</v>
      </c>
      <c r="K396" s="4">
        <v>16.399999999999999</v>
      </c>
      <c r="L396" s="8">
        <v>3.3</v>
      </c>
      <c r="M396" s="4" t="str">
        <f>IF(AlimentosSMAECOPIA2[[#This Row],[Categoria]]="Cereales",AlimentosSMAECOPIA2[[#This Row],[Proteina]],"")</f>
        <v/>
      </c>
      <c r="N396" s="8">
        <f>AlimentosSMAECOPIA2[[#This Row],[Fibra]]/AlimentosSMAECOPIA2[[#This Row],[Peso_neto]]</f>
        <v>2.3741007194244605E-2</v>
      </c>
    </row>
    <row r="397" spans="2:14" hidden="1" x14ac:dyDescent="0.25">
      <c r="B397" s="17" t="s">
        <v>929</v>
      </c>
      <c r="C397" s="3" t="s">
        <v>2040</v>
      </c>
      <c r="D397" s="4">
        <v>2</v>
      </c>
      <c r="E397" s="2" t="s">
        <v>52</v>
      </c>
      <c r="F397" s="4">
        <v>17</v>
      </c>
      <c r="G397" s="4">
        <v>17</v>
      </c>
      <c r="H397" s="4">
        <v>62</v>
      </c>
      <c r="I397" s="4">
        <v>2.1</v>
      </c>
      <c r="J397" s="4">
        <v>0.3</v>
      </c>
      <c r="K397" s="4">
        <v>12.4</v>
      </c>
      <c r="L397" s="8">
        <v>0.4</v>
      </c>
      <c r="M397" s="4">
        <f>IF(AlimentosSMAECOPIA2[[#This Row],[Categoria]]="Cereales",AlimentosSMAECOPIA2[[#This Row],[Proteina]],"")</f>
        <v>2.1</v>
      </c>
      <c r="N397" s="8">
        <f>AlimentosSMAECOPIA2[[#This Row],[Fibra]]/AlimentosSMAECOPIA2[[#This Row],[Peso_neto]]</f>
        <v>2.3529411764705882E-2</v>
      </c>
    </row>
    <row r="398" spans="2:14" hidden="1" x14ac:dyDescent="0.25">
      <c r="B398" s="17" t="s">
        <v>480</v>
      </c>
      <c r="C398" s="3" t="s">
        <v>32</v>
      </c>
      <c r="D398" s="4">
        <v>0.5</v>
      </c>
      <c r="E398" s="2" t="s">
        <v>50</v>
      </c>
      <c r="F398" s="4">
        <v>78</v>
      </c>
      <c r="G398" s="4">
        <v>78</v>
      </c>
      <c r="H398" s="4">
        <v>58</v>
      </c>
      <c r="I398" s="4">
        <v>1.3</v>
      </c>
      <c r="J398" s="4">
        <v>0.5</v>
      </c>
      <c r="K398" s="4">
        <v>13.8</v>
      </c>
      <c r="L398" s="8">
        <v>1.8</v>
      </c>
      <c r="M398" s="4" t="str">
        <f>IF(AlimentosSMAECOPIA2[[#This Row],[Categoria]]="Cereales",AlimentosSMAECOPIA2[[#This Row],[Proteina]],"")</f>
        <v/>
      </c>
      <c r="N398" s="8">
        <f>AlimentosSMAECOPIA2[[#This Row],[Fibra]]/AlimentosSMAECOPIA2[[#This Row],[Peso_neto]]</f>
        <v>2.3076923076923078E-2</v>
      </c>
    </row>
    <row r="399" spans="2:14" hidden="1" x14ac:dyDescent="0.25">
      <c r="B399" s="17" t="s">
        <v>359</v>
      </c>
      <c r="C399" s="3" t="s">
        <v>2040</v>
      </c>
      <c r="D399" s="4">
        <v>0.2</v>
      </c>
      <c r="E399" s="2" t="s">
        <v>50</v>
      </c>
      <c r="F399" s="4">
        <v>52</v>
      </c>
      <c r="G399" s="4">
        <v>52</v>
      </c>
      <c r="H399" s="4">
        <v>71</v>
      </c>
      <c r="I399" s="4">
        <v>0.4</v>
      </c>
      <c r="J399" s="4">
        <v>1.7</v>
      </c>
      <c r="K399" s="4">
        <v>14.5</v>
      </c>
      <c r="L399" s="8">
        <v>1.2</v>
      </c>
      <c r="M399" s="4">
        <f>IF(AlimentosSMAECOPIA2[[#This Row],[Categoria]]="Cereales",AlimentosSMAECOPIA2[[#This Row],[Proteina]],"")</f>
        <v>0.4</v>
      </c>
      <c r="N399" s="8">
        <f>AlimentosSMAECOPIA2[[#This Row],[Fibra]]/AlimentosSMAECOPIA2[[#This Row],[Peso_neto]]</f>
        <v>2.3076923076923075E-2</v>
      </c>
    </row>
    <row r="400" spans="2:14" hidden="1" x14ac:dyDescent="0.25">
      <c r="B400" s="17" t="s">
        <v>814</v>
      </c>
      <c r="C400" s="3" t="s">
        <v>2040</v>
      </c>
      <c r="D400" s="4">
        <v>2</v>
      </c>
      <c r="E400" s="2" t="s">
        <v>45</v>
      </c>
      <c r="F400" s="4">
        <v>26</v>
      </c>
      <c r="G400" s="4">
        <v>26</v>
      </c>
      <c r="H400" s="4">
        <v>110</v>
      </c>
      <c r="I400" s="4">
        <v>1</v>
      </c>
      <c r="J400" s="4">
        <v>4.4000000000000004</v>
      </c>
      <c r="K400" s="4">
        <v>17.600000000000001</v>
      </c>
      <c r="L400" s="8">
        <v>0.6</v>
      </c>
      <c r="M400" s="4">
        <f>IF(AlimentosSMAECOPIA2[[#This Row],[Categoria]]="Cereales",AlimentosSMAECOPIA2[[#This Row],[Proteina]],"")</f>
        <v>1</v>
      </c>
      <c r="N400" s="8">
        <f>AlimentosSMAECOPIA2[[#This Row],[Fibra]]/AlimentosSMAECOPIA2[[#This Row],[Peso_neto]]</f>
        <v>2.3076923076923075E-2</v>
      </c>
    </row>
    <row r="401" spans="2:14" hidden="1" x14ac:dyDescent="0.25">
      <c r="B401" s="17" t="s">
        <v>841</v>
      </c>
      <c r="C401" s="3" t="s">
        <v>2040</v>
      </c>
      <c r="D401" s="4">
        <v>1</v>
      </c>
      <c r="E401" s="2" t="s">
        <v>45</v>
      </c>
      <c r="F401" s="4">
        <v>26</v>
      </c>
      <c r="G401" s="4">
        <v>26</v>
      </c>
      <c r="H401" s="4">
        <v>113</v>
      </c>
      <c r="I401" s="4">
        <v>1.3</v>
      </c>
      <c r="J401" s="4">
        <v>4.3</v>
      </c>
      <c r="K401" s="4">
        <v>17.2</v>
      </c>
      <c r="L401" s="8">
        <v>0.6</v>
      </c>
      <c r="M401" s="4">
        <f>IF(AlimentosSMAECOPIA2[[#This Row],[Categoria]]="Cereales",AlimentosSMAECOPIA2[[#This Row],[Proteina]],"")</f>
        <v>1.3</v>
      </c>
      <c r="N401" s="8">
        <f>AlimentosSMAECOPIA2[[#This Row],[Fibra]]/AlimentosSMAECOPIA2[[#This Row],[Peso_neto]]</f>
        <v>2.3076923076923075E-2</v>
      </c>
    </row>
    <row r="402" spans="2:14" hidden="1" x14ac:dyDescent="0.25">
      <c r="B402" s="17" t="s">
        <v>975</v>
      </c>
      <c r="C402" s="3" t="s">
        <v>2040</v>
      </c>
      <c r="D402" s="4">
        <v>0.33333333300000001</v>
      </c>
      <c r="E402" s="2" t="s">
        <v>50</v>
      </c>
      <c r="F402" s="4">
        <v>13</v>
      </c>
      <c r="G402" s="4">
        <v>13</v>
      </c>
      <c r="H402" s="4">
        <v>52</v>
      </c>
      <c r="I402" s="4">
        <v>0.7</v>
      </c>
      <c r="J402" s="4">
        <v>0.1</v>
      </c>
      <c r="K402" s="4">
        <v>12</v>
      </c>
      <c r="L402" s="8">
        <v>0.3</v>
      </c>
      <c r="M402" s="4">
        <f>IF(AlimentosSMAECOPIA2[[#This Row],[Categoria]]="Cereales",AlimentosSMAECOPIA2[[#This Row],[Proteina]],"")</f>
        <v>0.7</v>
      </c>
      <c r="N402" s="8">
        <f>AlimentosSMAECOPIA2[[#This Row],[Fibra]]/AlimentosSMAECOPIA2[[#This Row],[Peso_neto]]</f>
        <v>2.3076923076923075E-2</v>
      </c>
    </row>
    <row r="403" spans="2:14" hidden="1" x14ac:dyDescent="0.25">
      <c r="B403" s="17" t="s">
        <v>2010</v>
      </c>
      <c r="C403" s="3" t="s">
        <v>2040</v>
      </c>
      <c r="D403" s="4">
        <v>1</v>
      </c>
      <c r="E403" s="2" t="s">
        <v>45</v>
      </c>
      <c r="F403" s="4">
        <v>35</v>
      </c>
      <c r="G403" s="4">
        <v>35</v>
      </c>
      <c r="H403" s="4">
        <v>100</v>
      </c>
      <c r="I403" s="4">
        <v>2.2999999999999998</v>
      </c>
      <c r="J403" s="4">
        <v>3.4</v>
      </c>
      <c r="K403" s="4">
        <v>15.1</v>
      </c>
      <c r="L403" s="8">
        <v>0.8</v>
      </c>
      <c r="M403" s="4">
        <f>IF(AlimentosSMAECOPIA2[[#This Row],[Categoria]]="Cereales",AlimentosSMAECOPIA2[[#This Row],[Proteina]],"")</f>
        <v>2.2999999999999998</v>
      </c>
      <c r="N403" s="8">
        <f>AlimentosSMAECOPIA2[[#This Row],[Fibra]]/AlimentosSMAECOPIA2[[#This Row],[Peso_neto]]</f>
        <v>2.2857142857142857E-2</v>
      </c>
    </row>
    <row r="404" spans="2:14" hidden="1" x14ac:dyDescent="0.25">
      <c r="B404" s="17" t="s">
        <v>1209</v>
      </c>
      <c r="C404" s="3" t="s">
        <v>2040</v>
      </c>
      <c r="D404" s="4">
        <v>0.5</v>
      </c>
      <c r="E404" s="2" t="s">
        <v>45</v>
      </c>
      <c r="F404" s="4">
        <v>22</v>
      </c>
      <c r="G404" s="4">
        <v>22</v>
      </c>
      <c r="H404" s="4">
        <v>55</v>
      </c>
      <c r="I404" s="4">
        <v>2</v>
      </c>
      <c r="J404" s="4">
        <v>1</v>
      </c>
      <c r="K404" s="4">
        <v>10.5</v>
      </c>
      <c r="L404" s="8">
        <v>0.5</v>
      </c>
      <c r="M404" s="4">
        <f>IF(AlimentosSMAECOPIA2[[#This Row],[Categoria]]="Cereales",AlimentosSMAECOPIA2[[#This Row],[Proteina]],"")</f>
        <v>2</v>
      </c>
      <c r="N404" s="8">
        <f>AlimentosSMAECOPIA2[[#This Row],[Fibra]]/AlimentosSMAECOPIA2[[#This Row],[Peso_neto]]</f>
        <v>2.2727272727272728E-2</v>
      </c>
    </row>
    <row r="405" spans="2:14" hidden="1" x14ac:dyDescent="0.25">
      <c r="B405" s="17" t="s">
        <v>1210</v>
      </c>
      <c r="C405" s="3" t="s">
        <v>2040</v>
      </c>
      <c r="D405" s="4">
        <v>0.5</v>
      </c>
      <c r="E405" s="2" t="s">
        <v>45</v>
      </c>
      <c r="F405" s="4">
        <v>22</v>
      </c>
      <c r="G405" s="4">
        <v>22</v>
      </c>
      <c r="H405" s="4">
        <v>55</v>
      </c>
      <c r="I405" s="4">
        <v>2</v>
      </c>
      <c r="J405" s="4">
        <v>1</v>
      </c>
      <c r="K405" s="4">
        <v>10.5</v>
      </c>
      <c r="L405" s="8">
        <v>0.5</v>
      </c>
      <c r="M405" s="4">
        <f>IF(AlimentosSMAECOPIA2[[#This Row],[Categoria]]="Cereales",AlimentosSMAECOPIA2[[#This Row],[Proteina]],"")</f>
        <v>2</v>
      </c>
      <c r="N405" s="8">
        <f>AlimentosSMAECOPIA2[[#This Row],[Fibra]]/AlimentosSMAECOPIA2[[#This Row],[Peso_neto]]</f>
        <v>2.2727272727272728E-2</v>
      </c>
    </row>
    <row r="406" spans="2:14" hidden="1" x14ac:dyDescent="0.25">
      <c r="B406" s="17" t="s">
        <v>1420</v>
      </c>
      <c r="C406" s="3" t="s">
        <v>2040</v>
      </c>
      <c r="D406" s="4">
        <v>0.5</v>
      </c>
      <c r="E406" s="2" t="s">
        <v>45</v>
      </c>
      <c r="F406" s="4">
        <v>22</v>
      </c>
      <c r="G406" s="4">
        <v>22</v>
      </c>
      <c r="H406" s="4">
        <v>55</v>
      </c>
      <c r="I406" s="4">
        <v>2</v>
      </c>
      <c r="J406" s="4">
        <v>1</v>
      </c>
      <c r="K406" s="4">
        <v>10.5</v>
      </c>
      <c r="L406" s="8">
        <v>0.5</v>
      </c>
      <c r="M406" s="4">
        <f>IF(AlimentosSMAECOPIA2[[#This Row],[Categoria]]="Cereales",AlimentosSMAECOPIA2[[#This Row],[Proteina]],"")</f>
        <v>2</v>
      </c>
      <c r="N406" s="8">
        <f>AlimentosSMAECOPIA2[[#This Row],[Fibra]]/AlimentosSMAECOPIA2[[#This Row],[Peso_neto]]</f>
        <v>2.2727272727272728E-2</v>
      </c>
    </row>
    <row r="407" spans="2:14" hidden="1" x14ac:dyDescent="0.25">
      <c r="B407" s="17" t="s">
        <v>1421</v>
      </c>
      <c r="C407" s="3" t="s">
        <v>2040</v>
      </c>
      <c r="D407" s="4">
        <v>0.5</v>
      </c>
      <c r="E407" s="2" t="s">
        <v>45</v>
      </c>
      <c r="F407" s="4">
        <v>22</v>
      </c>
      <c r="G407" s="4">
        <v>22</v>
      </c>
      <c r="H407" s="4">
        <v>55</v>
      </c>
      <c r="I407" s="4">
        <v>2</v>
      </c>
      <c r="J407" s="4">
        <v>1</v>
      </c>
      <c r="K407" s="4">
        <v>10.5</v>
      </c>
      <c r="L407" s="8">
        <v>0.5</v>
      </c>
      <c r="M407" s="4">
        <f>IF(AlimentosSMAECOPIA2[[#This Row],[Categoria]]="Cereales",AlimentosSMAECOPIA2[[#This Row],[Proteina]],"")</f>
        <v>2</v>
      </c>
      <c r="N407" s="8">
        <f>AlimentosSMAECOPIA2[[#This Row],[Fibra]]/AlimentosSMAECOPIA2[[#This Row],[Peso_neto]]</f>
        <v>2.2727272727272728E-2</v>
      </c>
    </row>
    <row r="408" spans="2:14" hidden="1" x14ac:dyDescent="0.25">
      <c r="B408" s="17" t="s">
        <v>1439</v>
      </c>
      <c r="C408" s="3" t="s">
        <v>2040</v>
      </c>
      <c r="D408" s="4">
        <v>0.5</v>
      </c>
      <c r="E408" s="2" t="s">
        <v>45</v>
      </c>
      <c r="F408" s="4">
        <v>22</v>
      </c>
      <c r="G408" s="4">
        <v>22</v>
      </c>
      <c r="H408" s="4">
        <v>55</v>
      </c>
      <c r="I408" s="4">
        <v>2</v>
      </c>
      <c r="J408" s="4">
        <v>1</v>
      </c>
      <c r="K408" s="4">
        <v>10.5</v>
      </c>
      <c r="L408" s="8">
        <v>0.5</v>
      </c>
      <c r="M408" s="4">
        <f>IF(AlimentosSMAECOPIA2[[#This Row],[Categoria]]="Cereales",AlimentosSMAECOPIA2[[#This Row],[Proteina]],"")</f>
        <v>2</v>
      </c>
      <c r="N408" s="8">
        <f>AlimentosSMAECOPIA2[[#This Row],[Fibra]]/AlimentosSMAECOPIA2[[#This Row],[Peso_neto]]</f>
        <v>2.2727272727272728E-2</v>
      </c>
    </row>
    <row r="409" spans="2:14" hidden="1" x14ac:dyDescent="0.25">
      <c r="B409" s="17" t="s">
        <v>1888</v>
      </c>
      <c r="C409" s="3" t="s">
        <v>2040</v>
      </c>
      <c r="D409" s="4">
        <v>2</v>
      </c>
      <c r="E409" s="2" t="s">
        <v>45</v>
      </c>
      <c r="F409" s="4">
        <v>22</v>
      </c>
      <c r="G409" s="4">
        <v>22</v>
      </c>
      <c r="H409" s="4">
        <v>106</v>
      </c>
      <c r="I409" s="4">
        <v>1.1000000000000001</v>
      </c>
      <c r="J409" s="4">
        <v>5.0999999999999996</v>
      </c>
      <c r="K409" s="4">
        <v>13.8</v>
      </c>
      <c r="L409" s="8">
        <v>0.5</v>
      </c>
      <c r="M409" s="4">
        <f>IF(AlimentosSMAECOPIA2[[#This Row],[Categoria]]="Cereales",AlimentosSMAECOPIA2[[#This Row],[Proteina]],"")</f>
        <v>1.1000000000000001</v>
      </c>
      <c r="N409" s="8">
        <f>AlimentosSMAECOPIA2[[#This Row],[Fibra]]/AlimentosSMAECOPIA2[[#This Row],[Peso_neto]]</f>
        <v>2.2727272727272728E-2</v>
      </c>
    </row>
    <row r="410" spans="2:14" hidden="1" x14ac:dyDescent="0.25">
      <c r="B410" s="17" t="s">
        <v>2016</v>
      </c>
      <c r="C410" s="3" t="s">
        <v>39</v>
      </c>
      <c r="D410" s="4">
        <v>3</v>
      </c>
      <c r="E410" s="2" t="s">
        <v>45</v>
      </c>
      <c r="F410" s="4">
        <v>102</v>
      </c>
      <c r="G410" s="4">
        <v>71</v>
      </c>
      <c r="H410" s="4">
        <v>18</v>
      </c>
      <c r="I410" s="4">
        <v>0.1</v>
      </c>
      <c r="J410" s="4">
        <v>0.3</v>
      </c>
      <c r="K410" s="4">
        <v>3.7</v>
      </c>
      <c r="L410" s="8">
        <v>1.6</v>
      </c>
      <c r="M410" s="4" t="str">
        <f>IF(AlimentosSMAECOPIA2[[#This Row],[Categoria]]="Cereales",AlimentosSMAECOPIA2[[#This Row],[Proteina]],"")</f>
        <v/>
      </c>
      <c r="N410" s="8">
        <f>AlimentosSMAECOPIA2[[#This Row],[Fibra]]/AlimentosSMAECOPIA2[[#This Row],[Peso_neto]]</f>
        <v>2.2535211267605635E-2</v>
      </c>
    </row>
    <row r="411" spans="2:14" hidden="1" x14ac:dyDescent="0.25">
      <c r="B411" s="17" t="s">
        <v>1913</v>
      </c>
      <c r="C411" s="3" t="s">
        <v>2040</v>
      </c>
      <c r="D411" s="4">
        <v>1</v>
      </c>
      <c r="E411" s="2" t="s">
        <v>476</v>
      </c>
      <c r="F411" s="4">
        <v>40</v>
      </c>
      <c r="G411" s="4">
        <v>40</v>
      </c>
      <c r="H411" s="4">
        <v>110</v>
      </c>
      <c r="I411" s="4">
        <v>1.3</v>
      </c>
      <c r="J411" s="4">
        <v>4.5</v>
      </c>
      <c r="K411" s="4">
        <v>16.5</v>
      </c>
      <c r="L411" s="8">
        <v>0.9</v>
      </c>
      <c r="M411" s="4">
        <f>IF(AlimentosSMAECOPIA2[[#This Row],[Categoria]]="Cereales",AlimentosSMAECOPIA2[[#This Row],[Proteina]],"")</f>
        <v>1.3</v>
      </c>
      <c r="N411" s="8">
        <f>AlimentosSMAECOPIA2[[#This Row],[Fibra]]/AlimentosSMAECOPIA2[[#This Row],[Peso_neto]]</f>
        <v>2.2499999999999999E-2</v>
      </c>
    </row>
    <row r="412" spans="2:14" hidden="1" x14ac:dyDescent="0.25">
      <c r="B412" s="17" t="s">
        <v>2020</v>
      </c>
      <c r="C412" s="3" t="s">
        <v>39</v>
      </c>
      <c r="D412" s="4">
        <v>2</v>
      </c>
      <c r="E412" s="2" t="s">
        <v>50</v>
      </c>
      <c r="F412" s="4">
        <v>160</v>
      </c>
      <c r="G412" s="4">
        <v>160</v>
      </c>
      <c r="H412" s="4">
        <v>27</v>
      </c>
      <c r="I412" s="4">
        <v>4.8</v>
      </c>
      <c r="J412" s="4">
        <v>1.7</v>
      </c>
      <c r="K412" s="4">
        <v>6.4</v>
      </c>
      <c r="L412" s="8">
        <v>3.6</v>
      </c>
      <c r="M412" s="4" t="str">
        <f>IF(AlimentosSMAECOPIA2[[#This Row],[Categoria]]="Cereales",AlimentosSMAECOPIA2[[#This Row],[Proteina]],"")</f>
        <v/>
      </c>
      <c r="N412" s="8">
        <f>AlimentosSMAECOPIA2[[#This Row],[Fibra]]/AlimentosSMAECOPIA2[[#This Row],[Peso_neto]]</f>
        <v>2.2499999999999999E-2</v>
      </c>
    </row>
    <row r="413" spans="2:14" hidden="1" x14ac:dyDescent="0.25">
      <c r="B413" s="17" t="s">
        <v>259</v>
      </c>
      <c r="C413" s="3" t="s">
        <v>32</v>
      </c>
      <c r="D413" s="4">
        <v>0.25</v>
      </c>
      <c r="E413" s="2" t="s">
        <v>50</v>
      </c>
      <c r="F413" s="4">
        <v>58</v>
      </c>
      <c r="G413" s="4">
        <v>58</v>
      </c>
      <c r="H413" s="4">
        <v>47</v>
      </c>
      <c r="I413" s="4">
        <v>0.2</v>
      </c>
      <c r="J413" s="4">
        <v>0.1</v>
      </c>
      <c r="K413" s="4">
        <v>12.6</v>
      </c>
      <c r="L413" s="8">
        <v>1.3</v>
      </c>
      <c r="M413" s="4" t="str">
        <f>IF(AlimentosSMAECOPIA2[[#This Row],[Categoria]]="Cereales",AlimentosSMAECOPIA2[[#This Row],[Proteina]],"")</f>
        <v/>
      </c>
      <c r="N413" s="8">
        <f>AlimentosSMAECOPIA2[[#This Row],[Fibra]]/AlimentosSMAECOPIA2[[#This Row],[Peso_neto]]</f>
        <v>2.2413793103448276E-2</v>
      </c>
    </row>
    <row r="414" spans="2:14" hidden="1" x14ac:dyDescent="0.25">
      <c r="B414" s="17" t="s">
        <v>219</v>
      </c>
      <c r="C414" s="3" t="s">
        <v>2040</v>
      </c>
      <c r="D414" s="4">
        <v>0.14285714299999999</v>
      </c>
      <c r="E414" s="2" t="s">
        <v>45</v>
      </c>
      <c r="F414" s="4">
        <v>27</v>
      </c>
      <c r="G414" s="4">
        <v>27</v>
      </c>
      <c r="H414" s="4">
        <v>72</v>
      </c>
      <c r="I414" s="4">
        <v>2.2000000000000002</v>
      </c>
      <c r="J414" s="4">
        <v>1</v>
      </c>
      <c r="K414" s="4">
        <v>13.4</v>
      </c>
      <c r="L414" s="8">
        <v>0.6</v>
      </c>
      <c r="M414" s="4">
        <f>IF(AlimentosSMAECOPIA2[[#This Row],[Categoria]]="Cereales",AlimentosSMAECOPIA2[[#This Row],[Proteina]],"")</f>
        <v>2.2000000000000002</v>
      </c>
      <c r="N414" s="8">
        <f>AlimentosSMAECOPIA2[[#This Row],[Fibra]]/AlimentosSMAECOPIA2[[#This Row],[Peso_neto]]</f>
        <v>2.2222222222222223E-2</v>
      </c>
    </row>
    <row r="415" spans="2:14" hidden="1" x14ac:dyDescent="0.25">
      <c r="B415" s="17" t="s">
        <v>825</v>
      </c>
      <c r="C415" s="3" t="s">
        <v>2040</v>
      </c>
      <c r="D415" s="4">
        <v>2</v>
      </c>
      <c r="E415" s="2" t="s">
        <v>45</v>
      </c>
      <c r="F415" s="4">
        <v>18</v>
      </c>
      <c r="G415" s="4">
        <v>18</v>
      </c>
      <c r="H415" s="4">
        <v>86</v>
      </c>
      <c r="I415" s="4">
        <v>0.9</v>
      </c>
      <c r="J415" s="4">
        <v>3.8</v>
      </c>
      <c r="K415" s="4">
        <v>12.2</v>
      </c>
      <c r="L415" s="8">
        <v>0.4</v>
      </c>
      <c r="M415" s="4">
        <f>IF(AlimentosSMAECOPIA2[[#This Row],[Categoria]]="Cereales",AlimentosSMAECOPIA2[[#This Row],[Proteina]],"")</f>
        <v>0.9</v>
      </c>
      <c r="N415" s="8">
        <f>AlimentosSMAECOPIA2[[#This Row],[Fibra]]/AlimentosSMAECOPIA2[[#This Row],[Peso_neto]]</f>
        <v>2.2222222222222223E-2</v>
      </c>
    </row>
    <row r="416" spans="2:14" hidden="1" x14ac:dyDescent="0.25">
      <c r="B416" s="17" t="s">
        <v>1404</v>
      </c>
      <c r="C416" s="3" t="s">
        <v>2040</v>
      </c>
      <c r="D416" s="4">
        <v>0.14285714299999999</v>
      </c>
      <c r="E416" s="2" t="s">
        <v>45</v>
      </c>
      <c r="F416" s="4">
        <v>27</v>
      </c>
      <c r="G416" s="4">
        <v>27</v>
      </c>
      <c r="H416" s="4">
        <v>72</v>
      </c>
      <c r="I416" s="4">
        <v>2.2000000000000002</v>
      </c>
      <c r="J416" s="4">
        <v>1</v>
      </c>
      <c r="K416" s="4">
        <v>13.4</v>
      </c>
      <c r="L416" s="8">
        <v>0.6</v>
      </c>
      <c r="M416" s="4">
        <f>IF(AlimentosSMAECOPIA2[[#This Row],[Categoria]]="Cereales",AlimentosSMAECOPIA2[[#This Row],[Proteina]],"")</f>
        <v>2.2000000000000002</v>
      </c>
      <c r="N416" s="8">
        <f>AlimentosSMAECOPIA2[[#This Row],[Fibra]]/AlimentosSMAECOPIA2[[#This Row],[Peso_neto]]</f>
        <v>2.2222222222222223E-2</v>
      </c>
    </row>
    <row r="417" spans="2:14" hidden="1" x14ac:dyDescent="0.25">
      <c r="B417" s="17" t="s">
        <v>1954</v>
      </c>
      <c r="C417" s="3" t="s">
        <v>2040</v>
      </c>
      <c r="D417" s="4">
        <v>1</v>
      </c>
      <c r="E417" s="2" t="s">
        <v>45</v>
      </c>
      <c r="F417" s="4">
        <v>32</v>
      </c>
      <c r="G417" s="4">
        <v>32</v>
      </c>
      <c r="H417" s="4">
        <v>68</v>
      </c>
      <c r="I417" s="4">
        <v>1.5</v>
      </c>
      <c r="J417" s="4">
        <v>0.6</v>
      </c>
      <c r="K417" s="4">
        <v>14.5</v>
      </c>
      <c r="L417" s="8">
        <v>0.7</v>
      </c>
      <c r="M417" s="4">
        <f>IF(AlimentosSMAECOPIA2[[#This Row],[Categoria]]="Cereales",AlimentosSMAECOPIA2[[#This Row],[Proteina]],"")</f>
        <v>1.5</v>
      </c>
      <c r="N417" s="8">
        <f>AlimentosSMAECOPIA2[[#This Row],[Fibra]]/AlimentosSMAECOPIA2[[#This Row],[Peso_neto]]</f>
        <v>2.1874999999999999E-2</v>
      </c>
    </row>
    <row r="418" spans="2:14" hidden="1" x14ac:dyDescent="0.25">
      <c r="B418" s="17" t="s">
        <v>813</v>
      </c>
      <c r="C418" s="3" t="s">
        <v>2040</v>
      </c>
      <c r="D418" s="4">
        <v>1.5</v>
      </c>
      <c r="E418" s="2" t="s">
        <v>45</v>
      </c>
      <c r="F418" s="4">
        <v>23</v>
      </c>
      <c r="G418" s="4">
        <v>23</v>
      </c>
      <c r="H418" s="4">
        <v>108</v>
      </c>
      <c r="I418" s="4">
        <v>2.1</v>
      </c>
      <c r="J418" s="4">
        <v>5.3</v>
      </c>
      <c r="K418" s="4">
        <v>13.2</v>
      </c>
      <c r="L418" s="8">
        <v>0.5</v>
      </c>
      <c r="M418" s="4">
        <f>IF(AlimentosSMAECOPIA2[[#This Row],[Categoria]]="Cereales",AlimentosSMAECOPIA2[[#This Row],[Proteina]],"")</f>
        <v>2.1</v>
      </c>
      <c r="N418" s="8">
        <f>AlimentosSMAECOPIA2[[#This Row],[Fibra]]/AlimentosSMAECOPIA2[[#This Row],[Peso_neto]]</f>
        <v>2.1739130434782608E-2</v>
      </c>
    </row>
    <row r="419" spans="2:14" hidden="1" x14ac:dyDescent="0.25">
      <c r="B419" s="17" t="s">
        <v>1401</v>
      </c>
      <c r="C419" s="3" t="s">
        <v>2040</v>
      </c>
      <c r="D419" s="4">
        <v>0.33333333300000001</v>
      </c>
      <c r="E419" s="2" t="s">
        <v>45</v>
      </c>
      <c r="F419" s="4">
        <v>23</v>
      </c>
      <c r="G419" s="4">
        <v>23</v>
      </c>
      <c r="H419" s="4">
        <v>64</v>
      </c>
      <c r="I419" s="4">
        <v>2.2999999999999998</v>
      </c>
      <c r="J419" s="4">
        <v>0.4</v>
      </c>
      <c r="K419" s="4">
        <v>12.9</v>
      </c>
      <c r="L419" s="8">
        <v>0.5</v>
      </c>
      <c r="M419" s="4">
        <f>IF(AlimentosSMAECOPIA2[[#This Row],[Categoria]]="Cereales",AlimentosSMAECOPIA2[[#This Row],[Proteina]],"")</f>
        <v>2.2999999999999998</v>
      </c>
      <c r="N419" s="8">
        <f>AlimentosSMAECOPIA2[[#This Row],[Fibra]]/AlimentosSMAECOPIA2[[#This Row],[Peso_neto]]</f>
        <v>2.1739130434782608E-2</v>
      </c>
    </row>
    <row r="420" spans="2:14" hidden="1" x14ac:dyDescent="0.25">
      <c r="B420" s="17" t="s">
        <v>1403</v>
      </c>
      <c r="C420" s="3" t="s">
        <v>2040</v>
      </c>
      <c r="D420" s="4">
        <v>0.33333333300000001</v>
      </c>
      <c r="E420" s="2" t="s">
        <v>45</v>
      </c>
      <c r="F420" s="4">
        <v>23</v>
      </c>
      <c r="G420" s="4">
        <v>23</v>
      </c>
      <c r="H420" s="4">
        <v>64</v>
      </c>
      <c r="I420" s="4">
        <v>2.5</v>
      </c>
      <c r="J420" s="4">
        <v>0.4</v>
      </c>
      <c r="K420" s="4">
        <v>12.5</v>
      </c>
      <c r="L420" s="8">
        <v>0.5</v>
      </c>
      <c r="M420" s="4">
        <f>IF(AlimentosSMAECOPIA2[[#This Row],[Categoria]]="Cereales",AlimentosSMAECOPIA2[[#This Row],[Proteina]],"")</f>
        <v>2.5</v>
      </c>
      <c r="N420" s="8">
        <f>AlimentosSMAECOPIA2[[#This Row],[Fibra]]/AlimentosSMAECOPIA2[[#This Row],[Peso_neto]]</f>
        <v>2.1739130434782608E-2</v>
      </c>
    </row>
    <row r="421" spans="2:14" hidden="1" x14ac:dyDescent="0.25">
      <c r="B421" s="17" t="s">
        <v>281</v>
      </c>
      <c r="C421" s="3" t="s">
        <v>2040</v>
      </c>
      <c r="D421" s="4">
        <v>0.5</v>
      </c>
      <c r="E421" s="2" t="s">
        <v>45</v>
      </c>
      <c r="F421" s="4">
        <v>28</v>
      </c>
      <c r="G421" s="4">
        <v>28</v>
      </c>
      <c r="H421" s="4">
        <v>114</v>
      </c>
      <c r="I421" s="4">
        <v>1.4</v>
      </c>
      <c r="J421" s="4">
        <v>4.5999999999999996</v>
      </c>
      <c r="K421" s="4">
        <v>17.899999999999999</v>
      </c>
      <c r="L421" s="8">
        <v>0.6</v>
      </c>
      <c r="M421" s="4">
        <f>IF(AlimentosSMAECOPIA2[[#This Row],[Categoria]]="Cereales",AlimentosSMAECOPIA2[[#This Row],[Proteina]],"")</f>
        <v>1.4</v>
      </c>
      <c r="N421" s="8">
        <f>AlimentosSMAECOPIA2[[#This Row],[Fibra]]/AlimentosSMAECOPIA2[[#This Row],[Peso_neto]]</f>
        <v>2.1428571428571429E-2</v>
      </c>
    </row>
    <row r="422" spans="2:14" hidden="1" x14ac:dyDescent="0.25">
      <c r="B422" s="17" t="s">
        <v>504</v>
      </c>
      <c r="C422" s="3" t="s">
        <v>32</v>
      </c>
      <c r="D422" s="4">
        <v>0.33333333300000001</v>
      </c>
      <c r="E422" s="2" t="s">
        <v>45</v>
      </c>
      <c r="F422" s="4">
        <v>112</v>
      </c>
      <c r="G422" s="4">
        <v>56</v>
      </c>
      <c r="H422" s="4">
        <v>53</v>
      </c>
      <c r="I422" s="4">
        <v>0.7</v>
      </c>
      <c r="J422" s="4">
        <v>0.2</v>
      </c>
      <c r="K422" s="4">
        <v>13.4</v>
      </c>
      <c r="L422" s="8">
        <v>1.2</v>
      </c>
      <c r="M422" s="4" t="str">
        <f>IF(AlimentosSMAECOPIA2[[#This Row],[Categoria]]="Cereales",AlimentosSMAECOPIA2[[#This Row],[Proteina]],"")</f>
        <v/>
      </c>
      <c r="N422" s="8">
        <f>AlimentosSMAECOPIA2[[#This Row],[Fibra]]/AlimentosSMAECOPIA2[[#This Row],[Peso_neto]]</f>
        <v>2.1428571428571429E-2</v>
      </c>
    </row>
    <row r="423" spans="2:14" hidden="1" x14ac:dyDescent="0.25">
      <c r="B423" s="17" t="s">
        <v>971</v>
      </c>
      <c r="C423" s="3" t="s">
        <v>2040</v>
      </c>
      <c r="D423" s="4">
        <v>0.25</v>
      </c>
      <c r="E423" s="2" t="s">
        <v>50</v>
      </c>
      <c r="F423" s="4">
        <v>61</v>
      </c>
      <c r="G423" s="4">
        <v>61</v>
      </c>
      <c r="H423" s="4">
        <v>71</v>
      </c>
      <c r="I423" s="4">
        <v>1.7</v>
      </c>
      <c r="J423" s="4">
        <v>1.1000000000000001</v>
      </c>
      <c r="K423" s="4">
        <v>14.3</v>
      </c>
      <c r="L423" s="8">
        <v>1.3</v>
      </c>
      <c r="M423" s="4">
        <f>IF(AlimentosSMAECOPIA2[[#This Row],[Categoria]]="Cereales",AlimentosSMAECOPIA2[[#This Row],[Proteina]],"")</f>
        <v>1.7</v>
      </c>
      <c r="N423" s="8">
        <f>AlimentosSMAECOPIA2[[#This Row],[Fibra]]/AlimentosSMAECOPIA2[[#This Row],[Peso_neto]]</f>
        <v>2.1311475409836068E-2</v>
      </c>
    </row>
    <row r="424" spans="2:14" hidden="1" x14ac:dyDescent="0.25">
      <c r="B424" s="17" t="s">
        <v>1956</v>
      </c>
      <c r="C424" s="3" t="s">
        <v>2040</v>
      </c>
      <c r="D424" s="4">
        <v>1</v>
      </c>
      <c r="E424" s="2" t="s">
        <v>45</v>
      </c>
      <c r="F424" s="4">
        <v>33</v>
      </c>
      <c r="G424" s="4">
        <v>33</v>
      </c>
      <c r="H424" s="4">
        <v>75</v>
      </c>
      <c r="I424" s="4">
        <v>2.2000000000000002</v>
      </c>
      <c r="J424" s="4">
        <v>1.4</v>
      </c>
      <c r="K424" s="4">
        <v>13.8</v>
      </c>
      <c r="L424" s="8">
        <v>0.7</v>
      </c>
      <c r="M424" s="4">
        <f>IF(AlimentosSMAECOPIA2[[#This Row],[Categoria]]="Cereales",AlimentosSMAECOPIA2[[#This Row],[Proteina]],"")</f>
        <v>2.2000000000000002</v>
      </c>
      <c r="N424" s="8">
        <f>AlimentosSMAECOPIA2[[#This Row],[Fibra]]/AlimentosSMAECOPIA2[[#This Row],[Peso_neto]]</f>
        <v>2.121212121212121E-2</v>
      </c>
    </row>
    <row r="425" spans="2:14" hidden="1" x14ac:dyDescent="0.25">
      <c r="B425" s="17" t="s">
        <v>1660</v>
      </c>
      <c r="C425" s="3" t="s">
        <v>2040</v>
      </c>
      <c r="D425" s="4">
        <v>0.75</v>
      </c>
      <c r="E425" s="2" t="s">
        <v>224</v>
      </c>
      <c r="F425" s="4">
        <v>19</v>
      </c>
      <c r="G425" s="4">
        <v>19</v>
      </c>
      <c r="H425" s="4">
        <v>91</v>
      </c>
      <c r="I425" s="4">
        <v>0.8</v>
      </c>
      <c r="J425" s="4">
        <v>3.4</v>
      </c>
      <c r="K425" s="4">
        <v>14.3</v>
      </c>
      <c r="L425" s="8">
        <v>0.4</v>
      </c>
      <c r="M425" s="4">
        <f>IF(AlimentosSMAECOPIA2[[#This Row],[Categoria]]="Cereales",AlimentosSMAECOPIA2[[#This Row],[Proteina]],"")</f>
        <v>0.8</v>
      </c>
      <c r="N425" s="8">
        <f>AlimentosSMAECOPIA2[[#This Row],[Fibra]]/AlimentosSMAECOPIA2[[#This Row],[Peso_neto]]</f>
        <v>2.1052631578947368E-2</v>
      </c>
    </row>
    <row r="426" spans="2:14" hidden="1" x14ac:dyDescent="0.25">
      <c r="B426" s="17" t="s">
        <v>1169</v>
      </c>
      <c r="C426" s="3" t="s">
        <v>32</v>
      </c>
      <c r="D426" s="4">
        <v>1</v>
      </c>
      <c r="E426" s="2" t="s">
        <v>45</v>
      </c>
      <c r="F426" s="4">
        <v>130</v>
      </c>
      <c r="G426" s="4">
        <v>100</v>
      </c>
      <c r="H426" s="4">
        <v>65</v>
      </c>
      <c r="I426" s="4">
        <v>0.3</v>
      </c>
      <c r="J426" s="4">
        <v>0.3</v>
      </c>
      <c r="K426" s="4">
        <v>16.5</v>
      </c>
      <c r="L426" s="8">
        <v>2.1</v>
      </c>
      <c r="M426" s="4" t="str">
        <f>IF(AlimentosSMAECOPIA2[[#This Row],[Categoria]]="Cereales",AlimentosSMAECOPIA2[[#This Row],[Proteina]],"")</f>
        <v/>
      </c>
      <c r="N426" s="8">
        <f>AlimentosSMAECOPIA2[[#This Row],[Fibra]]/AlimentosSMAECOPIA2[[#This Row],[Peso_neto]]</f>
        <v>2.1000000000000001E-2</v>
      </c>
    </row>
    <row r="427" spans="2:14" hidden="1" x14ac:dyDescent="0.25">
      <c r="B427" s="17" t="s">
        <v>1175</v>
      </c>
      <c r="C427" s="3" t="s">
        <v>32</v>
      </c>
      <c r="D427" s="4">
        <v>1</v>
      </c>
      <c r="E427" s="2" t="s">
        <v>45</v>
      </c>
      <c r="F427" s="4">
        <v>130</v>
      </c>
      <c r="G427" s="4">
        <v>100</v>
      </c>
      <c r="H427" s="4">
        <v>65</v>
      </c>
      <c r="I427" s="4">
        <v>0.3</v>
      </c>
      <c r="J427" s="4">
        <v>0.3</v>
      </c>
      <c r="K427" s="4">
        <v>16.5</v>
      </c>
      <c r="L427" s="8">
        <v>2.1</v>
      </c>
      <c r="M427" s="4" t="str">
        <f>IF(AlimentosSMAECOPIA2[[#This Row],[Categoria]]="Cereales",AlimentosSMAECOPIA2[[#This Row],[Proteina]],"")</f>
        <v/>
      </c>
      <c r="N427" s="8">
        <f>AlimentosSMAECOPIA2[[#This Row],[Fibra]]/AlimentosSMAECOPIA2[[#This Row],[Peso_neto]]</f>
        <v>2.1000000000000001E-2</v>
      </c>
    </row>
    <row r="428" spans="2:14" hidden="1" x14ac:dyDescent="0.25">
      <c r="B428" s="17" t="s">
        <v>210</v>
      </c>
      <c r="C428" s="3" t="s">
        <v>2040</v>
      </c>
      <c r="D428" s="4">
        <v>0.33333333300000001</v>
      </c>
      <c r="E428" s="2" t="s">
        <v>45</v>
      </c>
      <c r="F428" s="4">
        <v>24</v>
      </c>
      <c r="G428" s="4">
        <v>24</v>
      </c>
      <c r="H428" s="4">
        <v>65</v>
      </c>
      <c r="I428" s="4">
        <v>2.5</v>
      </c>
      <c r="J428" s="4">
        <v>0.4</v>
      </c>
      <c r="K428" s="4">
        <v>12.6</v>
      </c>
      <c r="L428" s="8">
        <v>0.5</v>
      </c>
      <c r="M428" s="4">
        <f>IF(AlimentosSMAECOPIA2[[#This Row],[Categoria]]="Cereales",AlimentosSMAECOPIA2[[#This Row],[Proteina]],"")</f>
        <v>2.5</v>
      </c>
      <c r="N428" s="8">
        <f>AlimentosSMAECOPIA2[[#This Row],[Fibra]]/AlimentosSMAECOPIA2[[#This Row],[Peso_neto]]</f>
        <v>2.0833333333333332E-2</v>
      </c>
    </row>
    <row r="429" spans="2:14" hidden="1" x14ac:dyDescent="0.25">
      <c r="B429" s="17" t="s">
        <v>214</v>
      </c>
      <c r="C429" s="3" t="s">
        <v>2040</v>
      </c>
      <c r="D429" s="4">
        <v>0.33333333300000001</v>
      </c>
      <c r="E429" s="2" t="s">
        <v>45</v>
      </c>
      <c r="F429" s="4">
        <v>24</v>
      </c>
      <c r="G429" s="4">
        <v>24</v>
      </c>
      <c r="H429" s="4">
        <v>65</v>
      </c>
      <c r="I429" s="4">
        <v>2.2999999999999998</v>
      </c>
      <c r="J429" s="4">
        <v>0.4</v>
      </c>
      <c r="K429" s="4">
        <v>13.1</v>
      </c>
      <c r="L429" s="8">
        <v>0.5</v>
      </c>
      <c r="M429" s="4">
        <f>IF(AlimentosSMAECOPIA2[[#This Row],[Categoria]]="Cereales",AlimentosSMAECOPIA2[[#This Row],[Proteina]],"")</f>
        <v>2.2999999999999998</v>
      </c>
      <c r="N429" s="8">
        <f>AlimentosSMAECOPIA2[[#This Row],[Fibra]]/AlimentosSMAECOPIA2[[#This Row],[Peso_neto]]</f>
        <v>2.0833333333333332E-2</v>
      </c>
    </row>
    <row r="430" spans="2:14" hidden="1" x14ac:dyDescent="0.25">
      <c r="B430" s="17" t="s">
        <v>790</v>
      </c>
      <c r="C430" s="3" t="s">
        <v>32</v>
      </c>
      <c r="D430" s="4">
        <v>0.5</v>
      </c>
      <c r="E430" s="2" t="s">
        <v>50</v>
      </c>
      <c r="F430" s="4">
        <v>111</v>
      </c>
      <c r="G430" s="4">
        <v>111</v>
      </c>
      <c r="H430" s="4">
        <v>39</v>
      </c>
      <c r="I430" s="4">
        <v>0.5</v>
      </c>
      <c r="J430" s="4">
        <v>0.1</v>
      </c>
      <c r="K430" s="4">
        <v>10.1</v>
      </c>
      <c r="L430" s="8">
        <v>2.2999999999999998</v>
      </c>
      <c r="M430" s="4" t="str">
        <f>IF(AlimentosSMAECOPIA2[[#This Row],[Categoria]]="Cereales",AlimentosSMAECOPIA2[[#This Row],[Proteina]],"")</f>
        <v/>
      </c>
      <c r="N430" s="8">
        <f>AlimentosSMAECOPIA2[[#This Row],[Fibra]]/AlimentosSMAECOPIA2[[#This Row],[Peso_neto]]</f>
        <v>2.0720720720720721E-2</v>
      </c>
    </row>
    <row r="431" spans="2:14" hidden="1" x14ac:dyDescent="0.25">
      <c r="B431" s="17" t="s">
        <v>357</v>
      </c>
      <c r="C431" s="3" t="s">
        <v>2040</v>
      </c>
      <c r="D431" s="4">
        <v>0.33333333300000001</v>
      </c>
      <c r="E431" s="2" t="s">
        <v>50</v>
      </c>
      <c r="F431" s="4">
        <v>59</v>
      </c>
      <c r="G431" s="4">
        <v>59</v>
      </c>
      <c r="H431" s="4">
        <v>59</v>
      </c>
      <c r="I431" s="4">
        <v>0.3</v>
      </c>
      <c r="J431" s="4">
        <v>0</v>
      </c>
      <c r="K431" s="4">
        <v>14.4</v>
      </c>
      <c r="L431" s="8">
        <v>1.2</v>
      </c>
      <c r="M431" s="4">
        <f>IF(AlimentosSMAECOPIA2[[#This Row],[Categoria]]="Cereales",AlimentosSMAECOPIA2[[#This Row],[Proteina]],"")</f>
        <v>0.3</v>
      </c>
      <c r="N431" s="8">
        <f>AlimentosSMAECOPIA2[[#This Row],[Fibra]]/AlimentosSMAECOPIA2[[#This Row],[Peso_neto]]</f>
        <v>2.0338983050847456E-2</v>
      </c>
    </row>
    <row r="432" spans="2:14" hidden="1" x14ac:dyDescent="0.25">
      <c r="B432" s="17" t="s">
        <v>1296</v>
      </c>
      <c r="C432" s="3" t="s">
        <v>39</v>
      </c>
      <c r="D432" s="4">
        <v>150</v>
      </c>
      <c r="E432" s="2" t="s">
        <v>10</v>
      </c>
      <c r="F432" s="4">
        <v>150</v>
      </c>
      <c r="G432" s="4">
        <v>99</v>
      </c>
      <c r="H432" s="4">
        <v>22</v>
      </c>
      <c r="I432" s="4">
        <v>0.7</v>
      </c>
      <c r="J432" s="4">
        <v>0.1</v>
      </c>
      <c r="K432" s="4">
        <v>5</v>
      </c>
      <c r="L432" s="8">
        <v>2</v>
      </c>
      <c r="M432" s="4" t="str">
        <f>IF(AlimentosSMAECOPIA2[[#This Row],[Categoria]]="Cereales",AlimentosSMAECOPIA2[[#This Row],[Proteina]],"")</f>
        <v/>
      </c>
      <c r="N432" s="8">
        <f>AlimentosSMAECOPIA2[[#This Row],[Fibra]]/AlimentosSMAECOPIA2[[#This Row],[Peso_neto]]</f>
        <v>2.0202020202020204E-2</v>
      </c>
    </row>
    <row r="433" spans="2:14" hidden="1" x14ac:dyDescent="0.25">
      <c r="B433" s="17" t="s">
        <v>1316</v>
      </c>
      <c r="C433" s="3" t="s">
        <v>39</v>
      </c>
      <c r="D433" s="4">
        <v>1</v>
      </c>
      <c r="E433" s="2" t="s">
        <v>50</v>
      </c>
      <c r="F433" s="4">
        <v>149</v>
      </c>
      <c r="G433" s="4">
        <v>149</v>
      </c>
      <c r="H433" s="4">
        <v>22</v>
      </c>
      <c r="I433" s="4">
        <v>2</v>
      </c>
      <c r="J433" s="4">
        <v>0.1</v>
      </c>
      <c r="K433" s="4">
        <v>4.9000000000000004</v>
      </c>
      <c r="L433" s="8">
        <v>3</v>
      </c>
      <c r="M433" s="4" t="str">
        <f>IF(AlimentosSMAECOPIA2[[#This Row],[Categoria]]="Cereales",AlimentosSMAECOPIA2[[#This Row],[Proteina]],"")</f>
        <v/>
      </c>
      <c r="N433" s="8">
        <f>AlimentosSMAECOPIA2[[#This Row],[Fibra]]/AlimentosSMAECOPIA2[[#This Row],[Peso_neto]]</f>
        <v>2.0134228187919462E-2</v>
      </c>
    </row>
    <row r="434" spans="2:14" hidden="1" x14ac:dyDescent="0.25">
      <c r="B434" s="17" t="s">
        <v>786</v>
      </c>
      <c r="C434" s="3" t="s">
        <v>32</v>
      </c>
      <c r="D434" s="4">
        <v>17</v>
      </c>
      <c r="E434" s="2" t="s">
        <v>787</v>
      </c>
      <c r="F434" s="4">
        <v>204</v>
      </c>
      <c r="G434" s="4">
        <v>204</v>
      </c>
      <c r="H434" s="4">
        <v>65</v>
      </c>
      <c r="I434" s="4">
        <v>1.4</v>
      </c>
      <c r="J434" s="4">
        <v>0.6</v>
      </c>
      <c r="K434" s="4">
        <v>15.7</v>
      </c>
      <c r="L434" s="8">
        <v>4.0999999999999996</v>
      </c>
      <c r="M434" s="4" t="str">
        <f>IF(AlimentosSMAECOPIA2[[#This Row],[Categoria]]="Cereales",AlimentosSMAECOPIA2[[#This Row],[Proteina]],"")</f>
        <v/>
      </c>
      <c r="N434" s="8">
        <f>AlimentosSMAECOPIA2[[#This Row],[Fibra]]/AlimentosSMAECOPIA2[[#This Row],[Peso_neto]]</f>
        <v>2.0098039215686272E-2</v>
      </c>
    </row>
    <row r="435" spans="2:14" hidden="1" x14ac:dyDescent="0.25">
      <c r="B435" s="17" t="s">
        <v>164</v>
      </c>
      <c r="C435" s="3" t="s">
        <v>2040</v>
      </c>
      <c r="D435" s="4">
        <v>20</v>
      </c>
      <c r="E435" s="2" t="s">
        <v>10</v>
      </c>
      <c r="F435" s="4">
        <v>20</v>
      </c>
      <c r="G435" s="4">
        <v>20</v>
      </c>
      <c r="H435" s="4">
        <v>75</v>
      </c>
      <c r="I435" s="4">
        <v>1.6</v>
      </c>
      <c r="J435" s="4">
        <v>0.2</v>
      </c>
      <c r="K435" s="4">
        <v>16.100000000000001</v>
      </c>
      <c r="L435" s="8">
        <v>0.4</v>
      </c>
      <c r="M435" s="4">
        <f>IF(AlimentosSMAECOPIA2[[#This Row],[Categoria]]="Cereales",AlimentosSMAECOPIA2[[#This Row],[Proteina]],"")</f>
        <v>1.6</v>
      </c>
      <c r="N435" s="8">
        <f>AlimentosSMAECOPIA2[[#This Row],[Fibra]]/AlimentosSMAECOPIA2[[#This Row],[Peso_neto]]</f>
        <v>0.02</v>
      </c>
    </row>
    <row r="436" spans="2:14" hidden="1" x14ac:dyDescent="0.25">
      <c r="B436" s="17" t="s">
        <v>368</v>
      </c>
      <c r="C436" s="3" t="s">
        <v>2040</v>
      </c>
      <c r="D436" s="4">
        <v>4</v>
      </c>
      <c r="E436" s="2" t="s">
        <v>45</v>
      </c>
      <c r="F436" s="4">
        <v>20</v>
      </c>
      <c r="G436" s="4">
        <v>20</v>
      </c>
      <c r="H436" s="4">
        <v>68</v>
      </c>
      <c r="I436" s="4">
        <v>1.9</v>
      </c>
      <c r="J436" s="4">
        <v>0.1</v>
      </c>
      <c r="K436" s="4">
        <v>14.6</v>
      </c>
      <c r="L436" s="8">
        <v>0.4</v>
      </c>
      <c r="M436" s="4">
        <f>IF(AlimentosSMAECOPIA2[[#This Row],[Categoria]]="Cereales",AlimentosSMAECOPIA2[[#This Row],[Proteina]],"")</f>
        <v>1.9</v>
      </c>
      <c r="N436" s="8">
        <f>AlimentosSMAECOPIA2[[#This Row],[Fibra]]/AlimentosSMAECOPIA2[[#This Row],[Peso_neto]]</f>
        <v>0.02</v>
      </c>
    </row>
    <row r="437" spans="2:14" hidden="1" x14ac:dyDescent="0.25">
      <c r="B437" s="17" t="s">
        <v>482</v>
      </c>
      <c r="C437" s="3" t="s">
        <v>2040</v>
      </c>
      <c r="D437" s="4">
        <v>20</v>
      </c>
      <c r="E437" s="2" t="s">
        <v>10</v>
      </c>
      <c r="F437" s="4">
        <v>20</v>
      </c>
      <c r="G437" s="4">
        <v>20</v>
      </c>
      <c r="H437" s="4">
        <v>108</v>
      </c>
      <c r="I437" s="4">
        <v>1</v>
      </c>
      <c r="J437" s="4">
        <v>7</v>
      </c>
      <c r="K437" s="4">
        <v>10.199999999999999</v>
      </c>
      <c r="L437" s="8">
        <v>0.4</v>
      </c>
      <c r="M437" s="4">
        <f>IF(AlimentosSMAECOPIA2[[#This Row],[Categoria]]="Cereales",AlimentosSMAECOPIA2[[#This Row],[Proteina]],"")</f>
        <v>1</v>
      </c>
      <c r="N437" s="8">
        <f>AlimentosSMAECOPIA2[[#This Row],[Fibra]]/AlimentosSMAECOPIA2[[#This Row],[Peso_neto]]</f>
        <v>0.02</v>
      </c>
    </row>
    <row r="438" spans="2:14" hidden="1" x14ac:dyDescent="0.25">
      <c r="B438" s="17" t="s">
        <v>1072</v>
      </c>
      <c r="C438" s="3" t="s">
        <v>2040</v>
      </c>
      <c r="D438" s="4">
        <v>20</v>
      </c>
      <c r="E438" s="2" t="s">
        <v>10</v>
      </c>
      <c r="F438" s="4">
        <v>20</v>
      </c>
      <c r="G438" s="4">
        <v>20</v>
      </c>
      <c r="H438" s="4">
        <v>68</v>
      </c>
      <c r="I438" s="4">
        <v>1.9</v>
      </c>
      <c r="J438" s="4">
        <v>0.1</v>
      </c>
      <c r="K438" s="4">
        <v>14.6</v>
      </c>
      <c r="L438" s="8">
        <v>0.4</v>
      </c>
      <c r="M438" s="4">
        <f>IF(AlimentosSMAECOPIA2[[#This Row],[Categoria]]="Cereales",AlimentosSMAECOPIA2[[#This Row],[Proteina]],"")</f>
        <v>1.9</v>
      </c>
      <c r="N438" s="8">
        <f>AlimentosSMAECOPIA2[[#This Row],[Fibra]]/AlimentosSMAECOPIA2[[#This Row],[Peso_neto]]</f>
        <v>0.02</v>
      </c>
    </row>
    <row r="439" spans="2:14" hidden="1" x14ac:dyDescent="0.25">
      <c r="B439" s="17" t="s">
        <v>1073</v>
      </c>
      <c r="C439" s="3" t="s">
        <v>2040</v>
      </c>
      <c r="D439" s="4">
        <v>20</v>
      </c>
      <c r="E439" s="2" t="s">
        <v>10</v>
      </c>
      <c r="F439" s="4">
        <v>20</v>
      </c>
      <c r="G439" s="4">
        <v>20</v>
      </c>
      <c r="H439" s="4">
        <v>68</v>
      </c>
      <c r="I439" s="4">
        <v>1.9</v>
      </c>
      <c r="J439" s="4">
        <v>0.1</v>
      </c>
      <c r="K439" s="4">
        <v>14.6</v>
      </c>
      <c r="L439" s="8">
        <v>0.4</v>
      </c>
      <c r="M439" s="4">
        <f>IF(AlimentosSMAECOPIA2[[#This Row],[Categoria]]="Cereales",AlimentosSMAECOPIA2[[#This Row],[Proteina]],"")</f>
        <v>1.9</v>
      </c>
      <c r="N439" s="8">
        <f>AlimentosSMAECOPIA2[[#This Row],[Fibra]]/AlimentosSMAECOPIA2[[#This Row],[Peso_neto]]</f>
        <v>0.02</v>
      </c>
    </row>
    <row r="440" spans="2:14" hidden="1" x14ac:dyDescent="0.25">
      <c r="B440" s="17" t="s">
        <v>1119</v>
      </c>
      <c r="C440" s="3" t="s">
        <v>2040</v>
      </c>
      <c r="D440" s="4">
        <v>20</v>
      </c>
      <c r="E440" s="2" t="s">
        <v>10</v>
      </c>
      <c r="F440" s="4">
        <v>20</v>
      </c>
      <c r="G440" s="4">
        <v>20</v>
      </c>
      <c r="H440" s="4">
        <v>68</v>
      </c>
      <c r="I440" s="4">
        <v>1.9</v>
      </c>
      <c r="J440" s="4">
        <v>0.1</v>
      </c>
      <c r="K440" s="4">
        <v>14.6</v>
      </c>
      <c r="L440" s="8">
        <v>0.4</v>
      </c>
      <c r="M440" s="4">
        <f>IF(AlimentosSMAECOPIA2[[#This Row],[Categoria]]="Cereales",AlimentosSMAECOPIA2[[#This Row],[Proteina]],"")</f>
        <v>1.9</v>
      </c>
      <c r="N440" s="8">
        <f>AlimentosSMAECOPIA2[[#This Row],[Fibra]]/AlimentosSMAECOPIA2[[#This Row],[Peso_neto]]</f>
        <v>0.02</v>
      </c>
    </row>
    <row r="441" spans="2:14" hidden="1" x14ac:dyDescent="0.25">
      <c r="B441" s="17" t="s">
        <v>1399</v>
      </c>
      <c r="C441" s="3" t="s">
        <v>2040</v>
      </c>
      <c r="D441" s="4">
        <v>0.33333333300000001</v>
      </c>
      <c r="E441" s="2" t="s">
        <v>45</v>
      </c>
      <c r="F441" s="4">
        <v>20</v>
      </c>
      <c r="G441" s="4">
        <v>20</v>
      </c>
      <c r="H441" s="4">
        <v>54</v>
      </c>
      <c r="I441" s="4">
        <v>1.8</v>
      </c>
      <c r="J441" s="4">
        <v>0.2</v>
      </c>
      <c r="K441" s="4">
        <v>11</v>
      </c>
      <c r="L441" s="8">
        <v>0.4</v>
      </c>
      <c r="M441" s="4">
        <f>IF(AlimentosSMAECOPIA2[[#This Row],[Categoria]]="Cereales",AlimentosSMAECOPIA2[[#This Row],[Proteina]],"")</f>
        <v>1.8</v>
      </c>
      <c r="N441" s="8">
        <f>AlimentosSMAECOPIA2[[#This Row],[Fibra]]/AlimentosSMAECOPIA2[[#This Row],[Peso_neto]]</f>
        <v>0.02</v>
      </c>
    </row>
    <row r="442" spans="2:14" hidden="1" x14ac:dyDescent="0.25">
      <c r="B442" s="17" t="s">
        <v>1499</v>
      </c>
      <c r="C442" s="3" t="s">
        <v>2040</v>
      </c>
      <c r="D442" s="4">
        <v>20</v>
      </c>
      <c r="E442" s="2" t="s">
        <v>10</v>
      </c>
      <c r="F442" s="4">
        <v>20</v>
      </c>
      <c r="G442" s="4">
        <v>20</v>
      </c>
      <c r="H442" s="4">
        <v>68</v>
      </c>
      <c r="I442" s="4">
        <v>1.9</v>
      </c>
      <c r="J442" s="4">
        <v>0.1</v>
      </c>
      <c r="K442" s="4">
        <v>14.6</v>
      </c>
      <c r="L442" s="8">
        <v>0.4</v>
      </c>
      <c r="M442" s="4">
        <f>IF(AlimentosSMAECOPIA2[[#This Row],[Categoria]]="Cereales",AlimentosSMAECOPIA2[[#This Row],[Proteina]],"")</f>
        <v>1.9</v>
      </c>
      <c r="N442" s="8">
        <f>AlimentosSMAECOPIA2[[#This Row],[Fibra]]/AlimentosSMAECOPIA2[[#This Row],[Peso_neto]]</f>
        <v>0.02</v>
      </c>
    </row>
    <row r="443" spans="2:14" hidden="1" x14ac:dyDescent="0.25">
      <c r="B443" s="17" t="s">
        <v>1518</v>
      </c>
      <c r="C443" s="3" t="s">
        <v>2040</v>
      </c>
      <c r="D443" s="4">
        <v>20</v>
      </c>
      <c r="E443" s="2" t="s">
        <v>10</v>
      </c>
      <c r="F443" s="4">
        <v>20</v>
      </c>
      <c r="G443" s="4">
        <v>20</v>
      </c>
      <c r="H443" s="4">
        <v>65</v>
      </c>
      <c r="I443" s="4">
        <v>2.7</v>
      </c>
      <c r="J443" s="4">
        <v>0.1</v>
      </c>
      <c r="K443" s="4">
        <v>14.5</v>
      </c>
      <c r="L443" s="8">
        <v>0.4</v>
      </c>
      <c r="M443" s="4">
        <f>IF(AlimentosSMAECOPIA2[[#This Row],[Categoria]]="Cereales",AlimentosSMAECOPIA2[[#This Row],[Proteina]],"")</f>
        <v>2.7</v>
      </c>
      <c r="N443" s="8">
        <f>AlimentosSMAECOPIA2[[#This Row],[Fibra]]/AlimentosSMAECOPIA2[[#This Row],[Peso_neto]]</f>
        <v>0.02</v>
      </c>
    </row>
    <row r="444" spans="2:14" hidden="1" x14ac:dyDescent="0.25">
      <c r="B444" s="17" t="s">
        <v>1529</v>
      </c>
      <c r="C444" s="3" t="s">
        <v>2040</v>
      </c>
      <c r="D444" s="4">
        <v>1</v>
      </c>
      <c r="E444" s="2" t="s">
        <v>45</v>
      </c>
      <c r="F444" s="4">
        <v>30</v>
      </c>
      <c r="G444" s="4">
        <v>30</v>
      </c>
      <c r="H444" s="4">
        <v>109</v>
      </c>
      <c r="I444" s="4">
        <v>1.3</v>
      </c>
      <c r="J444" s="4">
        <v>3.2</v>
      </c>
      <c r="K444" s="4">
        <v>18.7</v>
      </c>
      <c r="L444" s="8">
        <v>0.6</v>
      </c>
      <c r="M444" s="4">
        <f>IF(AlimentosSMAECOPIA2[[#This Row],[Categoria]]="Cereales",AlimentosSMAECOPIA2[[#This Row],[Proteina]],"")</f>
        <v>1.3</v>
      </c>
      <c r="N444" s="8">
        <f>AlimentosSMAECOPIA2[[#This Row],[Fibra]]/AlimentosSMAECOPIA2[[#This Row],[Peso_neto]]</f>
        <v>0.02</v>
      </c>
    </row>
    <row r="445" spans="2:14" hidden="1" x14ac:dyDescent="0.25">
      <c r="B445" s="17" t="s">
        <v>1551</v>
      </c>
      <c r="C445" s="3" t="s">
        <v>2040</v>
      </c>
      <c r="D445" s="4">
        <v>1</v>
      </c>
      <c r="E445" s="2" t="s">
        <v>476</v>
      </c>
      <c r="F445" s="4">
        <v>30</v>
      </c>
      <c r="G445" s="4">
        <v>30</v>
      </c>
      <c r="H445" s="4">
        <v>91</v>
      </c>
      <c r="I445" s="4">
        <v>0.8</v>
      </c>
      <c r="J445" s="4">
        <v>5.8</v>
      </c>
      <c r="K445" s="4">
        <v>10.1</v>
      </c>
      <c r="L445" s="8">
        <v>0.6</v>
      </c>
      <c r="M445" s="4">
        <f>IF(AlimentosSMAECOPIA2[[#This Row],[Categoria]]="Cereales",AlimentosSMAECOPIA2[[#This Row],[Proteina]],"")</f>
        <v>0.8</v>
      </c>
      <c r="N445" s="8">
        <f>AlimentosSMAECOPIA2[[#This Row],[Fibra]]/AlimentosSMAECOPIA2[[#This Row],[Peso_neto]]</f>
        <v>0.02</v>
      </c>
    </row>
    <row r="446" spans="2:14" hidden="1" x14ac:dyDescent="0.25">
      <c r="B446" s="17" t="s">
        <v>1950</v>
      </c>
      <c r="C446" s="3" t="s">
        <v>2040</v>
      </c>
      <c r="D446" s="4">
        <v>1</v>
      </c>
      <c r="E446" s="2" t="s">
        <v>45</v>
      </c>
      <c r="F446" s="4">
        <v>30</v>
      </c>
      <c r="G446" s="4">
        <v>30</v>
      </c>
      <c r="H446" s="4">
        <v>64</v>
      </c>
      <c r="I446" s="4">
        <v>1.4</v>
      </c>
      <c r="J446" s="4">
        <v>0.5</v>
      </c>
      <c r="K446" s="4">
        <v>13.6</v>
      </c>
      <c r="L446" s="8">
        <v>0.6</v>
      </c>
      <c r="M446" s="4">
        <f>IF(AlimentosSMAECOPIA2[[#This Row],[Categoria]]="Cereales",AlimentosSMAECOPIA2[[#This Row],[Proteina]],"")</f>
        <v>1.4</v>
      </c>
      <c r="N446" s="8">
        <f>AlimentosSMAECOPIA2[[#This Row],[Fibra]]/AlimentosSMAECOPIA2[[#This Row],[Peso_neto]]</f>
        <v>0.02</v>
      </c>
    </row>
    <row r="447" spans="2:14" hidden="1" x14ac:dyDescent="0.25">
      <c r="B447" s="17" t="s">
        <v>1953</v>
      </c>
      <c r="C447" s="3" t="s">
        <v>2040</v>
      </c>
      <c r="D447" s="4">
        <v>1</v>
      </c>
      <c r="E447" s="2" t="s">
        <v>45</v>
      </c>
      <c r="F447" s="4">
        <v>30</v>
      </c>
      <c r="G447" s="4">
        <v>30</v>
      </c>
      <c r="H447" s="4">
        <v>64</v>
      </c>
      <c r="I447" s="4">
        <v>1.4</v>
      </c>
      <c r="J447" s="4">
        <v>0.5</v>
      </c>
      <c r="K447" s="4">
        <v>13.6</v>
      </c>
      <c r="L447" s="8">
        <v>0.6</v>
      </c>
      <c r="M447" s="4">
        <f>IF(AlimentosSMAECOPIA2[[#This Row],[Categoria]]="Cereales",AlimentosSMAECOPIA2[[#This Row],[Proteina]],"")</f>
        <v>1.4</v>
      </c>
      <c r="N447" s="8">
        <f>AlimentosSMAECOPIA2[[#This Row],[Fibra]]/AlimentosSMAECOPIA2[[#This Row],[Peso_neto]]</f>
        <v>0.02</v>
      </c>
    </row>
    <row r="448" spans="2:14" hidden="1" x14ac:dyDescent="0.25">
      <c r="B448" s="17" t="s">
        <v>466</v>
      </c>
      <c r="C448" s="3" t="s">
        <v>32</v>
      </c>
      <c r="D448" s="4">
        <v>4</v>
      </c>
      <c r="E448" s="2" t="s">
        <v>45</v>
      </c>
      <c r="F448" s="4">
        <v>140</v>
      </c>
      <c r="G448" s="4">
        <v>126</v>
      </c>
      <c r="H448" s="4">
        <v>61</v>
      </c>
      <c r="I448" s="4">
        <v>1.8</v>
      </c>
      <c r="J448" s="4">
        <v>0.5</v>
      </c>
      <c r="K448" s="4">
        <v>14</v>
      </c>
      <c r="L448" s="8">
        <v>2.5</v>
      </c>
      <c r="M448" s="4" t="str">
        <f>IF(AlimentosSMAECOPIA2[[#This Row],[Categoria]]="Cereales",AlimentosSMAECOPIA2[[#This Row],[Proteina]],"")</f>
        <v/>
      </c>
      <c r="N448" s="8">
        <f>AlimentosSMAECOPIA2[[#This Row],[Fibra]]/AlimentosSMAECOPIA2[[#This Row],[Peso_neto]]</f>
        <v>1.984126984126984E-2</v>
      </c>
    </row>
    <row r="449" spans="2:14" hidden="1" x14ac:dyDescent="0.25">
      <c r="B449" s="17" t="s">
        <v>544</v>
      </c>
      <c r="C449" s="3" t="s">
        <v>32</v>
      </c>
      <c r="D449" s="4">
        <v>0.5</v>
      </c>
      <c r="E449" s="2" t="s">
        <v>45</v>
      </c>
      <c r="F449" s="4">
        <v>83</v>
      </c>
      <c r="G449" s="4">
        <v>66</v>
      </c>
      <c r="H449" s="4">
        <v>50</v>
      </c>
      <c r="I449" s="4">
        <v>0.7</v>
      </c>
      <c r="J449" s="4">
        <v>0</v>
      </c>
      <c r="K449" s="4">
        <v>12.5</v>
      </c>
      <c r="L449" s="8">
        <v>1.3</v>
      </c>
      <c r="M449" s="4" t="str">
        <f>IF(AlimentosSMAECOPIA2[[#This Row],[Categoria]]="Cereales",AlimentosSMAECOPIA2[[#This Row],[Proteina]],"")</f>
        <v/>
      </c>
      <c r="N449" s="8">
        <f>AlimentosSMAECOPIA2[[#This Row],[Fibra]]/AlimentosSMAECOPIA2[[#This Row],[Peso_neto]]</f>
        <v>1.9696969696969699E-2</v>
      </c>
    </row>
    <row r="450" spans="2:14" hidden="1" x14ac:dyDescent="0.25">
      <c r="B450" s="17" t="s">
        <v>1298</v>
      </c>
      <c r="C450" s="3" t="s">
        <v>32</v>
      </c>
      <c r="D450" s="4">
        <v>45</v>
      </c>
      <c r="E450" s="2" t="s">
        <v>45</v>
      </c>
      <c r="F450" s="4">
        <v>225</v>
      </c>
      <c r="G450" s="4">
        <v>122</v>
      </c>
      <c r="H450" s="4">
        <v>66</v>
      </c>
      <c r="I450" s="4">
        <v>1.3</v>
      </c>
      <c r="J450" s="4">
        <v>1.6</v>
      </c>
      <c r="K450" s="4">
        <v>13.9</v>
      </c>
      <c r="L450" s="8">
        <v>2.4</v>
      </c>
      <c r="M450" s="4" t="str">
        <f>IF(AlimentosSMAECOPIA2[[#This Row],[Categoria]]="Cereales",AlimentosSMAECOPIA2[[#This Row],[Proteina]],"")</f>
        <v/>
      </c>
      <c r="N450" s="8">
        <f>AlimentosSMAECOPIA2[[#This Row],[Fibra]]/AlimentosSMAECOPIA2[[#This Row],[Peso_neto]]</f>
        <v>1.9672131147540982E-2</v>
      </c>
    </row>
    <row r="451" spans="2:14" hidden="1" x14ac:dyDescent="0.25">
      <c r="B451" s="17" t="s">
        <v>710</v>
      </c>
      <c r="C451" s="3" t="s">
        <v>2040</v>
      </c>
      <c r="D451" s="4">
        <v>0.5</v>
      </c>
      <c r="E451" s="2" t="s">
        <v>50</v>
      </c>
      <c r="F451" s="4">
        <v>82</v>
      </c>
      <c r="G451" s="4">
        <v>82</v>
      </c>
      <c r="H451" s="4">
        <v>66</v>
      </c>
      <c r="I451" s="4">
        <v>2.1</v>
      </c>
      <c r="J451" s="4">
        <v>0.8</v>
      </c>
      <c r="K451" s="4">
        <v>15.2</v>
      </c>
      <c r="L451" s="8">
        <v>1.6</v>
      </c>
      <c r="M451" s="4">
        <f>IF(AlimentosSMAECOPIA2[[#This Row],[Categoria]]="Cereales",AlimentosSMAECOPIA2[[#This Row],[Proteina]],"")</f>
        <v>2.1</v>
      </c>
      <c r="N451" s="8">
        <f>AlimentosSMAECOPIA2[[#This Row],[Fibra]]/AlimentosSMAECOPIA2[[#This Row],[Peso_neto]]</f>
        <v>1.9512195121951219E-2</v>
      </c>
    </row>
    <row r="452" spans="2:14" hidden="1" x14ac:dyDescent="0.25">
      <c r="B452" s="17" t="s">
        <v>715</v>
      </c>
      <c r="C452" s="3" t="s">
        <v>2040</v>
      </c>
      <c r="D452" s="4">
        <v>0.5</v>
      </c>
      <c r="E452" s="2" t="s">
        <v>50</v>
      </c>
      <c r="F452" s="4">
        <v>82</v>
      </c>
      <c r="G452" s="4">
        <v>82</v>
      </c>
      <c r="H452" s="4">
        <v>66</v>
      </c>
      <c r="I452" s="4">
        <v>2.1</v>
      </c>
      <c r="J452" s="4">
        <v>0.8</v>
      </c>
      <c r="K452" s="4">
        <v>15.2</v>
      </c>
      <c r="L452" s="8">
        <v>1.6</v>
      </c>
      <c r="M452" s="4">
        <f>IF(AlimentosSMAECOPIA2[[#This Row],[Categoria]]="Cereales",AlimentosSMAECOPIA2[[#This Row],[Proteina]],"")</f>
        <v>2.1</v>
      </c>
      <c r="N452" s="8">
        <f>AlimentosSMAECOPIA2[[#This Row],[Fibra]]/AlimentosSMAECOPIA2[[#This Row],[Peso_neto]]</f>
        <v>1.9512195121951219E-2</v>
      </c>
    </row>
    <row r="453" spans="2:14" hidden="1" x14ac:dyDescent="0.25">
      <c r="B453" s="17" t="s">
        <v>247</v>
      </c>
      <c r="C453" s="3" t="s">
        <v>2040</v>
      </c>
      <c r="D453" s="4">
        <v>0.33333333300000001</v>
      </c>
      <c r="E453" s="2" t="s">
        <v>45</v>
      </c>
      <c r="F453" s="4">
        <v>21</v>
      </c>
      <c r="G453" s="4">
        <v>21</v>
      </c>
      <c r="H453" s="4">
        <v>93</v>
      </c>
      <c r="I453" s="4">
        <v>1.5</v>
      </c>
      <c r="J453" s="4">
        <v>4.5999999999999996</v>
      </c>
      <c r="K453" s="4">
        <v>11.3</v>
      </c>
      <c r="L453" s="8">
        <v>0.4</v>
      </c>
      <c r="M453" s="4">
        <f>IF(AlimentosSMAECOPIA2[[#This Row],[Categoria]]="Cereales",AlimentosSMAECOPIA2[[#This Row],[Proteina]],"")</f>
        <v>1.5</v>
      </c>
      <c r="N453" s="8">
        <f>AlimentosSMAECOPIA2[[#This Row],[Fibra]]/AlimentosSMAECOPIA2[[#This Row],[Peso_neto]]</f>
        <v>1.9047619047619049E-2</v>
      </c>
    </row>
    <row r="454" spans="2:14" hidden="1" x14ac:dyDescent="0.25">
      <c r="B454" s="17" t="s">
        <v>692</v>
      </c>
      <c r="C454" s="3" t="s">
        <v>2040</v>
      </c>
      <c r="D454" s="4">
        <v>0.33333333300000001</v>
      </c>
      <c r="E454" s="2" t="s">
        <v>45</v>
      </c>
      <c r="F454" s="4">
        <v>21</v>
      </c>
      <c r="G454" s="4">
        <v>21</v>
      </c>
      <c r="H454" s="4">
        <v>102</v>
      </c>
      <c r="I454" s="4">
        <v>1</v>
      </c>
      <c r="J454" s="4">
        <v>6.6</v>
      </c>
      <c r="K454" s="4">
        <v>10.3</v>
      </c>
      <c r="L454" s="8">
        <v>0.4</v>
      </c>
      <c r="M454" s="4">
        <f>IF(AlimentosSMAECOPIA2[[#This Row],[Categoria]]="Cereales",AlimentosSMAECOPIA2[[#This Row],[Proteina]],"")</f>
        <v>1</v>
      </c>
      <c r="N454" s="8">
        <f>AlimentosSMAECOPIA2[[#This Row],[Fibra]]/AlimentosSMAECOPIA2[[#This Row],[Peso_neto]]</f>
        <v>1.9047619047619049E-2</v>
      </c>
    </row>
    <row r="455" spans="2:14" hidden="1" x14ac:dyDescent="0.25">
      <c r="B455" s="17" t="s">
        <v>693</v>
      </c>
      <c r="C455" s="3" t="s">
        <v>2040</v>
      </c>
      <c r="D455" s="4">
        <v>0.33333333300000001</v>
      </c>
      <c r="E455" s="2" t="s">
        <v>45</v>
      </c>
      <c r="F455" s="4">
        <v>21</v>
      </c>
      <c r="G455" s="4">
        <v>21</v>
      </c>
      <c r="H455" s="4">
        <v>102</v>
      </c>
      <c r="I455" s="4">
        <v>1</v>
      </c>
      <c r="J455" s="4">
        <v>6.6</v>
      </c>
      <c r="K455" s="4">
        <v>10.3</v>
      </c>
      <c r="L455" s="8">
        <v>0.4</v>
      </c>
      <c r="M455" s="4">
        <f>IF(AlimentosSMAECOPIA2[[#This Row],[Categoria]]="Cereales",AlimentosSMAECOPIA2[[#This Row],[Proteina]],"")</f>
        <v>1</v>
      </c>
      <c r="N455" s="8">
        <f>AlimentosSMAECOPIA2[[#This Row],[Fibra]]/AlimentosSMAECOPIA2[[#This Row],[Peso_neto]]</f>
        <v>1.9047619047619049E-2</v>
      </c>
    </row>
    <row r="456" spans="2:14" hidden="1" x14ac:dyDescent="0.25">
      <c r="B456" s="17" t="s">
        <v>362</v>
      </c>
      <c r="C456" s="3" t="s">
        <v>32</v>
      </c>
      <c r="D456" s="4">
        <v>250</v>
      </c>
      <c r="E456" s="2" t="s">
        <v>10</v>
      </c>
      <c r="F456" s="4">
        <v>250</v>
      </c>
      <c r="G456" s="4">
        <v>100</v>
      </c>
      <c r="H456" s="4">
        <v>64</v>
      </c>
      <c r="I456" s="4">
        <v>0.5</v>
      </c>
      <c r="J456" s="4">
        <v>0.5</v>
      </c>
      <c r="K456" s="4">
        <v>17.2</v>
      </c>
      <c r="L456" s="8">
        <v>1.9</v>
      </c>
      <c r="M456" s="4" t="str">
        <f>IF(AlimentosSMAECOPIA2[[#This Row],[Categoria]]="Cereales",AlimentosSMAECOPIA2[[#This Row],[Proteina]],"")</f>
        <v/>
      </c>
      <c r="N456" s="8">
        <f>AlimentosSMAECOPIA2[[#This Row],[Fibra]]/AlimentosSMAECOPIA2[[#This Row],[Peso_neto]]</f>
        <v>1.9E-2</v>
      </c>
    </row>
    <row r="457" spans="2:14" hidden="1" x14ac:dyDescent="0.25">
      <c r="B457" s="17" t="s">
        <v>356</v>
      </c>
      <c r="C457" s="3" t="s">
        <v>2040</v>
      </c>
      <c r="D457" s="4">
        <v>0.33333333300000001</v>
      </c>
      <c r="E457" s="2" t="s">
        <v>50</v>
      </c>
      <c r="F457" s="4">
        <v>69</v>
      </c>
      <c r="G457" s="4">
        <v>69</v>
      </c>
      <c r="H457" s="4">
        <v>73</v>
      </c>
      <c r="I457" s="4">
        <v>1.1000000000000001</v>
      </c>
      <c r="J457" s="4">
        <v>0.2</v>
      </c>
      <c r="K457" s="4">
        <v>16.8</v>
      </c>
      <c r="L457" s="8">
        <v>1.3</v>
      </c>
      <c r="M457" s="4">
        <f>IF(AlimentosSMAECOPIA2[[#This Row],[Categoria]]="Cereales",AlimentosSMAECOPIA2[[#This Row],[Proteina]],"")</f>
        <v>1.1000000000000001</v>
      </c>
      <c r="N457" s="8">
        <f>AlimentosSMAECOPIA2[[#This Row],[Fibra]]/AlimentosSMAECOPIA2[[#This Row],[Peso_neto]]</f>
        <v>1.8840579710144929E-2</v>
      </c>
    </row>
    <row r="458" spans="2:14" hidden="1" x14ac:dyDescent="0.25">
      <c r="B458" s="17" t="s">
        <v>1432</v>
      </c>
      <c r="C458" s="3" t="s">
        <v>2040</v>
      </c>
      <c r="D458" s="4">
        <v>8</v>
      </c>
      <c r="E458" s="2" t="s">
        <v>15</v>
      </c>
      <c r="F458" s="4">
        <v>16</v>
      </c>
      <c r="G458" s="4">
        <v>16</v>
      </c>
      <c r="H458" s="4">
        <v>66</v>
      </c>
      <c r="I458" s="4">
        <v>2.1</v>
      </c>
      <c r="J458" s="4">
        <v>1</v>
      </c>
      <c r="K458" s="4">
        <v>11.8</v>
      </c>
      <c r="L458" s="8">
        <v>0.3</v>
      </c>
      <c r="M458" s="4">
        <f>IF(AlimentosSMAECOPIA2[[#This Row],[Categoria]]="Cereales",AlimentosSMAECOPIA2[[#This Row],[Proteina]],"")</f>
        <v>2.1</v>
      </c>
      <c r="N458" s="8">
        <f>AlimentosSMAECOPIA2[[#This Row],[Fibra]]/AlimentosSMAECOPIA2[[#This Row],[Peso_neto]]</f>
        <v>1.8749999999999999E-2</v>
      </c>
    </row>
    <row r="459" spans="2:14" hidden="1" x14ac:dyDescent="0.25">
      <c r="B459" s="17" t="s">
        <v>789</v>
      </c>
      <c r="C459" s="3" t="s">
        <v>32</v>
      </c>
      <c r="D459" s="4">
        <v>0.25</v>
      </c>
      <c r="E459" s="2" t="s">
        <v>50</v>
      </c>
      <c r="F459" s="4">
        <v>64</v>
      </c>
      <c r="G459" s="4">
        <v>64</v>
      </c>
      <c r="H459" s="4">
        <v>50</v>
      </c>
      <c r="I459" s="4">
        <v>0.3</v>
      </c>
      <c r="J459" s="4">
        <v>0.1</v>
      </c>
      <c r="K459" s="4">
        <v>13.4</v>
      </c>
      <c r="L459" s="8">
        <v>1.2</v>
      </c>
      <c r="M459" s="4" t="str">
        <f>IF(AlimentosSMAECOPIA2[[#This Row],[Categoria]]="Cereales",AlimentosSMAECOPIA2[[#This Row],[Proteina]],"")</f>
        <v/>
      </c>
      <c r="N459" s="8">
        <f>AlimentosSMAECOPIA2[[#This Row],[Fibra]]/AlimentosSMAECOPIA2[[#This Row],[Peso_neto]]</f>
        <v>1.8749999999999999E-2</v>
      </c>
    </row>
    <row r="460" spans="2:14" hidden="1" x14ac:dyDescent="0.25">
      <c r="B460" s="17" t="s">
        <v>969</v>
      </c>
      <c r="C460" s="3" t="s">
        <v>2040</v>
      </c>
      <c r="D460" s="4">
        <v>0.25</v>
      </c>
      <c r="E460" s="2" t="s">
        <v>50</v>
      </c>
      <c r="F460" s="4">
        <v>59</v>
      </c>
      <c r="G460" s="4">
        <v>59</v>
      </c>
      <c r="H460" s="4">
        <v>60</v>
      </c>
      <c r="I460" s="4">
        <v>1.4</v>
      </c>
      <c r="J460" s="4">
        <v>0.8</v>
      </c>
      <c r="K460" s="4">
        <v>11.8</v>
      </c>
      <c r="L460" s="8">
        <v>1.1000000000000001</v>
      </c>
      <c r="M460" s="4">
        <f>IF(AlimentosSMAECOPIA2[[#This Row],[Categoria]]="Cereales",AlimentosSMAECOPIA2[[#This Row],[Proteina]],"")</f>
        <v>1.4</v>
      </c>
      <c r="N460" s="8">
        <f>AlimentosSMAECOPIA2[[#This Row],[Fibra]]/AlimentosSMAECOPIA2[[#This Row],[Peso_neto]]</f>
        <v>1.864406779661017E-2</v>
      </c>
    </row>
    <row r="461" spans="2:14" hidden="1" x14ac:dyDescent="0.25">
      <c r="B461" s="17" t="s">
        <v>354</v>
      </c>
      <c r="C461" s="3" t="s">
        <v>2040</v>
      </c>
      <c r="D461" s="4">
        <v>0.33333333300000001</v>
      </c>
      <c r="E461" s="2" t="s">
        <v>50</v>
      </c>
      <c r="F461" s="4">
        <v>70</v>
      </c>
      <c r="G461" s="4">
        <v>70</v>
      </c>
      <c r="H461" s="4">
        <v>70</v>
      </c>
      <c r="I461" s="4">
        <v>1.2</v>
      </c>
      <c r="J461" s="4">
        <v>0.1</v>
      </c>
      <c r="K461" s="4">
        <v>16.399999999999999</v>
      </c>
      <c r="L461" s="8">
        <v>1.3</v>
      </c>
      <c r="M461" s="4">
        <f>IF(AlimentosSMAECOPIA2[[#This Row],[Categoria]]="Cereales",AlimentosSMAECOPIA2[[#This Row],[Proteina]],"")</f>
        <v>1.2</v>
      </c>
      <c r="N461" s="8">
        <f>AlimentosSMAECOPIA2[[#This Row],[Fibra]]/AlimentosSMAECOPIA2[[#This Row],[Peso_neto]]</f>
        <v>1.8571428571428572E-2</v>
      </c>
    </row>
    <row r="462" spans="2:14" hidden="1" x14ac:dyDescent="0.25">
      <c r="B462" s="17" t="s">
        <v>166</v>
      </c>
      <c r="C462" s="3" t="s">
        <v>2040</v>
      </c>
      <c r="D462" s="4">
        <v>0.33333333300000001</v>
      </c>
      <c r="E462" s="2" t="s">
        <v>50</v>
      </c>
      <c r="F462" s="4">
        <v>54</v>
      </c>
      <c r="G462" s="4">
        <v>54</v>
      </c>
      <c r="H462" s="4">
        <v>55</v>
      </c>
      <c r="I462" s="4">
        <v>2.1</v>
      </c>
      <c r="J462" s="4">
        <v>0.2</v>
      </c>
      <c r="K462" s="4">
        <v>11.6</v>
      </c>
      <c r="L462" s="8">
        <v>1</v>
      </c>
      <c r="M462" s="4">
        <f>IF(AlimentosSMAECOPIA2[[#This Row],[Categoria]]="Cereales",AlimentosSMAECOPIA2[[#This Row],[Proteina]],"")</f>
        <v>2.1</v>
      </c>
      <c r="N462" s="8">
        <f>AlimentosSMAECOPIA2[[#This Row],[Fibra]]/AlimentosSMAECOPIA2[[#This Row],[Peso_neto]]</f>
        <v>1.8518518518518517E-2</v>
      </c>
    </row>
    <row r="463" spans="2:14" hidden="1" x14ac:dyDescent="0.25">
      <c r="B463" s="17" t="s">
        <v>1406</v>
      </c>
      <c r="C463" s="3" t="s">
        <v>2040</v>
      </c>
      <c r="D463" s="4">
        <v>1</v>
      </c>
      <c r="E463" s="2" t="s">
        <v>476</v>
      </c>
      <c r="F463" s="4">
        <v>27</v>
      </c>
      <c r="G463" s="4">
        <v>27</v>
      </c>
      <c r="H463" s="4">
        <v>71</v>
      </c>
      <c r="I463" s="4">
        <v>2.2000000000000002</v>
      </c>
      <c r="J463" s="4">
        <v>0.8</v>
      </c>
      <c r="K463" s="4">
        <v>13.6</v>
      </c>
      <c r="L463" s="8">
        <v>0.5</v>
      </c>
      <c r="M463" s="4">
        <f>IF(AlimentosSMAECOPIA2[[#This Row],[Categoria]]="Cereales",AlimentosSMAECOPIA2[[#This Row],[Proteina]],"")</f>
        <v>2.2000000000000002</v>
      </c>
      <c r="N463" s="8">
        <f>AlimentosSMAECOPIA2[[#This Row],[Fibra]]/AlimentosSMAECOPIA2[[#This Row],[Peso_neto]]</f>
        <v>1.8518518518518517E-2</v>
      </c>
    </row>
    <row r="464" spans="2:14" hidden="1" x14ac:dyDescent="0.25">
      <c r="B464" s="17" t="s">
        <v>1414</v>
      </c>
      <c r="C464" s="3" t="s">
        <v>2040</v>
      </c>
      <c r="D464" s="4">
        <v>1</v>
      </c>
      <c r="E464" s="2" t="s">
        <v>476</v>
      </c>
      <c r="F464" s="4">
        <v>27</v>
      </c>
      <c r="G464" s="4">
        <v>27</v>
      </c>
      <c r="H464" s="4">
        <v>71</v>
      </c>
      <c r="I464" s="4">
        <v>2.2000000000000002</v>
      </c>
      <c r="J464" s="4">
        <v>0.8</v>
      </c>
      <c r="K464" s="4">
        <v>13.6</v>
      </c>
      <c r="L464" s="8">
        <v>0.5</v>
      </c>
      <c r="M464" s="4">
        <f>IF(AlimentosSMAECOPIA2[[#This Row],[Categoria]]="Cereales",AlimentosSMAECOPIA2[[#This Row],[Proteina]],"")</f>
        <v>2.2000000000000002</v>
      </c>
      <c r="N464" s="8">
        <f>AlimentosSMAECOPIA2[[#This Row],[Fibra]]/AlimentosSMAECOPIA2[[#This Row],[Peso_neto]]</f>
        <v>1.8518518518518517E-2</v>
      </c>
    </row>
    <row r="465" spans="2:14" hidden="1" x14ac:dyDescent="0.25">
      <c r="B465" s="17" t="s">
        <v>161</v>
      </c>
      <c r="C465" s="3" t="s">
        <v>2040</v>
      </c>
      <c r="D465" s="4">
        <v>0.33333333300000001</v>
      </c>
      <c r="E465" s="2" t="s">
        <v>50</v>
      </c>
      <c r="F465" s="4">
        <v>65</v>
      </c>
      <c r="G465" s="4">
        <v>65</v>
      </c>
      <c r="H465" s="4">
        <v>73</v>
      </c>
      <c r="I465" s="4">
        <v>1.5</v>
      </c>
      <c r="J465" s="4">
        <v>0.5</v>
      </c>
      <c r="K465" s="4">
        <v>15.3</v>
      </c>
      <c r="L465" s="8">
        <v>1.2</v>
      </c>
      <c r="M465" s="4">
        <f>IF(AlimentosSMAECOPIA2[[#This Row],[Categoria]]="Cereales",AlimentosSMAECOPIA2[[#This Row],[Proteina]],"")</f>
        <v>1.5</v>
      </c>
      <c r="N465" s="8">
        <f>AlimentosSMAECOPIA2[[#This Row],[Fibra]]/AlimentosSMAECOPIA2[[#This Row],[Peso_neto]]</f>
        <v>1.846153846153846E-2</v>
      </c>
    </row>
    <row r="466" spans="2:14" hidden="1" x14ac:dyDescent="0.25">
      <c r="B466" s="17" t="s">
        <v>1480</v>
      </c>
      <c r="C466" s="3" t="s">
        <v>32</v>
      </c>
      <c r="D466" s="4">
        <v>0.5</v>
      </c>
      <c r="E466" s="2" t="s">
        <v>377</v>
      </c>
      <c r="F466" s="4">
        <v>152</v>
      </c>
      <c r="G466" s="4">
        <v>114</v>
      </c>
      <c r="H466" s="4">
        <v>45</v>
      </c>
      <c r="I466" s="4">
        <v>0.7</v>
      </c>
      <c r="J466" s="4">
        <v>0.2</v>
      </c>
      <c r="K466" s="4">
        <v>11.2</v>
      </c>
      <c r="L466" s="8">
        <v>2.1</v>
      </c>
      <c r="M466" s="4" t="str">
        <f>IF(AlimentosSMAECOPIA2[[#This Row],[Categoria]]="Cereales",AlimentosSMAECOPIA2[[#This Row],[Proteina]],"")</f>
        <v/>
      </c>
      <c r="N466" s="8">
        <f>AlimentosSMAECOPIA2[[#This Row],[Fibra]]/AlimentosSMAECOPIA2[[#This Row],[Peso_neto]]</f>
        <v>1.8421052631578949E-2</v>
      </c>
    </row>
    <row r="467" spans="2:14" hidden="1" x14ac:dyDescent="0.25">
      <c r="B467" s="17" t="s">
        <v>1158</v>
      </c>
      <c r="C467" s="3" t="s">
        <v>32</v>
      </c>
      <c r="D467" s="4">
        <v>0.5</v>
      </c>
      <c r="E467" s="2" t="s">
        <v>50</v>
      </c>
      <c r="F467" s="4">
        <v>98</v>
      </c>
      <c r="G467" s="4">
        <v>98</v>
      </c>
      <c r="H467" s="4">
        <v>72</v>
      </c>
      <c r="I467" s="4">
        <v>0.4</v>
      </c>
      <c r="J467" s="4">
        <v>0.6</v>
      </c>
      <c r="K467" s="4">
        <v>17.600000000000001</v>
      </c>
      <c r="L467" s="8">
        <v>1.8</v>
      </c>
      <c r="M467" s="4" t="str">
        <f>IF(AlimentosSMAECOPIA2[[#This Row],[Categoria]]="Cereales",AlimentosSMAECOPIA2[[#This Row],[Proteina]],"")</f>
        <v/>
      </c>
      <c r="N467" s="8">
        <f>AlimentosSMAECOPIA2[[#This Row],[Fibra]]/AlimentosSMAECOPIA2[[#This Row],[Peso_neto]]</f>
        <v>1.8367346938775512E-2</v>
      </c>
    </row>
    <row r="468" spans="2:14" hidden="1" x14ac:dyDescent="0.25">
      <c r="B468" s="17" t="s">
        <v>1641</v>
      </c>
      <c r="C468" s="3" t="s">
        <v>39</v>
      </c>
      <c r="D468" s="4">
        <v>1</v>
      </c>
      <c r="E468" s="2" t="s">
        <v>50</v>
      </c>
      <c r="F468" s="4">
        <v>60</v>
      </c>
      <c r="G468" s="4">
        <v>60</v>
      </c>
      <c r="H468" s="4">
        <v>17</v>
      </c>
      <c r="I468" s="4">
        <v>0.5</v>
      </c>
      <c r="J468" s="4">
        <v>0.1</v>
      </c>
      <c r="K468" s="4">
        <v>3.8</v>
      </c>
      <c r="L468" s="8">
        <v>1.1000000000000001</v>
      </c>
      <c r="M468" s="4" t="str">
        <f>IF(AlimentosSMAECOPIA2[[#This Row],[Categoria]]="Cereales",AlimentosSMAECOPIA2[[#This Row],[Proteina]],"")</f>
        <v/>
      </c>
      <c r="N468" s="8">
        <f>AlimentosSMAECOPIA2[[#This Row],[Fibra]]/AlimentosSMAECOPIA2[[#This Row],[Peso_neto]]</f>
        <v>1.8333333333333333E-2</v>
      </c>
    </row>
    <row r="469" spans="2:14" hidden="1" x14ac:dyDescent="0.25">
      <c r="B469" s="17" t="s">
        <v>1151</v>
      </c>
      <c r="C469" s="3" t="s">
        <v>32</v>
      </c>
      <c r="D469" s="4">
        <v>1</v>
      </c>
      <c r="E469" s="2" t="s">
        <v>45</v>
      </c>
      <c r="F469" s="4">
        <v>200</v>
      </c>
      <c r="G469" s="4">
        <v>142</v>
      </c>
      <c r="H469" s="4">
        <v>75</v>
      </c>
      <c r="I469" s="4">
        <v>1.2</v>
      </c>
      <c r="J469" s="4">
        <v>0.4</v>
      </c>
      <c r="K469" s="4">
        <v>18.899999999999999</v>
      </c>
      <c r="L469" s="8">
        <v>2.6</v>
      </c>
      <c r="M469" s="4" t="str">
        <f>IF(AlimentosSMAECOPIA2[[#This Row],[Categoria]]="Cereales",AlimentosSMAECOPIA2[[#This Row],[Proteina]],"")</f>
        <v/>
      </c>
      <c r="N469" s="8">
        <f>AlimentosSMAECOPIA2[[#This Row],[Fibra]]/AlimentosSMAECOPIA2[[#This Row],[Peso_neto]]</f>
        <v>1.8309859154929577E-2</v>
      </c>
    </row>
    <row r="470" spans="2:14" hidden="1" x14ac:dyDescent="0.25">
      <c r="B470" s="17" t="s">
        <v>439</v>
      </c>
      <c r="C470" s="3" t="s">
        <v>2040</v>
      </c>
      <c r="D470" s="4">
        <v>5</v>
      </c>
      <c r="E470" s="2" t="s">
        <v>15</v>
      </c>
      <c r="F470" s="4">
        <v>22</v>
      </c>
      <c r="G470" s="4">
        <v>22</v>
      </c>
      <c r="H470" s="4">
        <v>72</v>
      </c>
      <c r="I470" s="4">
        <v>2.6</v>
      </c>
      <c r="J470" s="4">
        <v>0.4</v>
      </c>
      <c r="K470" s="4">
        <v>15.9</v>
      </c>
      <c r="L470" s="8">
        <v>0.4</v>
      </c>
      <c r="M470" s="4">
        <f>IF(AlimentosSMAECOPIA2[[#This Row],[Categoria]]="Cereales",AlimentosSMAECOPIA2[[#This Row],[Proteina]],"")</f>
        <v>2.6</v>
      </c>
      <c r="N470" s="8">
        <f>AlimentosSMAECOPIA2[[#This Row],[Fibra]]/AlimentosSMAECOPIA2[[#This Row],[Peso_neto]]</f>
        <v>1.8181818181818184E-2</v>
      </c>
    </row>
    <row r="471" spans="2:14" hidden="1" x14ac:dyDescent="0.25">
      <c r="B471" s="17" t="s">
        <v>1817</v>
      </c>
      <c r="C471" s="3" t="s">
        <v>2040</v>
      </c>
      <c r="D471" s="4">
        <v>55</v>
      </c>
      <c r="E471" s="2" t="s">
        <v>10</v>
      </c>
      <c r="F471" s="4">
        <v>55</v>
      </c>
      <c r="G471" s="4">
        <v>44</v>
      </c>
      <c r="H471" s="4">
        <v>70</v>
      </c>
      <c r="I471" s="4">
        <v>1.1000000000000001</v>
      </c>
      <c r="J471" s="4">
        <v>0</v>
      </c>
      <c r="K471" s="4">
        <v>16.3</v>
      </c>
      <c r="L471" s="8">
        <v>0.8</v>
      </c>
      <c r="M471" s="4">
        <f>IF(AlimentosSMAECOPIA2[[#This Row],[Categoria]]="Cereales",AlimentosSMAECOPIA2[[#This Row],[Proteina]],"")</f>
        <v>1.1000000000000001</v>
      </c>
      <c r="N471" s="8">
        <f>AlimentosSMAECOPIA2[[#This Row],[Fibra]]/AlimentosSMAECOPIA2[[#This Row],[Peso_neto]]</f>
        <v>1.8181818181818184E-2</v>
      </c>
    </row>
    <row r="472" spans="2:14" hidden="1" x14ac:dyDescent="0.25">
      <c r="B472" s="17" t="s">
        <v>801</v>
      </c>
      <c r="C472" s="3" t="s">
        <v>32</v>
      </c>
      <c r="D472" s="4">
        <v>1</v>
      </c>
      <c r="E472" s="2" t="s">
        <v>50</v>
      </c>
      <c r="F472" s="4">
        <v>105</v>
      </c>
      <c r="G472" s="4">
        <v>105</v>
      </c>
      <c r="H472" s="4">
        <v>56</v>
      </c>
      <c r="I472" s="4">
        <v>0.9</v>
      </c>
      <c r="J472" s="4">
        <v>0.3</v>
      </c>
      <c r="K472" s="4">
        <v>14</v>
      </c>
      <c r="L472" s="8">
        <v>1.9</v>
      </c>
      <c r="M472" s="4" t="str">
        <f>IF(AlimentosSMAECOPIA2[[#This Row],[Categoria]]="Cereales",AlimentosSMAECOPIA2[[#This Row],[Proteina]],"")</f>
        <v/>
      </c>
      <c r="N472" s="8">
        <f>AlimentosSMAECOPIA2[[#This Row],[Fibra]]/AlimentosSMAECOPIA2[[#This Row],[Peso_neto]]</f>
        <v>1.8095238095238095E-2</v>
      </c>
    </row>
    <row r="473" spans="2:14" hidden="1" x14ac:dyDescent="0.25">
      <c r="B473" s="17" t="s">
        <v>1150</v>
      </c>
      <c r="C473" s="3" t="s">
        <v>32</v>
      </c>
      <c r="D473" s="4">
        <v>2</v>
      </c>
      <c r="E473" s="2" t="s">
        <v>45</v>
      </c>
      <c r="F473" s="4">
        <v>180</v>
      </c>
      <c r="G473" s="4">
        <v>128</v>
      </c>
      <c r="H473" s="4">
        <v>68</v>
      </c>
      <c r="I473" s="4">
        <v>1</v>
      </c>
      <c r="J473" s="4">
        <v>0.4</v>
      </c>
      <c r="K473" s="4">
        <v>17</v>
      </c>
      <c r="L473" s="8">
        <v>2.2999999999999998</v>
      </c>
      <c r="M473" s="4" t="str">
        <f>IF(AlimentosSMAECOPIA2[[#This Row],[Categoria]]="Cereales",AlimentosSMAECOPIA2[[#This Row],[Proteina]],"")</f>
        <v/>
      </c>
      <c r="N473" s="8">
        <f>AlimentosSMAECOPIA2[[#This Row],[Fibra]]/AlimentosSMAECOPIA2[[#This Row],[Peso_neto]]</f>
        <v>1.7968749999999999E-2</v>
      </c>
    </row>
    <row r="474" spans="2:14" hidden="1" x14ac:dyDescent="0.25">
      <c r="B474" s="17" t="s">
        <v>1481</v>
      </c>
      <c r="C474" s="3" t="s">
        <v>32</v>
      </c>
      <c r="D474" s="4">
        <v>1</v>
      </c>
      <c r="E474" s="2" t="s">
        <v>50</v>
      </c>
      <c r="F474" s="4">
        <v>140</v>
      </c>
      <c r="G474" s="4">
        <v>140</v>
      </c>
      <c r="H474" s="4">
        <v>55</v>
      </c>
      <c r="I474" s="4">
        <v>0.8</v>
      </c>
      <c r="J474" s="4">
        <v>0.1</v>
      </c>
      <c r="K474" s="4">
        <v>13.7</v>
      </c>
      <c r="L474" s="8">
        <v>2.5</v>
      </c>
      <c r="M474" s="4" t="str">
        <f>IF(AlimentosSMAECOPIA2[[#This Row],[Categoria]]="Cereales",AlimentosSMAECOPIA2[[#This Row],[Proteina]],"")</f>
        <v/>
      </c>
      <c r="N474" s="8">
        <f>AlimentosSMAECOPIA2[[#This Row],[Fibra]]/AlimentosSMAECOPIA2[[#This Row],[Peso_neto]]</f>
        <v>1.7857142857142856E-2</v>
      </c>
    </row>
    <row r="475" spans="2:14" hidden="1" x14ac:dyDescent="0.25">
      <c r="B475" s="17" t="s">
        <v>1550</v>
      </c>
      <c r="C475" s="3" t="s">
        <v>2040</v>
      </c>
      <c r="D475" s="4">
        <v>1</v>
      </c>
      <c r="E475" s="2" t="s">
        <v>476</v>
      </c>
      <c r="F475" s="4">
        <v>45</v>
      </c>
      <c r="G475" s="4">
        <v>45</v>
      </c>
      <c r="H475" s="4">
        <v>109</v>
      </c>
      <c r="I475" s="4">
        <v>1.8</v>
      </c>
      <c r="J475" s="4">
        <v>4.4000000000000004</v>
      </c>
      <c r="K475" s="4">
        <v>15.7</v>
      </c>
      <c r="L475" s="8">
        <v>0.8</v>
      </c>
      <c r="M475" s="4">
        <f>IF(AlimentosSMAECOPIA2[[#This Row],[Categoria]]="Cereales",AlimentosSMAECOPIA2[[#This Row],[Proteina]],"")</f>
        <v>1.8</v>
      </c>
      <c r="N475" s="8">
        <f>AlimentosSMAECOPIA2[[#This Row],[Fibra]]/AlimentosSMAECOPIA2[[#This Row],[Peso_neto]]</f>
        <v>1.7777777777777778E-2</v>
      </c>
    </row>
    <row r="476" spans="2:14" hidden="1" x14ac:dyDescent="0.25">
      <c r="B476" s="17" t="s">
        <v>559</v>
      </c>
      <c r="C476" s="3" t="s">
        <v>32</v>
      </c>
      <c r="D476" s="4">
        <v>0.25</v>
      </c>
      <c r="E476" s="2" t="s">
        <v>50</v>
      </c>
      <c r="F476" s="4">
        <v>62</v>
      </c>
      <c r="G476" s="4">
        <v>62</v>
      </c>
      <c r="H476" s="4">
        <v>44</v>
      </c>
      <c r="I476" s="4">
        <v>0.3</v>
      </c>
      <c r="J476" s="4">
        <v>0.1</v>
      </c>
      <c r="K476" s="4">
        <v>11.7</v>
      </c>
      <c r="L476" s="8">
        <v>1.1000000000000001</v>
      </c>
      <c r="M476" s="4" t="str">
        <f>IF(AlimentosSMAECOPIA2[[#This Row],[Categoria]]="Cereales",AlimentosSMAECOPIA2[[#This Row],[Proteina]],"")</f>
        <v/>
      </c>
      <c r="N476" s="8">
        <f>AlimentosSMAECOPIA2[[#This Row],[Fibra]]/AlimentosSMAECOPIA2[[#This Row],[Peso_neto]]</f>
        <v>1.7741935483870968E-2</v>
      </c>
    </row>
    <row r="477" spans="2:14" hidden="1" x14ac:dyDescent="0.25">
      <c r="B477" s="17" t="s">
        <v>1152</v>
      </c>
      <c r="C477" s="3" t="s">
        <v>32</v>
      </c>
      <c r="D477" s="4">
        <v>0.5</v>
      </c>
      <c r="E477" s="2" t="s">
        <v>45</v>
      </c>
      <c r="F477" s="4">
        <v>95</v>
      </c>
      <c r="G477" s="4">
        <v>62</v>
      </c>
      <c r="H477" s="4">
        <v>40</v>
      </c>
      <c r="I477" s="4">
        <v>0.3</v>
      </c>
      <c r="J477" s="4">
        <v>0.2</v>
      </c>
      <c r="K477" s="4">
        <v>10.5</v>
      </c>
      <c r="L477" s="8">
        <v>1.1000000000000001</v>
      </c>
      <c r="M477" s="4" t="str">
        <f>IF(AlimentosSMAECOPIA2[[#This Row],[Categoria]]="Cereales",AlimentosSMAECOPIA2[[#This Row],[Proteina]],"")</f>
        <v/>
      </c>
      <c r="N477" s="8">
        <f>AlimentosSMAECOPIA2[[#This Row],[Fibra]]/AlimentosSMAECOPIA2[[#This Row],[Peso_neto]]</f>
        <v>1.7741935483870968E-2</v>
      </c>
    </row>
    <row r="478" spans="2:14" hidden="1" x14ac:dyDescent="0.25">
      <c r="B478" s="17" t="s">
        <v>963</v>
      </c>
      <c r="C478" s="3" t="s">
        <v>2040</v>
      </c>
      <c r="D478" s="4">
        <v>0.33333333300000001</v>
      </c>
      <c r="E478" s="2" t="s">
        <v>50</v>
      </c>
      <c r="F478" s="4">
        <v>79</v>
      </c>
      <c r="G478" s="4">
        <v>79</v>
      </c>
      <c r="H478" s="4">
        <v>69</v>
      </c>
      <c r="I478" s="4">
        <v>1.4</v>
      </c>
      <c r="J478" s="4">
        <v>0.8</v>
      </c>
      <c r="K478" s="4">
        <v>14</v>
      </c>
      <c r="L478" s="8">
        <v>1.4</v>
      </c>
      <c r="M478" s="4">
        <f>IF(AlimentosSMAECOPIA2[[#This Row],[Categoria]]="Cereales",AlimentosSMAECOPIA2[[#This Row],[Proteina]],"")</f>
        <v>1.4</v>
      </c>
      <c r="N478" s="8">
        <f>AlimentosSMAECOPIA2[[#This Row],[Fibra]]/AlimentosSMAECOPIA2[[#This Row],[Peso_neto]]</f>
        <v>1.7721518987341769E-2</v>
      </c>
    </row>
    <row r="479" spans="2:14" hidden="1" x14ac:dyDescent="0.25">
      <c r="B479" s="17" t="s">
        <v>930</v>
      </c>
      <c r="C479" s="3" t="s">
        <v>2040</v>
      </c>
      <c r="D479" s="4">
        <v>2.5</v>
      </c>
      <c r="E479" s="2" t="s">
        <v>52</v>
      </c>
      <c r="F479" s="4">
        <v>17</v>
      </c>
      <c r="G479" s="4">
        <v>17</v>
      </c>
      <c r="H479" s="4">
        <v>62</v>
      </c>
      <c r="I479" s="4">
        <v>1.4</v>
      </c>
      <c r="J479" s="4">
        <v>0.1</v>
      </c>
      <c r="K479" s="4">
        <v>13.3</v>
      </c>
      <c r="L479" s="8">
        <v>0.3</v>
      </c>
      <c r="M479" s="4">
        <f>IF(AlimentosSMAECOPIA2[[#This Row],[Categoria]]="Cereales",AlimentosSMAECOPIA2[[#This Row],[Proteina]],"")</f>
        <v>1.4</v>
      </c>
      <c r="N479" s="8">
        <f>AlimentosSMAECOPIA2[[#This Row],[Fibra]]/AlimentosSMAECOPIA2[[#This Row],[Peso_neto]]</f>
        <v>1.7647058823529412E-2</v>
      </c>
    </row>
    <row r="480" spans="2:14" hidden="1" x14ac:dyDescent="0.25">
      <c r="B480" s="17" t="s">
        <v>1458</v>
      </c>
      <c r="C480" s="3" t="s">
        <v>2040</v>
      </c>
      <c r="D480" s="4">
        <v>0.5</v>
      </c>
      <c r="E480" s="2" t="s">
        <v>45</v>
      </c>
      <c r="F480" s="4">
        <v>68</v>
      </c>
      <c r="G480" s="4">
        <v>68</v>
      </c>
      <c r="H480" s="4">
        <v>59</v>
      </c>
      <c r="I480" s="4">
        <v>1.3</v>
      </c>
      <c r="J480" s="4">
        <v>0.1</v>
      </c>
      <c r="K480" s="4">
        <v>13.7</v>
      </c>
      <c r="L480" s="8">
        <v>1.2</v>
      </c>
      <c r="M480" s="4">
        <f>IF(AlimentosSMAECOPIA2[[#This Row],[Categoria]]="Cereales",AlimentosSMAECOPIA2[[#This Row],[Proteina]],"")</f>
        <v>1.3</v>
      </c>
      <c r="N480" s="8">
        <f>AlimentosSMAECOPIA2[[#This Row],[Fibra]]/AlimentosSMAECOPIA2[[#This Row],[Peso_neto]]</f>
        <v>1.7647058823529412E-2</v>
      </c>
    </row>
    <row r="481" spans="2:14" hidden="1" x14ac:dyDescent="0.25">
      <c r="B481" s="17" t="s">
        <v>1459</v>
      </c>
      <c r="C481" s="3" t="s">
        <v>2040</v>
      </c>
      <c r="D481" s="4">
        <v>0.5</v>
      </c>
      <c r="E481" s="2" t="s">
        <v>45</v>
      </c>
      <c r="F481" s="4">
        <v>68</v>
      </c>
      <c r="G481" s="4">
        <v>68</v>
      </c>
      <c r="H481" s="4">
        <v>58</v>
      </c>
      <c r="I481" s="4">
        <v>1.2</v>
      </c>
      <c r="J481" s="4">
        <v>0.1</v>
      </c>
      <c r="K481" s="4">
        <v>13.7</v>
      </c>
      <c r="L481" s="8">
        <v>1.2</v>
      </c>
      <c r="M481" s="4">
        <f>IF(AlimentosSMAECOPIA2[[#This Row],[Categoria]]="Cereales",AlimentosSMAECOPIA2[[#This Row],[Proteina]],"")</f>
        <v>1.2</v>
      </c>
      <c r="N481" s="8">
        <f>AlimentosSMAECOPIA2[[#This Row],[Fibra]]/AlimentosSMAECOPIA2[[#This Row],[Peso_neto]]</f>
        <v>1.7647058823529412E-2</v>
      </c>
    </row>
    <row r="482" spans="2:14" hidden="1" x14ac:dyDescent="0.25">
      <c r="B482" s="17" t="s">
        <v>1464</v>
      </c>
      <c r="C482" s="3" t="s">
        <v>2040</v>
      </c>
      <c r="D482" s="4">
        <v>0.5</v>
      </c>
      <c r="E482" s="2" t="s">
        <v>45</v>
      </c>
      <c r="F482" s="4">
        <v>68</v>
      </c>
      <c r="G482" s="4">
        <v>68</v>
      </c>
      <c r="H482" s="4">
        <v>59</v>
      </c>
      <c r="I482" s="4">
        <v>1.3</v>
      </c>
      <c r="J482" s="4">
        <v>0.1</v>
      </c>
      <c r="K482" s="4">
        <v>13.7</v>
      </c>
      <c r="L482" s="8">
        <v>1.2</v>
      </c>
      <c r="M482" s="4">
        <f>IF(AlimentosSMAECOPIA2[[#This Row],[Categoria]]="Cereales",AlimentosSMAECOPIA2[[#This Row],[Proteina]],"")</f>
        <v>1.3</v>
      </c>
      <c r="N482" s="8">
        <f>AlimentosSMAECOPIA2[[#This Row],[Fibra]]/AlimentosSMAECOPIA2[[#This Row],[Peso_neto]]</f>
        <v>1.7647058823529412E-2</v>
      </c>
    </row>
    <row r="483" spans="2:14" hidden="1" x14ac:dyDescent="0.25">
      <c r="B483" s="17" t="s">
        <v>1465</v>
      </c>
      <c r="C483" s="3" t="s">
        <v>2040</v>
      </c>
      <c r="D483" s="4">
        <v>0.5</v>
      </c>
      <c r="E483" s="2" t="s">
        <v>45</v>
      </c>
      <c r="F483" s="4">
        <v>68</v>
      </c>
      <c r="G483" s="4">
        <v>68</v>
      </c>
      <c r="H483" s="4">
        <v>58</v>
      </c>
      <c r="I483" s="4">
        <v>1.2</v>
      </c>
      <c r="J483" s="4">
        <v>0.1</v>
      </c>
      <c r="K483" s="4">
        <v>13.7</v>
      </c>
      <c r="L483" s="8">
        <v>1.2</v>
      </c>
      <c r="M483" s="4">
        <f>IF(AlimentosSMAECOPIA2[[#This Row],[Categoria]]="Cereales",AlimentosSMAECOPIA2[[#This Row],[Proteina]],"")</f>
        <v>1.2</v>
      </c>
      <c r="N483" s="8">
        <f>AlimentosSMAECOPIA2[[#This Row],[Fibra]]/AlimentosSMAECOPIA2[[#This Row],[Peso_neto]]</f>
        <v>1.7647058823529412E-2</v>
      </c>
    </row>
    <row r="484" spans="2:14" hidden="1" x14ac:dyDescent="0.25">
      <c r="B484" s="17" t="s">
        <v>798</v>
      </c>
      <c r="C484" s="3" t="s">
        <v>32</v>
      </c>
      <c r="D484" s="4">
        <v>85</v>
      </c>
      <c r="E484" s="2" t="s">
        <v>10</v>
      </c>
      <c r="F484" s="4">
        <v>85</v>
      </c>
      <c r="G484" s="4">
        <v>74</v>
      </c>
      <c r="H484" s="4">
        <v>60</v>
      </c>
      <c r="I484" s="4">
        <v>1</v>
      </c>
      <c r="J484" s="4">
        <v>0.4</v>
      </c>
      <c r="K484" s="4">
        <v>14.9</v>
      </c>
      <c r="L484" s="8">
        <v>1.3</v>
      </c>
      <c r="M484" s="4" t="str">
        <f>IF(AlimentosSMAECOPIA2[[#This Row],[Categoria]]="Cereales",AlimentosSMAECOPIA2[[#This Row],[Proteina]],"")</f>
        <v/>
      </c>
      <c r="N484" s="8">
        <f>AlimentosSMAECOPIA2[[#This Row],[Fibra]]/AlimentosSMAECOPIA2[[#This Row],[Peso_neto]]</f>
        <v>1.7567567567567569E-2</v>
      </c>
    </row>
    <row r="485" spans="2:14" hidden="1" x14ac:dyDescent="0.25">
      <c r="B485" s="17" t="s">
        <v>699</v>
      </c>
      <c r="C485" s="3" t="s">
        <v>32</v>
      </c>
      <c r="D485" s="4">
        <v>0.25</v>
      </c>
      <c r="E485" s="2" t="s">
        <v>50</v>
      </c>
      <c r="F485" s="4">
        <v>63</v>
      </c>
      <c r="G485" s="4">
        <v>63</v>
      </c>
      <c r="H485" s="4">
        <v>59</v>
      </c>
      <c r="I485" s="4">
        <v>0.4</v>
      </c>
      <c r="J485" s="4">
        <v>0.1</v>
      </c>
      <c r="K485" s="4">
        <v>15</v>
      </c>
      <c r="L485" s="8">
        <v>1.1000000000000001</v>
      </c>
      <c r="M485" s="4" t="str">
        <f>IF(AlimentosSMAECOPIA2[[#This Row],[Categoria]]="Cereales",AlimentosSMAECOPIA2[[#This Row],[Proteina]],"")</f>
        <v/>
      </c>
      <c r="N485" s="8">
        <f>AlimentosSMAECOPIA2[[#This Row],[Fibra]]/AlimentosSMAECOPIA2[[#This Row],[Peso_neto]]</f>
        <v>1.7460317460317461E-2</v>
      </c>
    </row>
    <row r="486" spans="2:14" hidden="1" x14ac:dyDescent="0.25">
      <c r="B486" s="17" t="s">
        <v>1866</v>
      </c>
      <c r="C486" s="3" t="s">
        <v>39</v>
      </c>
      <c r="D486" s="4">
        <v>35</v>
      </c>
      <c r="E486" s="2" t="s">
        <v>10</v>
      </c>
      <c r="F486" s="4">
        <v>35</v>
      </c>
      <c r="G486" s="4">
        <v>23</v>
      </c>
      <c r="H486" s="4">
        <v>18</v>
      </c>
      <c r="I486" s="4">
        <v>0.3</v>
      </c>
      <c r="J486" s="4">
        <v>0</v>
      </c>
      <c r="K486" s="4">
        <v>4</v>
      </c>
      <c r="L486" s="8">
        <v>0.4</v>
      </c>
      <c r="M486" s="4" t="str">
        <f>IF(AlimentosSMAECOPIA2[[#This Row],[Categoria]]="Cereales",AlimentosSMAECOPIA2[[#This Row],[Proteina]],"")</f>
        <v/>
      </c>
      <c r="N486" s="8">
        <f>AlimentosSMAECOPIA2[[#This Row],[Fibra]]/AlimentosSMAECOPIA2[[#This Row],[Peso_neto]]</f>
        <v>1.7391304347826087E-2</v>
      </c>
    </row>
    <row r="487" spans="2:14" hidden="1" x14ac:dyDescent="0.25">
      <c r="B487" s="17" t="s">
        <v>1222</v>
      </c>
      <c r="C487" s="3" t="s">
        <v>32</v>
      </c>
      <c r="D487" s="4">
        <v>1</v>
      </c>
      <c r="E487" s="2" t="s">
        <v>45</v>
      </c>
      <c r="F487" s="4">
        <v>163</v>
      </c>
      <c r="G487" s="4">
        <v>98</v>
      </c>
      <c r="H487" s="4">
        <v>56</v>
      </c>
      <c r="I487" s="4">
        <v>0.4</v>
      </c>
      <c r="J487" s="4">
        <v>0.1</v>
      </c>
      <c r="K487" s="4">
        <v>15</v>
      </c>
      <c r="L487" s="8">
        <v>1.7</v>
      </c>
      <c r="M487" s="4" t="str">
        <f>IF(AlimentosSMAECOPIA2[[#This Row],[Categoria]]="Cereales",AlimentosSMAECOPIA2[[#This Row],[Proteina]],"")</f>
        <v/>
      </c>
      <c r="N487" s="8">
        <f>AlimentosSMAECOPIA2[[#This Row],[Fibra]]/AlimentosSMAECOPIA2[[#This Row],[Peso_neto]]</f>
        <v>1.7346938775510204E-2</v>
      </c>
    </row>
    <row r="488" spans="2:14" hidden="1" x14ac:dyDescent="0.25">
      <c r="B488" s="17" t="s">
        <v>1884</v>
      </c>
      <c r="C488" s="3" t="s">
        <v>39</v>
      </c>
      <c r="D488" s="4">
        <v>5</v>
      </c>
      <c r="E488" s="2" t="s">
        <v>10</v>
      </c>
      <c r="F488" s="4">
        <v>65</v>
      </c>
      <c r="G488" s="4">
        <v>29</v>
      </c>
      <c r="H488" s="4">
        <v>28</v>
      </c>
      <c r="I488" s="4">
        <v>2.5</v>
      </c>
      <c r="J488" s="4">
        <v>0.2</v>
      </c>
      <c r="K488" s="4">
        <v>4</v>
      </c>
      <c r="L488" s="8">
        <v>0.5</v>
      </c>
      <c r="M488" s="4" t="str">
        <f>IF(AlimentosSMAECOPIA2[[#This Row],[Categoria]]="Cereales",AlimentosSMAECOPIA2[[#This Row],[Proteina]],"")</f>
        <v/>
      </c>
      <c r="N488" s="8">
        <f>AlimentosSMAECOPIA2[[#This Row],[Fibra]]/AlimentosSMAECOPIA2[[#This Row],[Peso_neto]]</f>
        <v>1.7241379310344827E-2</v>
      </c>
    </row>
    <row r="489" spans="2:14" hidden="1" x14ac:dyDescent="0.25">
      <c r="B489" s="17" t="s">
        <v>279</v>
      </c>
      <c r="C489" s="3" t="s">
        <v>32</v>
      </c>
      <c r="D489" s="4">
        <v>5</v>
      </c>
      <c r="E489" s="2" t="s">
        <v>45</v>
      </c>
      <c r="F489" s="4">
        <v>200</v>
      </c>
      <c r="G489" s="4">
        <v>192</v>
      </c>
      <c r="H489" s="4">
        <v>63</v>
      </c>
      <c r="I489" s="4">
        <v>1</v>
      </c>
      <c r="J489" s="4">
        <v>0.2</v>
      </c>
      <c r="K489" s="4">
        <v>16.100000000000001</v>
      </c>
      <c r="L489" s="8">
        <v>3.3</v>
      </c>
      <c r="M489" s="4" t="str">
        <f>IF(AlimentosSMAECOPIA2[[#This Row],[Categoria]]="Cereales",AlimentosSMAECOPIA2[[#This Row],[Proteina]],"")</f>
        <v/>
      </c>
      <c r="N489" s="8">
        <f>AlimentosSMAECOPIA2[[#This Row],[Fibra]]/AlimentosSMAECOPIA2[[#This Row],[Peso_neto]]</f>
        <v>1.7187499999999998E-2</v>
      </c>
    </row>
    <row r="490" spans="2:14" hidden="1" x14ac:dyDescent="0.25">
      <c r="B490" s="17" t="s">
        <v>2011</v>
      </c>
      <c r="C490" s="3" t="s">
        <v>2040</v>
      </c>
      <c r="D490" s="4">
        <v>1</v>
      </c>
      <c r="E490" s="2" t="s">
        <v>45</v>
      </c>
      <c r="F490" s="4">
        <v>35</v>
      </c>
      <c r="G490" s="4">
        <v>35</v>
      </c>
      <c r="H490" s="4">
        <v>97</v>
      </c>
      <c r="I490" s="4">
        <v>2.2999999999999998</v>
      </c>
      <c r="J490" s="4">
        <v>3.8</v>
      </c>
      <c r="K490" s="4">
        <v>13.9</v>
      </c>
      <c r="L490" s="8">
        <v>0.6</v>
      </c>
      <c r="M490" s="4">
        <f>IF(AlimentosSMAECOPIA2[[#This Row],[Categoria]]="Cereales",AlimentosSMAECOPIA2[[#This Row],[Proteina]],"")</f>
        <v>2.2999999999999998</v>
      </c>
      <c r="N490" s="8">
        <f>AlimentosSMAECOPIA2[[#This Row],[Fibra]]/AlimentosSMAECOPIA2[[#This Row],[Peso_neto]]</f>
        <v>1.7142857142857144E-2</v>
      </c>
    </row>
    <row r="491" spans="2:14" hidden="1" x14ac:dyDescent="0.25">
      <c r="B491" s="17" t="s">
        <v>1309</v>
      </c>
      <c r="C491" s="3" t="s">
        <v>32</v>
      </c>
      <c r="D491" s="4">
        <v>1</v>
      </c>
      <c r="E491" s="2" t="s">
        <v>45</v>
      </c>
      <c r="F491" s="4">
        <v>136</v>
      </c>
      <c r="G491" s="4">
        <v>124</v>
      </c>
      <c r="H491" s="4">
        <v>54</v>
      </c>
      <c r="I491" s="4">
        <v>1.3</v>
      </c>
      <c r="J491" s="4">
        <v>0.4</v>
      </c>
      <c r="K491" s="4">
        <v>13.1</v>
      </c>
      <c r="L491" s="8">
        <v>2.1</v>
      </c>
      <c r="M491" s="4" t="str">
        <f>IF(AlimentosSMAECOPIA2[[#This Row],[Categoria]]="Cereales",AlimentosSMAECOPIA2[[#This Row],[Proteina]],"")</f>
        <v/>
      </c>
      <c r="N491" s="8">
        <f>AlimentosSMAECOPIA2[[#This Row],[Fibra]]/AlimentosSMAECOPIA2[[#This Row],[Peso_neto]]</f>
        <v>1.6935483870967744E-2</v>
      </c>
    </row>
    <row r="492" spans="2:14" hidden="1" x14ac:dyDescent="0.25">
      <c r="B492" s="17" t="s">
        <v>194</v>
      </c>
      <c r="C492" s="3" t="s">
        <v>2040</v>
      </c>
      <c r="D492" s="4">
        <v>0.33333333300000001</v>
      </c>
      <c r="E492" s="2" t="s">
        <v>50</v>
      </c>
      <c r="F492" s="4">
        <v>77</v>
      </c>
      <c r="G492" s="4">
        <v>77</v>
      </c>
      <c r="H492" s="4">
        <v>53</v>
      </c>
      <c r="I492" s="4">
        <v>1.8</v>
      </c>
      <c r="J492" s="4">
        <v>1.1000000000000001</v>
      </c>
      <c r="K492" s="4">
        <v>9</v>
      </c>
      <c r="L492" s="8">
        <v>1.3</v>
      </c>
      <c r="M492" s="4">
        <f>IF(AlimentosSMAECOPIA2[[#This Row],[Categoria]]="Cereales",AlimentosSMAECOPIA2[[#This Row],[Proteina]],"")</f>
        <v>1.8</v>
      </c>
      <c r="N492" s="8">
        <f>AlimentosSMAECOPIA2[[#This Row],[Fibra]]/AlimentosSMAECOPIA2[[#This Row],[Peso_neto]]</f>
        <v>1.6883116883116885E-2</v>
      </c>
    </row>
    <row r="493" spans="2:14" hidden="1" x14ac:dyDescent="0.25">
      <c r="B493" s="17" t="s">
        <v>651</v>
      </c>
      <c r="C493" s="3" t="s">
        <v>2040</v>
      </c>
      <c r="D493" s="4">
        <v>2</v>
      </c>
      <c r="E493" s="2" t="s">
        <v>45</v>
      </c>
      <c r="F493" s="4">
        <v>30</v>
      </c>
      <c r="G493" s="4">
        <v>30</v>
      </c>
      <c r="H493" s="4">
        <v>69</v>
      </c>
      <c r="I493" s="4">
        <v>1.6</v>
      </c>
      <c r="J493" s="4">
        <v>1</v>
      </c>
      <c r="K493" s="4">
        <v>13.1</v>
      </c>
      <c r="L493" s="8">
        <v>0.5</v>
      </c>
      <c r="M493" s="4">
        <f>IF(AlimentosSMAECOPIA2[[#This Row],[Categoria]]="Cereales",AlimentosSMAECOPIA2[[#This Row],[Proteina]],"")</f>
        <v>1.6</v>
      </c>
      <c r="N493" s="8">
        <f>AlimentosSMAECOPIA2[[#This Row],[Fibra]]/AlimentosSMAECOPIA2[[#This Row],[Peso_neto]]</f>
        <v>1.6666666666666666E-2</v>
      </c>
    </row>
    <row r="494" spans="2:14" hidden="1" x14ac:dyDescent="0.25">
      <c r="B494" s="17" t="s">
        <v>653</v>
      </c>
      <c r="C494" s="3" t="s">
        <v>2040</v>
      </c>
      <c r="D494" s="4">
        <v>2</v>
      </c>
      <c r="E494" s="2" t="s">
        <v>45</v>
      </c>
      <c r="F494" s="4">
        <v>30</v>
      </c>
      <c r="G494" s="4">
        <v>30</v>
      </c>
      <c r="H494" s="4">
        <v>69</v>
      </c>
      <c r="I494" s="4">
        <v>1.6</v>
      </c>
      <c r="J494" s="4">
        <v>1</v>
      </c>
      <c r="K494" s="4">
        <v>13.1</v>
      </c>
      <c r="L494" s="8">
        <v>0.5</v>
      </c>
      <c r="M494" s="4">
        <f>IF(AlimentosSMAECOPIA2[[#This Row],[Categoria]]="Cereales",AlimentosSMAECOPIA2[[#This Row],[Proteina]],"")</f>
        <v>1.6</v>
      </c>
      <c r="N494" s="8">
        <f>AlimentosSMAECOPIA2[[#This Row],[Fibra]]/AlimentosSMAECOPIA2[[#This Row],[Peso_neto]]</f>
        <v>1.6666666666666666E-2</v>
      </c>
    </row>
    <row r="495" spans="2:14" hidden="1" x14ac:dyDescent="0.25">
      <c r="B495" s="17" t="s">
        <v>980</v>
      </c>
      <c r="C495" s="3" t="s">
        <v>2040</v>
      </c>
      <c r="D495" s="4">
        <v>0.5</v>
      </c>
      <c r="E495" s="2" t="s">
        <v>50</v>
      </c>
      <c r="F495" s="4">
        <v>18</v>
      </c>
      <c r="G495" s="4">
        <v>18</v>
      </c>
      <c r="H495" s="4">
        <v>59</v>
      </c>
      <c r="I495" s="4">
        <v>1.8</v>
      </c>
      <c r="J495" s="4">
        <v>0.3</v>
      </c>
      <c r="K495" s="4">
        <v>14.1</v>
      </c>
      <c r="L495" s="8">
        <v>0.3</v>
      </c>
      <c r="M495" s="4">
        <f>IF(AlimentosSMAECOPIA2[[#This Row],[Categoria]]="Cereales",AlimentosSMAECOPIA2[[#This Row],[Proteina]],"")</f>
        <v>1.8</v>
      </c>
      <c r="N495" s="8">
        <f>AlimentosSMAECOPIA2[[#This Row],[Fibra]]/AlimentosSMAECOPIA2[[#This Row],[Peso_neto]]</f>
        <v>1.6666666666666666E-2</v>
      </c>
    </row>
    <row r="496" spans="2:14" hidden="1" x14ac:dyDescent="0.25">
      <c r="B496" s="17" t="s">
        <v>1656</v>
      </c>
      <c r="C496" s="3" t="s">
        <v>2040</v>
      </c>
      <c r="D496" s="4">
        <v>0.33333333300000001</v>
      </c>
      <c r="E496" s="2" t="s">
        <v>45</v>
      </c>
      <c r="F496" s="4">
        <v>18</v>
      </c>
      <c r="G496" s="4">
        <v>18</v>
      </c>
      <c r="H496" s="4">
        <v>70</v>
      </c>
      <c r="I496" s="4">
        <v>1</v>
      </c>
      <c r="J496" s="4">
        <v>1.7</v>
      </c>
      <c r="K496" s="4">
        <v>12.9</v>
      </c>
      <c r="L496" s="8">
        <v>0.3</v>
      </c>
      <c r="M496" s="4">
        <f>IF(AlimentosSMAECOPIA2[[#This Row],[Categoria]]="Cereales",AlimentosSMAECOPIA2[[#This Row],[Proteina]],"")</f>
        <v>1</v>
      </c>
      <c r="N496" s="8">
        <f>AlimentosSMAECOPIA2[[#This Row],[Fibra]]/AlimentosSMAECOPIA2[[#This Row],[Peso_neto]]</f>
        <v>1.6666666666666666E-2</v>
      </c>
    </row>
    <row r="497" spans="2:14" hidden="1" x14ac:dyDescent="0.25">
      <c r="B497" s="17" t="s">
        <v>1675</v>
      </c>
      <c r="C497" s="3" t="s">
        <v>2040</v>
      </c>
      <c r="D497" s="4">
        <v>0.25</v>
      </c>
      <c r="E497" s="2" t="s">
        <v>50</v>
      </c>
      <c r="F497" s="4">
        <v>60</v>
      </c>
      <c r="G497" s="4">
        <v>60</v>
      </c>
      <c r="H497" s="4">
        <v>60</v>
      </c>
      <c r="I497" s="4">
        <v>1.2</v>
      </c>
      <c r="J497" s="4">
        <v>0.1</v>
      </c>
      <c r="K497" s="4">
        <v>13.8</v>
      </c>
      <c r="L497" s="8">
        <v>1</v>
      </c>
      <c r="M497" s="4">
        <f>IF(AlimentosSMAECOPIA2[[#This Row],[Categoria]]="Cereales",AlimentosSMAECOPIA2[[#This Row],[Proteina]],"")</f>
        <v>1.2</v>
      </c>
      <c r="N497" s="8">
        <f>AlimentosSMAECOPIA2[[#This Row],[Fibra]]/AlimentosSMAECOPIA2[[#This Row],[Peso_neto]]</f>
        <v>1.6666666666666666E-2</v>
      </c>
    </row>
    <row r="498" spans="2:14" hidden="1" x14ac:dyDescent="0.25">
      <c r="B498" s="17" t="s">
        <v>1467</v>
      </c>
      <c r="C498" s="3" t="s">
        <v>2040</v>
      </c>
      <c r="D498" s="4">
        <v>0.5</v>
      </c>
      <c r="E498" s="2" t="s">
        <v>45</v>
      </c>
      <c r="F498" s="4">
        <v>85</v>
      </c>
      <c r="G498" s="4">
        <v>85</v>
      </c>
      <c r="H498" s="4">
        <v>60</v>
      </c>
      <c r="I498" s="4">
        <v>1.6</v>
      </c>
      <c r="J498" s="4">
        <v>0.1</v>
      </c>
      <c r="K498" s="4">
        <v>13.5</v>
      </c>
      <c r="L498" s="8">
        <v>1.4</v>
      </c>
      <c r="M498" s="4">
        <f>IF(AlimentosSMAECOPIA2[[#This Row],[Categoria]]="Cereales",AlimentosSMAECOPIA2[[#This Row],[Proteina]],"")</f>
        <v>1.6</v>
      </c>
      <c r="N498" s="8">
        <f>AlimentosSMAECOPIA2[[#This Row],[Fibra]]/AlimentosSMAECOPIA2[[#This Row],[Peso_neto]]</f>
        <v>1.6470588235294115E-2</v>
      </c>
    </row>
    <row r="499" spans="2:14" hidden="1" x14ac:dyDescent="0.25">
      <c r="B499" s="17" t="s">
        <v>112</v>
      </c>
      <c r="C499" s="3" t="s">
        <v>32</v>
      </c>
      <c r="D499" s="4">
        <v>0.5</v>
      </c>
      <c r="E499" s="2" t="s">
        <v>50</v>
      </c>
      <c r="F499" s="4">
        <v>122</v>
      </c>
      <c r="G499" s="4">
        <v>122</v>
      </c>
      <c r="H499" s="4">
        <v>59</v>
      </c>
      <c r="I499" s="4">
        <v>0.8</v>
      </c>
      <c r="J499" s="4">
        <v>0.1</v>
      </c>
      <c r="K499" s="4">
        <v>15.1</v>
      </c>
      <c r="L499" s="8">
        <v>2</v>
      </c>
      <c r="M499" s="4" t="str">
        <f>IF(AlimentosSMAECOPIA2[[#This Row],[Categoria]]="Cereales",AlimentosSMAECOPIA2[[#This Row],[Proteina]],"")</f>
        <v/>
      </c>
      <c r="N499" s="8">
        <f>AlimentosSMAECOPIA2[[#This Row],[Fibra]]/AlimentosSMAECOPIA2[[#This Row],[Peso_neto]]</f>
        <v>1.6393442622950821E-2</v>
      </c>
    </row>
    <row r="500" spans="2:14" hidden="1" x14ac:dyDescent="0.25">
      <c r="B500" s="17" t="s">
        <v>1772</v>
      </c>
      <c r="C500" s="3" t="s">
        <v>39</v>
      </c>
      <c r="D500" s="4">
        <v>1</v>
      </c>
      <c r="E500" s="2" t="s">
        <v>50</v>
      </c>
      <c r="F500" s="4">
        <v>116</v>
      </c>
      <c r="G500" s="4">
        <v>104</v>
      </c>
      <c r="H500" s="4">
        <v>17</v>
      </c>
      <c r="I500" s="4">
        <v>0.7</v>
      </c>
      <c r="J500" s="4">
        <v>0.1</v>
      </c>
      <c r="K500" s="4">
        <v>3.5</v>
      </c>
      <c r="L500" s="8">
        <v>1.7</v>
      </c>
      <c r="M500" s="4" t="str">
        <f>IF(AlimentosSMAECOPIA2[[#This Row],[Categoria]]="Cereales",AlimentosSMAECOPIA2[[#This Row],[Proteina]],"")</f>
        <v/>
      </c>
      <c r="N500" s="8">
        <f>AlimentosSMAECOPIA2[[#This Row],[Fibra]]/AlimentosSMAECOPIA2[[#This Row],[Peso_neto]]</f>
        <v>1.6346153846153847E-2</v>
      </c>
    </row>
    <row r="501" spans="2:14" hidden="1" x14ac:dyDescent="0.25">
      <c r="B501" s="17" t="s">
        <v>970</v>
      </c>
      <c r="C501" s="3" t="s">
        <v>2040</v>
      </c>
      <c r="D501" s="4">
        <v>0.25</v>
      </c>
      <c r="E501" s="2" t="s">
        <v>50</v>
      </c>
      <c r="F501" s="4">
        <v>62</v>
      </c>
      <c r="G501" s="4">
        <v>62</v>
      </c>
      <c r="H501" s="4">
        <v>62</v>
      </c>
      <c r="I501" s="4">
        <v>1.3</v>
      </c>
      <c r="J501" s="4">
        <v>0.7</v>
      </c>
      <c r="K501" s="4">
        <v>12.5</v>
      </c>
      <c r="L501" s="8">
        <v>1</v>
      </c>
      <c r="M501" s="4">
        <f>IF(AlimentosSMAECOPIA2[[#This Row],[Categoria]]="Cereales",AlimentosSMAECOPIA2[[#This Row],[Proteina]],"")</f>
        <v>1.3</v>
      </c>
      <c r="N501" s="8">
        <f>AlimentosSMAECOPIA2[[#This Row],[Fibra]]/AlimentosSMAECOPIA2[[#This Row],[Peso_neto]]</f>
        <v>1.6129032258064516E-2</v>
      </c>
    </row>
    <row r="502" spans="2:14" hidden="1" x14ac:dyDescent="0.25">
      <c r="B502" s="17" t="s">
        <v>460</v>
      </c>
      <c r="C502" s="3" t="s">
        <v>32</v>
      </c>
      <c r="D502" s="4">
        <v>1</v>
      </c>
      <c r="E502" s="2" t="s">
        <v>50</v>
      </c>
      <c r="F502" s="4">
        <v>155</v>
      </c>
      <c r="G502" s="4">
        <v>155</v>
      </c>
      <c r="H502" s="4">
        <v>71</v>
      </c>
      <c r="I502" s="4">
        <v>1.4</v>
      </c>
      <c r="J502" s="4">
        <v>0.7</v>
      </c>
      <c r="K502" s="4">
        <v>17.100000000000001</v>
      </c>
      <c r="L502" s="8">
        <v>2.5</v>
      </c>
      <c r="M502" s="4" t="str">
        <f>IF(AlimentosSMAECOPIA2[[#This Row],[Categoria]]="Cereales",AlimentosSMAECOPIA2[[#This Row],[Proteina]],"")</f>
        <v/>
      </c>
      <c r="N502" s="8">
        <f>AlimentosSMAECOPIA2[[#This Row],[Fibra]]/AlimentosSMAECOPIA2[[#This Row],[Peso_neto]]</f>
        <v>1.6129032258064516E-2</v>
      </c>
    </row>
    <row r="503" spans="2:14" hidden="1" x14ac:dyDescent="0.25">
      <c r="B503" s="17" t="s">
        <v>111</v>
      </c>
      <c r="C503" s="3" t="s">
        <v>32</v>
      </c>
      <c r="D503" s="4">
        <v>1</v>
      </c>
      <c r="E503" s="2" t="s">
        <v>50</v>
      </c>
      <c r="F503" s="4">
        <v>227</v>
      </c>
      <c r="G503" s="4">
        <v>227</v>
      </c>
      <c r="H503" s="4">
        <v>61</v>
      </c>
      <c r="I503" s="4">
        <v>1.6</v>
      </c>
      <c r="J503" s="4">
        <v>0.4</v>
      </c>
      <c r="K503" s="4">
        <v>14.5</v>
      </c>
      <c r="L503" s="8">
        <v>3.6</v>
      </c>
      <c r="M503" s="4" t="str">
        <f>IF(AlimentosSMAECOPIA2[[#This Row],[Categoria]]="Cereales",AlimentosSMAECOPIA2[[#This Row],[Proteina]],"")</f>
        <v/>
      </c>
      <c r="N503" s="8">
        <f>AlimentosSMAECOPIA2[[#This Row],[Fibra]]/AlimentosSMAECOPIA2[[#This Row],[Peso_neto]]</f>
        <v>1.5859030837004406E-2</v>
      </c>
    </row>
    <row r="504" spans="2:14" hidden="1" x14ac:dyDescent="0.25">
      <c r="B504" s="17" t="s">
        <v>501</v>
      </c>
      <c r="C504" s="3" t="s">
        <v>2040</v>
      </c>
      <c r="D504" s="4">
        <v>2</v>
      </c>
      <c r="E504" s="2" t="s">
        <v>45</v>
      </c>
      <c r="F504" s="4">
        <v>19</v>
      </c>
      <c r="G504" s="4">
        <v>19</v>
      </c>
      <c r="H504" s="4">
        <v>91</v>
      </c>
      <c r="I504" s="4">
        <v>1</v>
      </c>
      <c r="J504" s="4">
        <v>4</v>
      </c>
      <c r="K504" s="4">
        <v>12.6</v>
      </c>
      <c r="L504" s="8">
        <v>0.3</v>
      </c>
      <c r="M504" s="4">
        <f>IF(AlimentosSMAECOPIA2[[#This Row],[Categoria]]="Cereales",AlimentosSMAECOPIA2[[#This Row],[Proteina]],"")</f>
        <v>1</v>
      </c>
      <c r="N504" s="8">
        <f>AlimentosSMAECOPIA2[[#This Row],[Fibra]]/AlimentosSMAECOPIA2[[#This Row],[Peso_neto]]</f>
        <v>1.5789473684210527E-2</v>
      </c>
    </row>
    <row r="505" spans="2:14" hidden="1" x14ac:dyDescent="0.25">
      <c r="B505" s="17" t="s">
        <v>260</v>
      </c>
      <c r="C505" s="3" t="s">
        <v>32</v>
      </c>
      <c r="D505" s="4">
        <v>0.25</v>
      </c>
      <c r="E505" s="2" t="s">
        <v>50</v>
      </c>
      <c r="F505" s="4">
        <v>64</v>
      </c>
      <c r="G505" s="4">
        <v>64</v>
      </c>
      <c r="H505" s="4">
        <v>56</v>
      </c>
      <c r="I505" s="4">
        <v>0.4</v>
      </c>
      <c r="J505" s="4">
        <v>0.2</v>
      </c>
      <c r="K505" s="4">
        <v>14.1</v>
      </c>
      <c r="L505" s="8">
        <v>1</v>
      </c>
      <c r="M505" s="4" t="str">
        <f>IF(AlimentosSMAECOPIA2[[#This Row],[Categoria]]="Cereales",AlimentosSMAECOPIA2[[#This Row],[Proteina]],"")</f>
        <v/>
      </c>
      <c r="N505" s="8">
        <f>AlimentosSMAECOPIA2[[#This Row],[Fibra]]/AlimentosSMAECOPIA2[[#This Row],[Peso_neto]]</f>
        <v>1.5625E-2</v>
      </c>
    </row>
    <row r="506" spans="2:14" hidden="1" x14ac:dyDescent="0.25">
      <c r="B506" s="17" t="s">
        <v>542</v>
      </c>
      <c r="C506" s="3" t="s">
        <v>32</v>
      </c>
      <c r="D506" s="4">
        <v>300</v>
      </c>
      <c r="E506" s="2" t="s">
        <v>10</v>
      </c>
      <c r="F506" s="4">
        <v>30</v>
      </c>
      <c r="G506" s="4">
        <v>90</v>
      </c>
      <c r="H506" s="4">
        <v>59</v>
      </c>
      <c r="I506" s="4">
        <v>1.1000000000000001</v>
      </c>
      <c r="J506" s="4">
        <v>0.1</v>
      </c>
      <c r="K506" s="4">
        <v>15</v>
      </c>
      <c r="L506" s="8">
        <v>1.4</v>
      </c>
      <c r="M506" s="4" t="str">
        <f>IF(AlimentosSMAECOPIA2[[#This Row],[Categoria]]="Cereales",AlimentosSMAECOPIA2[[#This Row],[Proteina]],"")</f>
        <v/>
      </c>
      <c r="N506" s="8">
        <f>AlimentosSMAECOPIA2[[#This Row],[Fibra]]/AlimentosSMAECOPIA2[[#This Row],[Peso_neto]]</f>
        <v>1.5555555555555555E-2</v>
      </c>
    </row>
    <row r="507" spans="2:14" hidden="1" x14ac:dyDescent="0.25">
      <c r="B507" s="17" t="s">
        <v>864</v>
      </c>
      <c r="C507" s="3" t="s">
        <v>32</v>
      </c>
      <c r="D507" s="4">
        <v>200</v>
      </c>
      <c r="E507" s="2" t="s">
        <v>10</v>
      </c>
      <c r="F507" s="4">
        <v>200</v>
      </c>
      <c r="G507" s="4">
        <v>130</v>
      </c>
      <c r="H507" s="4">
        <v>66</v>
      </c>
      <c r="I507" s="4">
        <v>2.2999999999999998</v>
      </c>
      <c r="J507" s="4">
        <v>1</v>
      </c>
      <c r="K507" s="4">
        <v>13.9</v>
      </c>
      <c r="L507" s="8">
        <v>2</v>
      </c>
      <c r="M507" s="4" t="str">
        <f>IF(AlimentosSMAECOPIA2[[#This Row],[Categoria]]="Cereales",AlimentosSMAECOPIA2[[#This Row],[Proteina]],"")</f>
        <v/>
      </c>
      <c r="N507" s="8">
        <f>AlimentosSMAECOPIA2[[#This Row],[Fibra]]/AlimentosSMAECOPIA2[[#This Row],[Peso_neto]]</f>
        <v>1.5384615384615385E-2</v>
      </c>
    </row>
    <row r="508" spans="2:14" hidden="1" x14ac:dyDescent="0.25">
      <c r="B508" s="17" t="s">
        <v>1456</v>
      </c>
      <c r="C508" s="3" t="s">
        <v>2040</v>
      </c>
      <c r="D508" s="4">
        <v>0.5</v>
      </c>
      <c r="E508" s="2" t="s">
        <v>45</v>
      </c>
      <c r="F508" s="4">
        <v>78</v>
      </c>
      <c r="G508" s="4">
        <v>78</v>
      </c>
      <c r="H508" s="4">
        <v>73</v>
      </c>
      <c r="I508" s="4">
        <v>1.5</v>
      </c>
      <c r="J508" s="4">
        <v>0.1</v>
      </c>
      <c r="K508" s="4">
        <v>16.8</v>
      </c>
      <c r="L508" s="8">
        <v>1.2</v>
      </c>
      <c r="M508" s="4">
        <f>IF(AlimentosSMAECOPIA2[[#This Row],[Categoria]]="Cereales",AlimentosSMAECOPIA2[[#This Row],[Proteina]],"")</f>
        <v>1.5</v>
      </c>
      <c r="N508" s="8">
        <f>AlimentosSMAECOPIA2[[#This Row],[Fibra]]/AlimentosSMAECOPIA2[[#This Row],[Peso_neto]]</f>
        <v>1.5384615384615384E-2</v>
      </c>
    </row>
    <row r="509" spans="2:14" hidden="1" x14ac:dyDescent="0.25">
      <c r="B509" s="17" t="s">
        <v>1457</v>
      </c>
      <c r="C509" s="3" t="s">
        <v>2040</v>
      </c>
      <c r="D509" s="4">
        <v>0.5</v>
      </c>
      <c r="E509" s="2" t="s">
        <v>45</v>
      </c>
      <c r="F509" s="4">
        <v>78</v>
      </c>
      <c r="G509" s="4">
        <v>78</v>
      </c>
      <c r="H509" s="4">
        <v>73</v>
      </c>
      <c r="I509" s="4">
        <v>1.6</v>
      </c>
      <c r="J509" s="4">
        <v>0.1</v>
      </c>
      <c r="K509" s="4">
        <v>16.8</v>
      </c>
      <c r="L509" s="8">
        <v>1.2</v>
      </c>
      <c r="M509" s="4">
        <f>IF(AlimentosSMAECOPIA2[[#This Row],[Categoria]]="Cereales",AlimentosSMAECOPIA2[[#This Row],[Proteina]],"")</f>
        <v>1.6</v>
      </c>
      <c r="N509" s="8">
        <f>AlimentosSMAECOPIA2[[#This Row],[Fibra]]/AlimentosSMAECOPIA2[[#This Row],[Peso_neto]]</f>
        <v>1.5384615384615384E-2</v>
      </c>
    </row>
    <row r="510" spans="2:14" hidden="1" x14ac:dyDescent="0.25">
      <c r="B510" s="17" t="s">
        <v>1485</v>
      </c>
      <c r="C510" s="3" t="s">
        <v>32</v>
      </c>
      <c r="D510" s="4">
        <v>0.75</v>
      </c>
      <c r="E510" s="2" t="s">
        <v>1486</v>
      </c>
      <c r="F510" s="4">
        <v>98</v>
      </c>
      <c r="G510" s="4">
        <v>98</v>
      </c>
      <c r="H510" s="4">
        <v>61</v>
      </c>
      <c r="I510" s="4">
        <v>0.3</v>
      </c>
      <c r="J510" s="4">
        <v>0</v>
      </c>
      <c r="K510" s="4">
        <v>16.899999999999999</v>
      </c>
      <c r="L510" s="8">
        <v>1.5</v>
      </c>
      <c r="M510" s="4" t="str">
        <f>IF(AlimentosSMAECOPIA2[[#This Row],[Categoria]]="Cereales",AlimentosSMAECOPIA2[[#This Row],[Proteina]],"")</f>
        <v/>
      </c>
      <c r="N510" s="8">
        <f>AlimentosSMAECOPIA2[[#This Row],[Fibra]]/AlimentosSMAECOPIA2[[#This Row],[Peso_neto]]</f>
        <v>1.5306122448979591E-2</v>
      </c>
    </row>
    <row r="511" spans="2:14" hidden="1" x14ac:dyDescent="0.25">
      <c r="B511" s="17" t="s">
        <v>1677</v>
      </c>
      <c r="C511" s="3" t="s">
        <v>2040</v>
      </c>
      <c r="D511" s="4">
        <v>0.5</v>
      </c>
      <c r="E511" s="2" t="s">
        <v>50</v>
      </c>
      <c r="F511" s="4">
        <v>105</v>
      </c>
      <c r="G511" s="4">
        <v>105</v>
      </c>
      <c r="H511" s="4">
        <v>119</v>
      </c>
      <c r="I511" s="4">
        <v>2</v>
      </c>
      <c r="J511" s="4">
        <v>4.4000000000000004</v>
      </c>
      <c r="K511" s="4">
        <v>17.5</v>
      </c>
      <c r="L511" s="8">
        <v>1.6</v>
      </c>
      <c r="M511" s="4">
        <f>IF(AlimentosSMAECOPIA2[[#This Row],[Categoria]]="Cereales",AlimentosSMAECOPIA2[[#This Row],[Proteina]],"")</f>
        <v>2</v>
      </c>
      <c r="N511" s="8">
        <f>AlimentosSMAECOPIA2[[#This Row],[Fibra]]/AlimentosSMAECOPIA2[[#This Row],[Peso_neto]]</f>
        <v>1.5238095238095238E-2</v>
      </c>
    </row>
    <row r="512" spans="2:14" hidden="1" x14ac:dyDescent="0.25">
      <c r="B512" s="17" t="s">
        <v>252</v>
      </c>
      <c r="C512" s="3" t="s">
        <v>2040</v>
      </c>
      <c r="D512" s="4">
        <v>0.5</v>
      </c>
      <c r="E512" s="2" t="s">
        <v>45</v>
      </c>
      <c r="F512" s="4">
        <v>33</v>
      </c>
      <c r="G512" s="4">
        <v>33</v>
      </c>
      <c r="H512" s="4">
        <v>118</v>
      </c>
      <c r="I512" s="4">
        <v>2</v>
      </c>
      <c r="J512" s="4">
        <v>5.4</v>
      </c>
      <c r="K512" s="4">
        <v>15.8</v>
      </c>
      <c r="L512" s="8">
        <v>0.5</v>
      </c>
      <c r="M512" s="4">
        <f>IF(AlimentosSMAECOPIA2[[#This Row],[Categoria]]="Cereales",AlimentosSMAECOPIA2[[#This Row],[Proteina]],"")</f>
        <v>2</v>
      </c>
      <c r="N512" s="8">
        <f>AlimentosSMAECOPIA2[[#This Row],[Fibra]]/AlimentosSMAECOPIA2[[#This Row],[Peso_neto]]</f>
        <v>1.5151515151515152E-2</v>
      </c>
    </row>
    <row r="513" spans="2:14" hidden="1" x14ac:dyDescent="0.25">
      <c r="B513" s="17" t="s">
        <v>703</v>
      </c>
      <c r="C513" s="3" t="s">
        <v>32</v>
      </c>
      <c r="D513" s="4">
        <v>3</v>
      </c>
      <c r="E513" s="2" t="s">
        <v>45</v>
      </c>
      <c r="F513" s="4">
        <v>150</v>
      </c>
      <c r="G513" s="4">
        <v>132</v>
      </c>
      <c r="H513" s="4">
        <v>51</v>
      </c>
      <c r="I513" s="4">
        <v>1.2</v>
      </c>
      <c r="J513" s="4">
        <v>0.1</v>
      </c>
      <c r="K513" s="4">
        <v>12.5</v>
      </c>
      <c r="L513" s="8">
        <v>2</v>
      </c>
      <c r="M513" s="4" t="str">
        <f>IF(AlimentosSMAECOPIA2[[#This Row],[Categoria]]="Cereales",AlimentosSMAECOPIA2[[#This Row],[Proteina]],"")</f>
        <v/>
      </c>
      <c r="N513" s="8">
        <f>AlimentosSMAECOPIA2[[#This Row],[Fibra]]/AlimentosSMAECOPIA2[[#This Row],[Peso_neto]]</f>
        <v>1.5151515151515152E-2</v>
      </c>
    </row>
    <row r="514" spans="2:14" hidden="1" x14ac:dyDescent="0.25">
      <c r="B514" s="17" t="s">
        <v>698</v>
      </c>
      <c r="C514" s="3" t="s">
        <v>32</v>
      </c>
      <c r="D514" s="4">
        <v>2</v>
      </c>
      <c r="E514" s="2" t="s">
        <v>45</v>
      </c>
      <c r="F514" s="4">
        <v>174</v>
      </c>
      <c r="G514" s="4">
        <v>153</v>
      </c>
      <c r="H514" s="4">
        <v>60</v>
      </c>
      <c r="I514" s="4">
        <v>1.4</v>
      </c>
      <c r="J514" s="4">
        <v>0.2</v>
      </c>
      <c r="K514" s="4">
        <v>14.6</v>
      </c>
      <c r="L514" s="8">
        <v>2.2999999999999998</v>
      </c>
      <c r="M514" s="4" t="str">
        <f>IF(AlimentosSMAECOPIA2[[#This Row],[Categoria]]="Cereales",AlimentosSMAECOPIA2[[#This Row],[Proteina]],"")</f>
        <v/>
      </c>
      <c r="N514" s="8">
        <f>AlimentosSMAECOPIA2[[#This Row],[Fibra]]/AlimentosSMAECOPIA2[[#This Row],[Peso_neto]]</f>
        <v>1.503267973856209E-2</v>
      </c>
    </row>
    <row r="515" spans="2:14" hidden="1" x14ac:dyDescent="0.25">
      <c r="B515" s="17" t="s">
        <v>1416</v>
      </c>
      <c r="C515" s="3" t="s">
        <v>2040</v>
      </c>
      <c r="D515" s="4">
        <v>1</v>
      </c>
      <c r="E515" s="2" t="s">
        <v>476</v>
      </c>
      <c r="F515" s="4">
        <v>20</v>
      </c>
      <c r="G515" s="4">
        <v>20</v>
      </c>
      <c r="H515" s="4">
        <v>55</v>
      </c>
      <c r="I515" s="4">
        <v>1.7</v>
      </c>
      <c r="J515" s="4">
        <v>0.5</v>
      </c>
      <c r="K515" s="4">
        <v>11</v>
      </c>
      <c r="L515" s="8">
        <v>0.3</v>
      </c>
      <c r="M515" s="4">
        <f>IF(AlimentosSMAECOPIA2[[#This Row],[Categoria]]="Cereales",AlimentosSMAECOPIA2[[#This Row],[Proteina]],"")</f>
        <v>1.7</v>
      </c>
      <c r="N515" s="8">
        <f>AlimentosSMAECOPIA2[[#This Row],[Fibra]]/AlimentosSMAECOPIA2[[#This Row],[Peso_neto]]</f>
        <v>1.4999999999999999E-2</v>
      </c>
    </row>
    <row r="516" spans="2:14" hidden="1" x14ac:dyDescent="0.25">
      <c r="B516" s="17" t="s">
        <v>1507</v>
      </c>
      <c r="C516" s="3" t="s">
        <v>2040</v>
      </c>
      <c r="D516" s="4">
        <v>20</v>
      </c>
      <c r="E516" s="2" t="s">
        <v>10</v>
      </c>
      <c r="F516" s="4">
        <v>20</v>
      </c>
      <c r="G516" s="4">
        <v>20</v>
      </c>
      <c r="H516" s="4">
        <v>108</v>
      </c>
      <c r="I516" s="4">
        <v>1.1000000000000001</v>
      </c>
      <c r="J516" s="4">
        <v>8.1999999999999993</v>
      </c>
      <c r="K516" s="4">
        <v>7.6</v>
      </c>
      <c r="L516" s="8">
        <v>0.3</v>
      </c>
      <c r="M516" s="4">
        <f>IF(AlimentosSMAECOPIA2[[#This Row],[Categoria]]="Cereales",AlimentosSMAECOPIA2[[#This Row],[Proteina]],"")</f>
        <v>1.1000000000000001</v>
      </c>
      <c r="N516" s="8">
        <f>AlimentosSMAECOPIA2[[#This Row],[Fibra]]/AlimentosSMAECOPIA2[[#This Row],[Peso_neto]]</f>
        <v>1.4999999999999999E-2</v>
      </c>
    </row>
    <row r="517" spans="2:14" hidden="1" x14ac:dyDescent="0.25">
      <c r="B517" s="17" t="s">
        <v>1516</v>
      </c>
      <c r="C517" s="3" t="s">
        <v>2040</v>
      </c>
      <c r="D517" s="4">
        <v>20</v>
      </c>
      <c r="E517" s="2" t="s">
        <v>10</v>
      </c>
      <c r="F517" s="4">
        <v>20</v>
      </c>
      <c r="G517" s="4">
        <v>20</v>
      </c>
      <c r="H517" s="4">
        <v>108</v>
      </c>
      <c r="I517" s="4">
        <v>1.1000000000000001</v>
      </c>
      <c r="J517" s="4">
        <v>8.1999999999999993</v>
      </c>
      <c r="K517" s="4">
        <v>7.6</v>
      </c>
      <c r="L517" s="8">
        <v>0.3</v>
      </c>
      <c r="M517" s="4">
        <f>IF(AlimentosSMAECOPIA2[[#This Row],[Categoria]]="Cereales",AlimentosSMAECOPIA2[[#This Row],[Proteina]],"")</f>
        <v>1.1000000000000001</v>
      </c>
      <c r="N517" s="8">
        <f>AlimentosSMAECOPIA2[[#This Row],[Fibra]]/AlimentosSMAECOPIA2[[#This Row],[Peso_neto]]</f>
        <v>1.4999999999999999E-2</v>
      </c>
    </row>
    <row r="518" spans="2:14" hidden="1" x14ac:dyDescent="0.25">
      <c r="B518" s="17" t="s">
        <v>1549</v>
      </c>
      <c r="C518" s="3" t="s">
        <v>2040</v>
      </c>
      <c r="D518" s="4">
        <v>1</v>
      </c>
      <c r="E518" s="2" t="s">
        <v>476</v>
      </c>
      <c r="F518" s="4">
        <v>40</v>
      </c>
      <c r="G518" s="4">
        <v>40</v>
      </c>
      <c r="H518" s="4">
        <v>95</v>
      </c>
      <c r="I518" s="4">
        <v>0.8</v>
      </c>
      <c r="J518" s="4">
        <v>4.4000000000000004</v>
      </c>
      <c r="K518" s="4">
        <v>13.6</v>
      </c>
      <c r="L518" s="8">
        <v>0.6</v>
      </c>
      <c r="M518" s="4">
        <f>IF(AlimentosSMAECOPIA2[[#This Row],[Categoria]]="Cereales",AlimentosSMAECOPIA2[[#This Row],[Proteina]],"")</f>
        <v>0.8</v>
      </c>
      <c r="N518" s="8">
        <f>AlimentosSMAECOPIA2[[#This Row],[Fibra]]/AlimentosSMAECOPIA2[[#This Row],[Peso_neto]]</f>
        <v>1.4999999999999999E-2</v>
      </c>
    </row>
    <row r="519" spans="2:14" hidden="1" x14ac:dyDescent="0.25">
      <c r="B519" s="17" t="s">
        <v>1556</v>
      </c>
      <c r="C519" s="3" t="s">
        <v>2040</v>
      </c>
      <c r="D519" s="4">
        <v>1</v>
      </c>
      <c r="E519" s="2" t="s">
        <v>476</v>
      </c>
      <c r="F519" s="4">
        <v>40</v>
      </c>
      <c r="G519" s="4">
        <v>40</v>
      </c>
      <c r="H519" s="4">
        <v>109</v>
      </c>
      <c r="I519" s="4">
        <v>0.9</v>
      </c>
      <c r="J519" s="4">
        <v>6.1</v>
      </c>
      <c r="K519" s="4">
        <v>13</v>
      </c>
      <c r="L519" s="8">
        <v>0.6</v>
      </c>
      <c r="M519" s="4">
        <f>IF(AlimentosSMAECOPIA2[[#This Row],[Categoria]]="Cereales",AlimentosSMAECOPIA2[[#This Row],[Proteina]],"")</f>
        <v>0.9</v>
      </c>
      <c r="N519" s="8">
        <f>AlimentosSMAECOPIA2[[#This Row],[Fibra]]/AlimentosSMAECOPIA2[[#This Row],[Peso_neto]]</f>
        <v>1.4999999999999999E-2</v>
      </c>
    </row>
    <row r="520" spans="2:14" hidden="1" x14ac:dyDescent="0.25">
      <c r="B520" s="17" t="s">
        <v>2021</v>
      </c>
      <c r="C520" s="3" t="s">
        <v>39</v>
      </c>
      <c r="D520" s="4">
        <v>50</v>
      </c>
      <c r="E520" s="2" t="s">
        <v>10</v>
      </c>
      <c r="F520" s="4">
        <v>50</v>
      </c>
      <c r="G520" s="4">
        <v>41</v>
      </c>
      <c r="H520" s="4">
        <v>21</v>
      </c>
      <c r="I520" s="4">
        <v>2</v>
      </c>
      <c r="J520" s="4">
        <v>0.3</v>
      </c>
      <c r="K520" s="4">
        <v>3.6</v>
      </c>
      <c r="L520" s="8">
        <v>0.6</v>
      </c>
      <c r="M520" s="4" t="str">
        <f>IF(AlimentosSMAECOPIA2[[#This Row],[Categoria]]="Cereales",AlimentosSMAECOPIA2[[#This Row],[Proteina]],"")</f>
        <v/>
      </c>
      <c r="N520" s="8">
        <f>AlimentosSMAECOPIA2[[#This Row],[Fibra]]/AlimentosSMAECOPIA2[[#This Row],[Peso_neto]]</f>
        <v>1.4634146341463414E-2</v>
      </c>
    </row>
    <row r="521" spans="2:14" hidden="1" x14ac:dyDescent="0.25">
      <c r="B521" s="17" t="s">
        <v>1496</v>
      </c>
      <c r="C521" s="3" t="s">
        <v>2040</v>
      </c>
      <c r="D521" s="4">
        <v>1</v>
      </c>
      <c r="E521" s="2" t="s">
        <v>476</v>
      </c>
      <c r="F521" s="4">
        <v>28</v>
      </c>
      <c r="G521" s="4">
        <v>28</v>
      </c>
      <c r="H521" s="4">
        <v>73</v>
      </c>
      <c r="I521" s="4">
        <v>1.7</v>
      </c>
      <c r="J521" s="4">
        <v>0.2</v>
      </c>
      <c r="K521" s="4">
        <v>16.399999999999999</v>
      </c>
      <c r="L521" s="8">
        <v>0.4</v>
      </c>
      <c r="M521" s="4">
        <f>IF(AlimentosSMAECOPIA2[[#This Row],[Categoria]]="Cereales",AlimentosSMAECOPIA2[[#This Row],[Proteina]],"")</f>
        <v>1.7</v>
      </c>
      <c r="N521" s="8">
        <f>AlimentosSMAECOPIA2[[#This Row],[Fibra]]/AlimentosSMAECOPIA2[[#This Row],[Peso_neto]]</f>
        <v>1.4285714285714287E-2</v>
      </c>
    </row>
    <row r="522" spans="2:14" hidden="1" x14ac:dyDescent="0.25">
      <c r="B522" s="17" t="s">
        <v>1521</v>
      </c>
      <c r="C522" s="3" t="s">
        <v>2040</v>
      </c>
      <c r="D522" s="4">
        <v>1</v>
      </c>
      <c r="E522" s="2" t="s">
        <v>476</v>
      </c>
      <c r="F522" s="4">
        <v>28</v>
      </c>
      <c r="G522" s="4">
        <v>28</v>
      </c>
      <c r="H522" s="4">
        <v>104</v>
      </c>
      <c r="I522" s="4">
        <v>1.5</v>
      </c>
      <c r="J522" s="4">
        <v>4.2</v>
      </c>
      <c r="K522" s="4">
        <v>14.8</v>
      </c>
      <c r="L522" s="8">
        <v>0.4</v>
      </c>
      <c r="M522" s="4">
        <f>IF(AlimentosSMAECOPIA2[[#This Row],[Categoria]]="Cereales",AlimentosSMAECOPIA2[[#This Row],[Proteina]],"")</f>
        <v>1.5</v>
      </c>
      <c r="N522" s="8">
        <f>AlimentosSMAECOPIA2[[#This Row],[Fibra]]/AlimentosSMAECOPIA2[[#This Row],[Peso_neto]]</f>
        <v>1.4285714285714287E-2</v>
      </c>
    </row>
    <row r="523" spans="2:14" hidden="1" x14ac:dyDescent="0.25">
      <c r="B523" s="17" t="s">
        <v>234</v>
      </c>
      <c r="C523" s="3" t="s">
        <v>2040</v>
      </c>
      <c r="D523" s="4">
        <v>0.33333333300000001</v>
      </c>
      <c r="E523" s="2" t="s">
        <v>45</v>
      </c>
      <c r="F523" s="4">
        <v>21</v>
      </c>
      <c r="G523" s="4">
        <v>21</v>
      </c>
      <c r="H523" s="4">
        <v>97</v>
      </c>
      <c r="I523" s="4">
        <v>1.1000000000000001</v>
      </c>
      <c r="J523" s="4">
        <v>3.9</v>
      </c>
      <c r="K523" s="4">
        <v>14.4</v>
      </c>
      <c r="L523" s="8">
        <v>0.3</v>
      </c>
      <c r="M523" s="4">
        <f>IF(AlimentosSMAECOPIA2[[#This Row],[Categoria]]="Cereales",AlimentosSMAECOPIA2[[#This Row],[Proteina]],"")</f>
        <v>1.1000000000000001</v>
      </c>
      <c r="N523" s="8">
        <f>AlimentosSMAECOPIA2[[#This Row],[Fibra]]/AlimentosSMAECOPIA2[[#This Row],[Peso_neto]]</f>
        <v>1.4285714285714285E-2</v>
      </c>
    </row>
    <row r="524" spans="2:14" hidden="1" x14ac:dyDescent="0.25">
      <c r="B524" s="17" t="s">
        <v>689</v>
      </c>
      <c r="C524" s="3" t="s">
        <v>2040</v>
      </c>
      <c r="D524" s="4">
        <v>0.33333333300000001</v>
      </c>
      <c r="E524" s="2" t="s">
        <v>45</v>
      </c>
      <c r="F524" s="4">
        <v>21</v>
      </c>
      <c r="G524" s="4">
        <v>21</v>
      </c>
      <c r="H524" s="4">
        <v>90</v>
      </c>
      <c r="I524" s="4">
        <v>1</v>
      </c>
      <c r="J524" s="4">
        <v>4.9000000000000004</v>
      </c>
      <c r="K524" s="4">
        <v>10.7</v>
      </c>
      <c r="L524" s="8">
        <v>0.3</v>
      </c>
      <c r="M524" s="4">
        <f>IF(AlimentosSMAECOPIA2[[#This Row],[Categoria]]="Cereales",AlimentosSMAECOPIA2[[#This Row],[Proteina]],"")</f>
        <v>1</v>
      </c>
      <c r="N524" s="8">
        <f>AlimentosSMAECOPIA2[[#This Row],[Fibra]]/AlimentosSMAECOPIA2[[#This Row],[Peso_neto]]</f>
        <v>1.4285714285714285E-2</v>
      </c>
    </row>
    <row r="525" spans="2:14" hidden="1" x14ac:dyDescent="0.25">
      <c r="B525" s="17" t="s">
        <v>690</v>
      </c>
      <c r="C525" s="3" t="s">
        <v>2040</v>
      </c>
      <c r="D525" s="4">
        <v>0.33333333300000001</v>
      </c>
      <c r="E525" s="2" t="s">
        <v>45</v>
      </c>
      <c r="F525" s="4">
        <v>21</v>
      </c>
      <c r="G525" s="4">
        <v>21</v>
      </c>
      <c r="H525" s="4">
        <v>90</v>
      </c>
      <c r="I525" s="4">
        <v>1</v>
      </c>
      <c r="J525" s="4">
        <v>4.9000000000000004</v>
      </c>
      <c r="K525" s="4">
        <v>10.7</v>
      </c>
      <c r="L525" s="8">
        <v>0.3</v>
      </c>
      <c r="M525" s="4">
        <f>IF(AlimentosSMAECOPIA2[[#This Row],[Categoria]]="Cereales",AlimentosSMAECOPIA2[[#This Row],[Proteina]],"")</f>
        <v>1</v>
      </c>
      <c r="N525" s="8">
        <f>AlimentosSMAECOPIA2[[#This Row],[Fibra]]/AlimentosSMAECOPIA2[[#This Row],[Peso_neto]]</f>
        <v>1.4285714285714285E-2</v>
      </c>
    </row>
    <row r="526" spans="2:14" hidden="1" x14ac:dyDescent="0.25">
      <c r="B526" s="17" t="s">
        <v>691</v>
      </c>
      <c r="C526" s="3" t="s">
        <v>2040</v>
      </c>
      <c r="D526" s="4">
        <v>0.33333333300000001</v>
      </c>
      <c r="E526" s="2" t="s">
        <v>45</v>
      </c>
      <c r="F526" s="4">
        <v>21</v>
      </c>
      <c r="G526" s="4">
        <v>21</v>
      </c>
      <c r="H526" s="4">
        <v>90</v>
      </c>
      <c r="I526" s="4">
        <v>1</v>
      </c>
      <c r="J526" s="4">
        <v>4.9000000000000004</v>
      </c>
      <c r="K526" s="4">
        <v>10.7</v>
      </c>
      <c r="L526" s="8">
        <v>0.3</v>
      </c>
      <c r="M526" s="4">
        <f>IF(AlimentosSMAECOPIA2[[#This Row],[Categoria]]="Cereales",AlimentosSMAECOPIA2[[#This Row],[Proteina]],"")</f>
        <v>1</v>
      </c>
      <c r="N526" s="8">
        <f>AlimentosSMAECOPIA2[[#This Row],[Fibra]]/AlimentosSMAECOPIA2[[#This Row],[Peso_neto]]</f>
        <v>1.4285714285714285E-2</v>
      </c>
    </row>
    <row r="527" spans="2:14" hidden="1" x14ac:dyDescent="0.25">
      <c r="B527" s="17" t="s">
        <v>1966</v>
      </c>
      <c r="C527" s="3" t="s">
        <v>2040</v>
      </c>
      <c r="D527" s="4">
        <v>0.5</v>
      </c>
      <c r="E527" s="2" t="s">
        <v>45</v>
      </c>
      <c r="F527" s="4">
        <v>21</v>
      </c>
      <c r="G527" s="4">
        <v>21</v>
      </c>
      <c r="H527" s="4">
        <v>85</v>
      </c>
      <c r="I527" s="4">
        <v>0.7</v>
      </c>
      <c r="J527" s="4">
        <v>3.8</v>
      </c>
      <c r="K527" s="4">
        <v>12.2</v>
      </c>
      <c r="L527" s="8">
        <v>0.3</v>
      </c>
      <c r="M527" s="4">
        <f>IF(AlimentosSMAECOPIA2[[#This Row],[Categoria]]="Cereales",AlimentosSMAECOPIA2[[#This Row],[Proteina]],"")</f>
        <v>0.7</v>
      </c>
      <c r="N527" s="8">
        <f>AlimentosSMAECOPIA2[[#This Row],[Fibra]]/AlimentosSMAECOPIA2[[#This Row],[Peso_neto]]</f>
        <v>1.4285714285714285E-2</v>
      </c>
    </row>
    <row r="528" spans="2:14" hidden="1" x14ac:dyDescent="0.25">
      <c r="B528" s="17" t="s">
        <v>1246</v>
      </c>
      <c r="C528" s="3" t="s">
        <v>2040</v>
      </c>
      <c r="D528" s="4">
        <v>0.33333333300000001</v>
      </c>
      <c r="E528" s="2" t="s">
        <v>50</v>
      </c>
      <c r="F528" s="4">
        <v>57</v>
      </c>
      <c r="G528" s="4">
        <v>57</v>
      </c>
      <c r="H528" s="4">
        <v>68</v>
      </c>
      <c r="I528" s="4">
        <v>2</v>
      </c>
      <c r="J528" s="4">
        <v>0.6</v>
      </c>
      <c r="K528" s="4">
        <v>13.6</v>
      </c>
      <c r="L528" s="8">
        <v>0.8</v>
      </c>
      <c r="M528" s="4">
        <f>IF(AlimentosSMAECOPIA2[[#This Row],[Categoria]]="Cereales",AlimentosSMAECOPIA2[[#This Row],[Proteina]],"")</f>
        <v>2</v>
      </c>
      <c r="N528" s="8">
        <f>AlimentosSMAECOPIA2[[#This Row],[Fibra]]/AlimentosSMAECOPIA2[[#This Row],[Peso_neto]]</f>
        <v>1.4035087719298246E-2</v>
      </c>
    </row>
    <row r="529" spans="2:14" hidden="1" x14ac:dyDescent="0.25">
      <c r="B529" s="17" t="s">
        <v>1909</v>
      </c>
      <c r="C529" s="3" t="s">
        <v>2040</v>
      </c>
      <c r="D529" s="4">
        <v>50</v>
      </c>
      <c r="E529" s="2" t="s">
        <v>10</v>
      </c>
      <c r="F529" s="4">
        <v>50</v>
      </c>
      <c r="G529" s="4">
        <v>50</v>
      </c>
      <c r="H529" s="4">
        <v>67</v>
      </c>
      <c r="I529" s="4">
        <v>2</v>
      </c>
      <c r="J529" s="4">
        <v>1</v>
      </c>
      <c r="K529" s="4">
        <v>11.3</v>
      </c>
      <c r="L529" s="8">
        <v>0.7</v>
      </c>
      <c r="M529" s="4">
        <f>IF(AlimentosSMAECOPIA2[[#This Row],[Categoria]]="Cereales",AlimentosSMAECOPIA2[[#This Row],[Proteina]],"")</f>
        <v>2</v>
      </c>
      <c r="N529" s="8">
        <f>AlimentosSMAECOPIA2[[#This Row],[Fibra]]/AlimentosSMAECOPIA2[[#This Row],[Peso_neto]]</f>
        <v>1.3999999999999999E-2</v>
      </c>
    </row>
    <row r="530" spans="2:14" hidden="1" x14ac:dyDescent="0.25">
      <c r="B530" s="17" t="s">
        <v>1491</v>
      </c>
      <c r="C530" s="3" t="s">
        <v>39</v>
      </c>
      <c r="D530" s="4">
        <v>0.33333333300000001</v>
      </c>
      <c r="E530" s="2" t="s">
        <v>1486</v>
      </c>
      <c r="F530" s="4">
        <v>43</v>
      </c>
      <c r="G530" s="4">
        <v>43</v>
      </c>
      <c r="H530" s="4">
        <v>19</v>
      </c>
      <c r="I530" s="4">
        <v>0.5</v>
      </c>
      <c r="J530" s="4">
        <v>0</v>
      </c>
      <c r="K530" s="4">
        <v>4.0999999999999996</v>
      </c>
      <c r="L530" s="8">
        <v>0.6</v>
      </c>
      <c r="M530" s="4" t="str">
        <f>IF(AlimentosSMAECOPIA2[[#This Row],[Categoria]]="Cereales",AlimentosSMAECOPIA2[[#This Row],[Proteina]],"")</f>
        <v/>
      </c>
      <c r="N530" s="8">
        <f>AlimentosSMAECOPIA2[[#This Row],[Fibra]]/AlimentosSMAECOPIA2[[#This Row],[Peso_neto]]</f>
        <v>1.3953488372093023E-2</v>
      </c>
    </row>
    <row r="531" spans="2:14" hidden="1" x14ac:dyDescent="0.25">
      <c r="B531" s="17" t="s">
        <v>543</v>
      </c>
      <c r="C531" s="3" t="s">
        <v>32</v>
      </c>
      <c r="D531" s="4">
        <v>3</v>
      </c>
      <c r="E531" s="2" t="s">
        <v>45</v>
      </c>
      <c r="F531" s="4">
        <v>198</v>
      </c>
      <c r="G531" s="4">
        <v>158</v>
      </c>
      <c r="H531" s="4">
        <v>73</v>
      </c>
      <c r="I531" s="4">
        <v>1.1000000000000001</v>
      </c>
      <c r="J531" s="4">
        <v>0.4</v>
      </c>
      <c r="K531" s="4">
        <v>18.100000000000001</v>
      </c>
      <c r="L531" s="8">
        <v>2.2000000000000002</v>
      </c>
      <c r="M531" s="4" t="str">
        <f>IF(AlimentosSMAECOPIA2[[#This Row],[Categoria]]="Cereales",AlimentosSMAECOPIA2[[#This Row],[Proteina]],"")</f>
        <v/>
      </c>
      <c r="N531" s="8">
        <f>AlimentosSMAECOPIA2[[#This Row],[Fibra]]/AlimentosSMAECOPIA2[[#This Row],[Peso_neto]]</f>
        <v>1.3924050632911394E-2</v>
      </c>
    </row>
    <row r="532" spans="2:14" hidden="1" x14ac:dyDescent="0.25">
      <c r="B532" s="17" t="s">
        <v>700</v>
      </c>
      <c r="C532" s="3" t="s">
        <v>32</v>
      </c>
      <c r="D532" s="4">
        <v>0.5</v>
      </c>
      <c r="E532" s="2" t="s">
        <v>50</v>
      </c>
      <c r="F532" s="4">
        <v>126</v>
      </c>
      <c r="G532" s="4">
        <v>126</v>
      </c>
      <c r="H532" s="4">
        <v>68</v>
      </c>
      <c r="I532" s="4">
        <v>0.6</v>
      </c>
      <c r="J532" s="4">
        <v>0.1</v>
      </c>
      <c r="K532" s="4">
        <v>18.3</v>
      </c>
      <c r="L532" s="8">
        <v>1.7</v>
      </c>
      <c r="M532" s="4" t="str">
        <f>IF(AlimentosSMAECOPIA2[[#This Row],[Categoria]]="Cereales",AlimentosSMAECOPIA2[[#This Row],[Proteina]],"")</f>
        <v/>
      </c>
      <c r="N532" s="8">
        <f>AlimentosSMAECOPIA2[[#This Row],[Fibra]]/AlimentosSMAECOPIA2[[#This Row],[Peso_neto]]</f>
        <v>1.3492063492063491E-2</v>
      </c>
    </row>
    <row r="533" spans="2:14" hidden="1" x14ac:dyDescent="0.25">
      <c r="B533" s="17" t="s">
        <v>626</v>
      </c>
      <c r="C533" s="3" t="s">
        <v>2040</v>
      </c>
      <c r="D533" s="4">
        <v>0.33333333300000001</v>
      </c>
      <c r="E533" s="2" t="s">
        <v>50</v>
      </c>
      <c r="F533" s="4">
        <v>52</v>
      </c>
      <c r="G533" s="4">
        <v>52</v>
      </c>
      <c r="H533" s="4">
        <v>58</v>
      </c>
      <c r="I533" s="4">
        <v>2</v>
      </c>
      <c r="J533" s="4">
        <v>0.1</v>
      </c>
      <c r="K533" s="4">
        <v>12</v>
      </c>
      <c r="L533" s="8">
        <v>0.7</v>
      </c>
      <c r="M533" s="4">
        <f>IF(AlimentosSMAECOPIA2[[#This Row],[Categoria]]="Cereales",AlimentosSMAECOPIA2[[#This Row],[Proteina]],"")</f>
        <v>2</v>
      </c>
      <c r="N533" s="8">
        <f>AlimentosSMAECOPIA2[[#This Row],[Fibra]]/AlimentosSMAECOPIA2[[#This Row],[Peso_neto]]</f>
        <v>1.3461538461538461E-2</v>
      </c>
    </row>
    <row r="534" spans="2:14" hidden="1" x14ac:dyDescent="0.25">
      <c r="B534" s="17" t="s">
        <v>805</v>
      </c>
      <c r="C534" s="3" t="s">
        <v>2040</v>
      </c>
      <c r="D534" s="4">
        <v>6</v>
      </c>
      <c r="E534" s="2" t="s">
        <v>45</v>
      </c>
      <c r="F534" s="4">
        <v>15</v>
      </c>
      <c r="G534" s="4">
        <v>15</v>
      </c>
      <c r="H534" s="4">
        <v>68</v>
      </c>
      <c r="I534" s="4">
        <v>1.1000000000000001</v>
      </c>
      <c r="J534" s="4">
        <v>2.1</v>
      </c>
      <c r="K534" s="4">
        <v>11.3</v>
      </c>
      <c r="L534" s="8">
        <v>0.2</v>
      </c>
      <c r="M534" s="4">
        <f>IF(AlimentosSMAECOPIA2[[#This Row],[Categoria]]="Cereales",AlimentosSMAECOPIA2[[#This Row],[Proteina]],"")</f>
        <v>1.1000000000000001</v>
      </c>
      <c r="N534" s="8">
        <f>AlimentosSMAECOPIA2[[#This Row],[Fibra]]/AlimentosSMAECOPIA2[[#This Row],[Peso_neto]]</f>
        <v>1.3333333333333334E-2</v>
      </c>
    </row>
    <row r="535" spans="2:14" hidden="1" x14ac:dyDescent="0.25">
      <c r="B535" s="17" t="s">
        <v>920</v>
      </c>
      <c r="C535" s="3" t="s">
        <v>2040</v>
      </c>
      <c r="D535" s="4">
        <v>2</v>
      </c>
      <c r="E535" s="2" t="s">
        <v>52</v>
      </c>
      <c r="F535" s="4">
        <v>15</v>
      </c>
      <c r="G535" s="4">
        <v>15</v>
      </c>
      <c r="H535" s="4">
        <v>60</v>
      </c>
      <c r="I535" s="4">
        <v>1.2</v>
      </c>
      <c r="J535" s="4">
        <v>0.8</v>
      </c>
      <c r="K535" s="4">
        <v>11.8</v>
      </c>
      <c r="L535" s="8">
        <v>0.2</v>
      </c>
      <c r="M535" s="4">
        <f>IF(AlimentosSMAECOPIA2[[#This Row],[Categoria]]="Cereales",AlimentosSMAECOPIA2[[#This Row],[Proteina]],"")</f>
        <v>1.2</v>
      </c>
      <c r="N535" s="8">
        <f>AlimentosSMAECOPIA2[[#This Row],[Fibra]]/AlimentosSMAECOPIA2[[#This Row],[Peso_neto]]</f>
        <v>1.3333333333333334E-2</v>
      </c>
    </row>
    <row r="536" spans="2:14" hidden="1" x14ac:dyDescent="0.25">
      <c r="B536" s="17" t="s">
        <v>1581</v>
      </c>
      <c r="C536" s="3" t="s">
        <v>39</v>
      </c>
      <c r="D536" s="4">
        <v>1</v>
      </c>
      <c r="E536" s="2" t="s">
        <v>876</v>
      </c>
      <c r="F536" s="4">
        <v>15</v>
      </c>
      <c r="G536" s="4">
        <v>15</v>
      </c>
      <c r="H536" s="4">
        <v>20</v>
      </c>
      <c r="I536" s="4">
        <v>0.1</v>
      </c>
      <c r="J536" s="4">
        <v>0.1</v>
      </c>
      <c r="K536" s="4">
        <v>5.3</v>
      </c>
      <c r="L536" s="8">
        <v>0.2</v>
      </c>
      <c r="M536" s="4" t="str">
        <f>IF(AlimentosSMAECOPIA2[[#This Row],[Categoria]]="Cereales",AlimentosSMAECOPIA2[[#This Row],[Proteina]],"")</f>
        <v/>
      </c>
      <c r="N536" s="8">
        <f>AlimentosSMAECOPIA2[[#This Row],[Fibra]]/AlimentosSMAECOPIA2[[#This Row],[Peso_neto]]</f>
        <v>1.3333333333333334E-2</v>
      </c>
    </row>
    <row r="537" spans="2:14" hidden="1" x14ac:dyDescent="0.25">
      <c r="B537" s="17" t="s">
        <v>1090</v>
      </c>
      <c r="C537" s="3" t="s">
        <v>32</v>
      </c>
      <c r="D537" s="4">
        <v>12</v>
      </c>
      <c r="E537" s="2" t="s">
        <v>45</v>
      </c>
      <c r="F537" s="4">
        <v>180</v>
      </c>
      <c r="G537" s="4">
        <v>90</v>
      </c>
      <c r="H537" s="4">
        <v>59</v>
      </c>
      <c r="I537" s="4">
        <v>0.7</v>
      </c>
      <c r="J537" s="4">
        <v>0.3</v>
      </c>
      <c r="K537" s="4">
        <v>14.9</v>
      </c>
      <c r="L537" s="8">
        <v>1.2</v>
      </c>
      <c r="M537" s="4" t="str">
        <f>IF(AlimentosSMAECOPIA2[[#This Row],[Categoria]]="Cereales",AlimentosSMAECOPIA2[[#This Row],[Proteina]],"")</f>
        <v/>
      </c>
      <c r="N537" s="8">
        <f>AlimentosSMAECOPIA2[[#This Row],[Fibra]]/AlimentosSMAECOPIA2[[#This Row],[Peso_neto]]</f>
        <v>1.3333333333333332E-2</v>
      </c>
    </row>
    <row r="538" spans="2:14" hidden="1" x14ac:dyDescent="0.25">
      <c r="B538" s="17" t="s">
        <v>1179</v>
      </c>
      <c r="C538" s="3" t="s">
        <v>32</v>
      </c>
      <c r="D538" s="4">
        <v>1</v>
      </c>
      <c r="E538" s="2" t="s">
        <v>45</v>
      </c>
      <c r="F538" s="4">
        <v>128</v>
      </c>
      <c r="G538" s="4">
        <v>128</v>
      </c>
      <c r="H538" s="4">
        <v>73</v>
      </c>
      <c r="I538" s="4">
        <v>0.2</v>
      </c>
      <c r="J538" s="4">
        <v>0.4</v>
      </c>
      <c r="K538" s="4">
        <v>19</v>
      </c>
      <c r="L538" s="8">
        <v>1.7</v>
      </c>
      <c r="M538" s="4" t="str">
        <f>IF(AlimentosSMAECOPIA2[[#This Row],[Categoria]]="Cereales",AlimentosSMAECOPIA2[[#This Row],[Proteina]],"")</f>
        <v/>
      </c>
      <c r="N538" s="8">
        <f>AlimentosSMAECOPIA2[[#This Row],[Fibra]]/AlimentosSMAECOPIA2[[#This Row],[Peso_neto]]</f>
        <v>1.328125E-2</v>
      </c>
    </row>
    <row r="539" spans="2:14" hidden="1" x14ac:dyDescent="0.25">
      <c r="B539" s="17" t="s">
        <v>328</v>
      </c>
      <c r="C539" s="3" t="s">
        <v>32</v>
      </c>
      <c r="D539" s="4">
        <v>130</v>
      </c>
      <c r="E539" s="2" t="s">
        <v>10</v>
      </c>
      <c r="F539" s="4">
        <v>130</v>
      </c>
      <c r="G539" s="4">
        <v>98</v>
      </c>
      <c r="H539" s="4">
        <v>58</v>
      </c>
      <c r="I539" s="4">
        <v>2.8</v>
      </c>
      <c r="J539" s="4">
        <v>0.9</v>
      </c>
      <c r="K539" s="4">
        <v>11.2</v>
      </c>
      <c r="L539" s="8">
        <v>1.3</v>
      </c>
      <c r="M539" s="4" t="str">
        <f>IF(AlimentosSMAECOPIA2[[#This Row],[Categoria]]="Cereales",AlimentosSMAECOPIA2[[#This Row],[Proteina]],"")</f>
        <v/>
      </c>
      <c r="N539" s="8">
        <f>AlimentosSMAECOPIA2[[#This Row],[Fibra]]/AlimentosSMAECOPIA2[[#This Row],[Peso_neto]]</f>
        <v>1.3265306122448981E-2</v>
      </c>
    </row>
    <row r="540" spans="2:14" hidden="1" x14ac:dyDescent="0.25">
      <c r="B540" s="17" t="s">
        <v>1488</v>
      </c>
      <c r="C540" s="3" t="s">
        <v>32</v>
      </c>
      <c r="D540" s="4">
        <v>0.75</v>
      </c>
      <c r="E540" s="2" t="s">
        <v>1486</v>
      </c>
      <c r="F540" s="4">
        <v>98</v>
      </c>
      <c r="G540" s="4">
        <v>98</v>
      </c>
      <c r="H540" s="4">
        <v>63</v>
      </c>
      <c r="I540" s="4">
        <v>0.9</v>
      </c>
      <c r="J540" s="4">
        <v>0.3</v>
      </c>
      <c r="K540" s="4">
        <v>14.1</v>
      </c>
      <c r="L540" s="8">
        <v>1.3</v>
      </c>
      <c r="M540" s="4" t="str">
        <f>IF(AlimentosSMAECOPIA2[[#This Row],[Categoria]]="Cereales",AlimentosSMAECOPIA2[[#This Row],[Proteina]],"")</f>
        <v/>
      </c>
      <c r="N540" s="8">
        <f>AlimentosSMAECOPIA2[[#This Row],[Fibra]]/AlimentosSMAECOPIA2[[#This Row],[Peso_neto]]</f>
        <v>1.3265306122448981E-2</v>
      </c>
    </row>
    <row r="541" spans="2:14" hidden="1" x14ac:dyDescent="0.25">
      <c r="B541" s="17" t="s">
        <v>701</v>
      </c>
      <c r="C541" s="3" t="s">
        <v>32</v>
      </c>
      <c r="D541" s="4">
        <v>1</v>
      </c>
      <c r="E541" s="2" t="s">
        <v>50</v>
      </c>
      <c r="F541" s="4">
        <v>244</v>
      </c>
      <c r="G541" s="4">
        <v>244</v>
      </c>
      <c r="H541" s="4">
        <v>59</v>
      </c>
      <c r="I541" s="4">
        <v>1.1000000000000001</v>
      </c>
      <c r="J541" s="4">
        <v>0.1</v>
      </c>
      <c r="K541" s="4">
        <v>14.9</v>
      </c>
      <c r="L541" s="8">
        <v>3.2</v>
      </c>
      <c r="M541" s="4" t="str">
        <f>IF(AlimentosSMAECOPIA2[[#This Row],[Categoria]]="Cereales",AlimentosSMAECOPIA2[[#This Row],[Proteina]],"")</f>
        <v/>
      </c>
      <c r="N541" s="8">
        <f>AlimentosSMAECOPIA2[[#This Row],[Fibra]]/AlimentosSMAECOPIA2[[#This Row],[Peso_neto]]</f>
        <v>1.3114754098360656E-2</v>
      </c>
    </row>
    <row r="542" spans="2:14" hidden="1" x14ac:dyDescent="0.25">
      <c r="B542" s="17" t="s">
        <v>2012</v>
      </c>
      <c r="C542" s="3" t="s">
        <v>2040</v>
      </c>
      <c r="D542" s="4">
        <v>1</v>
      </c>
      <c r="E542" s="2" t="s">
        <v>45</v>
      </c>
      <c r="F542" s="4">
        <v>31</v>
      </c>
      <c r="G542" s="4">
        <v>31</v>
      </c>
      <c r="H542" s="4">
        <v>86</v>
      </c>
      <c r="I542" s="4">
        <v>2</v>
      </c>
      <c r="J542" s="4">
        <v>3.3</v>
      </c>
      <c r="K542" s="4">
        <v>12.4</v>
      </c>
      <c r="L542" s="8">
        <v>0.4</v>
      </c>
      <c r="M542" s="4">
        <f>IF(AlimentosSMAECOPIA2[[#This Row],[Categoria]]="Cereales",AlimentosSMAECOPIA2[[#This Row],[Proteina]],"")</f>
        <v>2</v>
      </c>
      <c r="N542" s="8">
        <f>AlimentosSMAECOPIA2[[#This Row],[Fibra]]/AlimentosSMAECOPIA2[[#This Row],[Peso_neto]]</f>
        <v>1.2903225806451613E-2</v>
      </c>
    </row>
    <row r="543" spans="2:14" hidden="1" x14ac:dyDescent="0.25">
      <c r="B543" s="17" t="s">
        <v>702</v>
      </c>
      <c r="C543" s="3" t="s">
        <v>32</v>
      </c>
      <c r="D543" s="4">
        <v>0.5</v>
      </c>
      <c r="E543" s="2" t="s">
        <v>50</v>
      </c>
      <c r="F543" s="4">
        <v>125</v>
      </c>
      <c r="G543" s="4">
        <v>125</v>
      </c>
      <c r="H543" s="4">
        <v>55</v>
      </c>
      <c r="I543" s="4">
        <v>0.8</v>
      </c>
      <c r="J543" s="4">
        <v>0.1</v>
      </c>
      <c r="K543" s="4">
        <v>14.5</v>
      </c>
      <c r="L543" s="8">
        <v>1.6</v>
      </c>
      <c r="M543" s="4" t="str">
        <f>IF(AlimentosSMAECOPIA2[[#This Row],[Categoria]]="Cereales",AlimentosSMAECOPIA2[[#This Row],[Proteina]],"")</f>
        <v/>
      </c>
      <c r="N543" s="8">
        <f>AlimentosSMAECOPIA2[[#This Row],[Fibra]]/AlimentosSMAECOPIA2[[#This Row],[Peso_neto]]</f>
        <v>1.2800000000000001E-2</v>
      </c>
    </row>
    <row r="544" spans="2:14" hidden="1" x14ac:dyDescent="0.25">
      <c r="B544" s="17" t="s">
        <v>1117</v>
      </c>
      <c r="C544" s="3" t="s">
        <v>2040</v>
      </c>
      <c r="D544" s="4">
        <v>0.33333333300000001</v>
      </c>
      <c r="E544" s="2" t="s">
        <v>50</v>
      </c>
      <c r="F544" s="4">
        <v>47</v>
      </c>
      <c r="G544" s="4">
        <v>47</v>
      </c>
      <c r="H544" s="4">
        <v>66</v>
      </c>
      <c r="I544" s="4">
        <v>2.2000000000000002</v>
      </c>
      <c r="J544" s="4">
        <v>0.3</v>
      </c>
      <c r="K544" s="4">
        <v>13.2</v>
      </c>
      <c r="L544" s="8">
        <v>0.6</v>
      </c>
      <c r="M544" s="4">
        <f>IF(AlimentosSMAECOPIA2[[#This Row],[Categoria]]="Cereales",AlimentosSMAECOPIA2[[#This Row],[Proteina]],"")</f>
        <v>2.2000000000000002</v>
      </c>
      <c r="N544" s="8">
        <f>AlimentosSMAECOPIA2[[#This Row],[Fibra]]/AlimentosSMAECOPIA2[[#This Row],[Peso_neto]]</f>
        <v>1.276595744680851E-2</v>
      </c>
    </row>
    <row r="545" spans="2:14" hidden="1" x14ac:dyDescent="0.25">
      <c r="B545" s="17" t="s">
        <v>142</v>
      </c>
      <c r="C545" s="3" t="s">
        <v>2040</v>
      </c>
      <c r="D545" s="4">
        <v>0.5</v>
      </c>
      <c r="E545" s="2" t="s">
        <v>50</v>
      </c>
      <c r="F545" s="4">
        <v>16</v>
      </c>
      <c r="G545" s="4">
        <v>16</v>
      </c>
      <c r="H545" s="4">
        <v>63</v>
      </c>
      <c r="I545" s="4">
        <v>1</v>
      </c>
      <c r="J545" s="4">
        <v>0.6</v>
      </c>
      <c r="K545" s="4">
        <v>13.4</v>
      </c>
      <c r="L545" s="8">
        <v>0.2</v>
      </c>
      <c r="M545" s="4">
        <f>IF(AlimentosSMAECOPIA2[[#This Row],[Categoria]]="Cereales",AlimentosSMAECOPIA2[[#This Row],[Proteina]],"")</f>
        <v>1</v>
      </c>
      <c r="N545" s="8">
        <f>AlimentosSMAECOPIA2[[#This Row],[Fibra]]/AlimentosSMAECOPIA2[[#This Row],[Peso_neto]]</f>
        <v>1.2500000000000001E-2</v>
      </c>
    </row>
    <row r="546" spans="2:14" hidden="1" x14ac:dyDescent="0.25">
      <c r="B546" s="17" t="s">
        <v>284</v>
      </c>
      <c r="C546" s="3" t="s">
        <v>2040</v>
      </c>
      <c r="D546" s="4">
        <v>0.5</v>
      </c>
      <c r="E546" s="2" t="s">
        <v>50</v>
      </c>
      <c r="F546" s="4">
        <v>16</v>
      </c>
      <c r="G546" s="4">
        <v>16</v>
      </c>
      <c r="H546" s="4">
        <v>59</v>
      </c>
      <c r="I546" s="4">
        <v>0.7</v>
      </c>
      <c r="J546" s="4">
        <v>0.1</v>
      </c>
      <c r="K546" s="4">
        <v>14</v>
      </c>
      <c r="L546" s="8">
        <v>0.2</v>
      </c>
      <c r="M546" s="4">
        <f>IF(AlimentosSMAECOPIA2[[#This Row],[Categoria]]="Cereales",AlimentosSMAECOPIA2[[#This Row],[Proteina]],"")</f>
        <v>0.7</v>
      </c>
      <c r="N546" s="8">
        <f>AlimentosSMAECOPIA2[[#This Row],[Fibra]]/AlimentosSMAECOPIA2[[#This Row],[Peso_neto]]</f>
        <v>1.2500000000000001E-2</v>
      </c>
    </row>
    <row r="547" spans="2:14" hidden="1" x14ac:dyDescent="0.25">
      <c r="B547" s="17" t="s">
        <v>674</v>
      </c>
      <c r="C547" s="3" t="s">
        <v>32</v>
      </c>
      <c r="D547" s="4">
        <v>450</v>
      </c>
      <c r="E547" s="2" t="s">
        <v>10</v>
      </c>
      <c r="F547" s="4">
        <v>450</v>
      </c>
      <c r="G547" s="4">
        <v>450</v>
      </c>
      <c r="H547" s="4">
        <v>32</v>
      </c>
      <c r="I547" s="4">
        <v>3.9</v>
      </c>
      <c r="J547" s="4">
        <v>0.7</v>
      </c>
      <c r="K547" s="4">
        <v>15.9</v>
      </c>
      <c r="L547" s="8">
        <v>5.6</v>
      </c>
      <c r="M547" s="4" t="str">
        <f>IF(AlimentosSMAECOPIA2[[#This Row],[Categoria]]="Cereales",AlimentosSMAECOPIA2[[#This Row],[Proteina]],"")</f>
        <v/>
      </c>
      <c r="N547" s="8">
        <f>AlimentosSMAECOPIA2[[#This Row],[Fibra]]/AlimentosSMAECOPIA2[[#This Row],[Peso_neto]]</f>
        <v>1.2444444444444444E-2</v>
      </c>
    </row>
    <row r="548" spans="2:14" hidden="1" x14ac:dyDescent="0.25">
      <c r="B548" s="17" t="s">
        <v>677</v>
      </c>
      <c r="C548" s="3" t="s">
        <v>2040</v>
      </c>
      <c r="D548" s="4">
        <v>160</v>
      </c>
      <c r="E548" s="2" t="s">
        <v>10</v>
      </c>
      <c r="F548" s="4">
        <v>160</v>
      </c>
      <c r="G548" s="4">
        <v>138</v>
      </c>
      <c r="H548" s="4">
        <v>73</v>
      </c>
      <c r="I548" s="4">
        <v>5.6</v>
      </c>
      <c r="J548" s="4">
        <v>0</v>
      </c>
      <c r="K548" s="4">
        <v>13.2</v>
      </c>
      <c r="L548" s="8">
        <v>1.7</v>
      </c>
      <c r="M548" s="4">
        <f>IF(AlimentosSMAECOPIA2[[#This Row],[Categoria]]="Cereales",AlimentosSMAECOPIA2[[#This Row],[Proteina]],"")</f>
        <v>5.6</v>
      </c>
      <c r="N548" s="8">
        <f>AlimentosSMAECOPIA2[[#This Row],[Fibra]]/AlimentosSMAECOPIA2[[#This Row],[Peso_neto]]</f>
        <v>1.2318840579710144E-2</v>
      </c>
    </row>
    <row r="549" spans="2:14" hidden="1" x14ac:dyDescent="0.25">
      <c r="B549" s="17" t="s">
        <v>1948</v>
      </c>
      <c r="C549" s="3" t="s">
        <v>39</v>
      </c>
      <c r="D549" s="4">
        <v>75</v>
      </c>
      <c r="E549" s="2" t="s">
        <v>10</v>
      </c>
      <c r="F549" s="4">
        <v>75</v>
      </c>
      <c r="G549" s="4">
        <v>65</v>
      </c>
      <c r="H549" s="4">
        <v>26</v>
      </c>
      <c r="I549" s="4">
        <v>2.2999999999999998</v>
      </c>
      <c r="J549" s="4">
        <v>0.1</v>
      </c>
      <c r="K549" s="4">
        <v>4.0999999999999996</v>
      </c>
      <c r="L549" s="8">
        <v>0.8</v>
      </c>
      <c r="M549" s="4" t="str">
        <f>IF(AlimentosSMAECOPIA2[[#This Row],[Categoria]]="Cereales",AlimentosSMAECOPIA2[[#This Row],[Proteina]],"")</f>
        <v/>
      </c>
      <c r="N549" s="8">
        <f>AlimentosSMAECOPIA2[[#This Row],[Fibra]]/AlimentosSMAECOPIA2[[#This Row],[Peso_neto]]</f>
        <v>1.2307692307692308E-2</v>
      </c>
    </row>
    <row r="550" spans="2:14" hidden="1" x14ac:dyDescent="0.25">
      <c r="B550" s="17" t="s">
        <v>1681</v>
      </c>
      <c r="C550" s="3" t="s">
        <v>39</v>
      </c>
      <c r="D550" s="4">
        <v>80</v>
      </c>
      <c r="E550" s="2" t="s">
        <v>10</v>
      </c>
      <c r="F550" s="4">
        <v>80</v>
      </c>
      <c r="G550" s="4">
        <v>66</v>
      </c>
      <c r="H550" s="4">
        <v>26</v>
      </c>
      <c r="I550" s="4">
        <v>3.1</v>
      </c>
      <c r="J550" s="4">
        <v>0.3</v>
      </c>
      <c r="K550" s="4">
        <v>2.6</v>
      </c>
      <c r="L550" s="8">
        <v>0.8</v>
      </c>
      <c r="M550" s="4" t="str">
        <f>IF(AlimentosSMAECOPIA2[[#This Row],[Categoria]]="Cereales",AlimentosSMAECOPIA2[[#This Row],[Proteina]],"")</f>
        <v/>
      </c>
      <c r="N550" s="8">
        <f>AlimentosSMAECOPIA2[[#This Row],[Fibra]]/AlimentosSMAECOPIA2[[#This Row],[Peso_neto]]</f>
        <v>1.2121212121212121E-2</v>
      </c>
    </row>
    <row r="551" spans="2:14" hidden="1" x14ac:dyDescent="0.25">
      <c r="B551" s="17" t="s">
        <v>1314</v>
      </c>
      <c r="C551" s="3" t="s">
        <v>32</v>
      </c>
      <c r="D551" s="4">
        <v>2</v>
      </c>
      <c r="E551" s="2" t="s">
        <v>45</v>
      </c>
      <c r="F551" s="4">
        <v>180</v>
      </c>
      <c r="G551" s="4">
        <v>108</v>
      </c>
      <c r="H551" s="4">
        <v>52</v>
      </c>
      <c r="I551" s="4">
        <v>0.4</v>
      </c>
      <c r="J551" s="4">
        <v>0.2</v>
      </c>
      <c r="K551" s="4">
        <v>13.4</v>
      </c>
      <c r="L551" s="8">
        <v>1.3</v>
      </c>
      <c r="M551" s="4" t="str">
        <f>IF(AlimentosSMAECOPIA2[[#This Row],[Categoria]]="Cereales",AlimentosSMAECOPIA2[[#This Row],[Proteina]],"")</f>
        <v/>
      </c>
      <c r="N551" s="8">
        <f>AlimentosSMAECOPIA2[[#This Row],[Fibra]]/AlimentosSMAECOPIA2[[#This Row],[Peso_neto]]</f>
        <v>1.2037037037037037E-2</v>
      </c>
    </row>
    <row r="552" spans="2:14" hidden="1" x14ac:dyDescent="0.25">
      <c r="B552" s="17" t="s">
        <v>1434</v>
      </c>
      <c r="C552" s="3" t="s">
        <v>2040</v>
      </c>
      <c r="D552" s="4">
        <v>1</v>
      </c>
      <c r="E552" s="2" t="s">
        <v>476</v>
      </c>
      <c r="F552" s="4">
        <v>25</v>
      </c>
      <c r="G552" s="4">
        <v>25</v>
      </c>
      <c r="H552" s="4">
        <v>65</v>
      </c>
      <c r="I552" s="4">
        <v>2</v>
      </c>
      <c r="J552" s="4">
        <v>0.5</v>
      </c>
      <c r="K552" s="4">
        <v>14.6</v>
      </c>
      <c r="L552" s="8">
        <v>0.3</v>
      </c>
      <c r="M552" s="4">
        <f>IF(AlimentosSMAECOPIA2[[#This Row],[Categoria]]="Cereales",AlimentosSMAECOPIA2[[#This Row],[Proteina]],"")</f>
        <v>2</v>
      </c>
      <c r="N552" s="8">
        <f>AlimentosSMAECOPIA2[[#This Row],[Fibra]]/AlimentosSMAECOPIA2[[#This Row],[Peso_neto]]</f>
        <v>1.2E-2</v>
      </c>
    </row>
    <row r="553" spans="2:14" hidden="1" x14ac:dyDescent="0.25">
      <c r="B553" s="17" t="s">
        <v>1452</v>
      </c>
      <c r="C553" s="3" t="s">
        <v>2040</v>
      </c>
      <c r="D553" s="4">
        <v>0.5</v>
      </c>
      <c r="E553" s="2" t="s">
        <v>476</v>
      </c>
      <c r="F553" s="4">
        <v>25</v>
      </c>
      <c r="G553" s="4">
        <v>25</v>
      </c>
      <c r="H553" s="4">
        <v>71</v>
      </c>
      <c r="I553" s="4">
        <v>1.4</v>
      </c>
      <c r="J553" s="4">
        <v>0.3</v>
      </c>
      <c r="K553" s="4">
        <v>15.3</v>
      </c>
      <c r="L553" s="8">
        <v>0.3</v>
      </c>
      <c r="M553" s="4">
        <f>IF(AlimentosSMAECOPIA2[[#This Row],[Categoria]]="Cereales",AlimentosSMAECOPIA2[[#This Row],[Proteina]],"")</f>
        <v>1.4</v>
      </c>
      <c r="N553" s="8">
        <f>AlimentosSMAECOPIA2[[#This Row],[Fibra]]/AlimentosSMAECOPIA2[[#This Row],[Peso_neto]]</f>
        <v>1.2E-2</v>
      </c>
    </row>
    <row r="554" spans="2:14" hidden="1" x14ac:dyDescent="0.25">
      <c r="B554" s="17" t="s">
        <v>1351</v>
      </c>
      <c r="C554" s="3" t="s">
        <v>2040</v>
      </c>
      <c r="D554" s="4">
        <v>0.33333333300000001</v>
      </c>
      <c r="E554" s="2" t="s">
        <v>45</v>
      </c>
      <c r="F554" s="4">
        <v>17</v>
      </c>
      <c r="G554" s="4">
        <v>17</v>
      </c>
      <c r="H554" s="4">
        <v>81</v>
      </c>
      <c r="I554" s="4">
        <v>1</v>
      </c>
      <c r="J554" s="4">
        <v>4.4000000000000004</v>
      </c>
      <c r="K554" s="4">
        <v>9.6</v>
      </c>
      <c r="L554" s="8">
        <v>0.2</v>
      </c>
      <c r="M554" s="4">
        <f>IF(AlimentosSMAECOPIA2[[#This Row],[Categoria]]="Cereales",AlimentosSMAECOPIA2[[#This Row],[Proteina]],"")</f>
        <v>1</v>
      </c>
      <c r="N554" s="8">
        <f>AlimentosSMAECOPIA2[[#This Row],[Fibra]]/AlimentosSMAECOPIA2[[#This Row],[Peso_neto]]</f>
        <v>1.1764705882352941E-2</v>
      </c>
    </row>
    <row r="555" spans="2:14" hidden="1" x14ac:dyDescent="0.25">
      <c r="B555" s="17" t="s">
        <v>1353</v>
      </c>
      <c r="C555" s="3" t="s">
        <v>2040</v>
      </c>
      <c r="D555" s="4">
        <v>0.33333333300000001</v>
      </c>
      <c r="E555" s="2" t="s">
        <v>45</v>
      </c>
      <c r="F555" s="4">
        <v>17</v>
      </c>
      <c r="G555" s="4">
        <v>17</v>
      </c>
      <c r="H555" s="4">
        <v>81</v>
      </c>
      <c r="I555" s="4">
        <v>1</v>
      </c>
      <c r="J555" s="4">
        <v>4.4000000000000004</v>
      </c>
      <c r="K555" s="4">
        <v>9.6</v>
      </c>
      <c r="L555" s="8">
        <v>0.2</v>
      </c>
      <c r="M555" s="4">
        <f>IF(AlimentosSMAECOPIA2[[#This Row],[Categoria]]="Cereales",AlimentosSMAECOPIA2[[#This Row],[Proteina]],"")</f>
        <v>1</v>
      </c>
      <c r="N555" s="8">
        <f>AlimentosSMAECOPIA2[[#This Row],[Fibra]]/AlimentosSMAECOPIA2[[#This Row],[Peso_neto]]</f>
        <v>1.1764705882352941E-2</v>
      </c>
    </row>
    <row r="556" spans="2:14" hidden="1" x14ac:dyDescent="0.25">
      <c r="B556" s="17" t="s">
        <v>1428</v>
      </c>
      <c r="C556" s="3" t="s">
        <v>2040</v>
      </c>
      <c r="D556" s="4">
        <v>0.33333333300000001</v>
      </c>
      <c r="E556" s="2" t="s">
        <v>45</v>
      </c>
      <c r="F556" s="4">
        <v>17</v>
      </c>
      <c r="G556" s="4">
        <v>17</v>
      </c>
      <c r="H556" s="4">
        <v>81</v>
      </c>
      <c r="I556" s="4">
        <v>1</v>
      </c>
      <c r="J556" s="4">
        <v>4.4000000000000004</v>
      </c>
      <c r="K556" s="4">
        <v>9.6</v>
      </c>
      <c r="L556" s="8">
        <v>0.2</v>
      </c>
      <c r="M556" s="4">
        <f>IF(AlimentosSMAECOPIA2[[#This Row],[Categoria]]="Cereales",AlimentosSMAECOPIA2[[#This Row],[Proteina]],"")</f>
        <v>1</v>
      </c>
      <c r="N556" s="8">
        <f>AlimentosSMAECOPIA2[[#This Row],[Fibra]]/AlimentosSMAECOPIA2[[#This Row],[Peso_neto]]</f>
        <v>1.1764705882352941E-2</v>
      </c>
    </row>
    <row r="557" spans="2:14" hidden="1" x14ac:dyDescent="0.25">
      <c r="B557" s="17" t="s">
        <v>1640</v>
      </c>
      <c r="C557" s="3" t="s">
        <v>39</v>
      </c>
      <c r="D557" s="4">
        <v>0.5</v>
      </c>
      <c r="E557" s="2" t="s">
        <v>50</v>
      </c>
      <c r="F557" s="4">
        <v>68</v>
      </c>
      <c r="G557" s="4">
        <v>68</v>
      </c>
      <c r="H557" s="4">
        <v>19</v>
      </c>
      <c r="I557" s="4">
        <v>0.6</v>
      </c>
      <c r="J557" s="4">
        <v>0.1</v>
      </c>
      <c r="K557" s="4">
        <v>4.5999999999999996</v>
      </c>
      <c r="L557" s="8">
        <v>0.8</v>
      </c>
      <c r="M557" s="4" t="str">
        <f>IF(AlimentosSMAECOPIA2[[#This Row],[Categoria]]="Cereales",AlimentosSMAECOPIA2[[#This Row],[Proteina]],"")</f>
        <v/>
      </c>
      <c r="N557" s="8">
        <f>AlimentosSMAECOPIA2[[#This Row],[Fibra]]/AlimentosSMAECOPIA2[[#This Row],[Peso_neto]]</f>
        <v>1.1764705882352941E-2</v>
      </c>
    </row>
    <row r="558" spans="2:14" hidden="1" x14ac:dyDescent="0.25">
      <c r="B558" s="17" t="s">
        <v>2023</v>
      </c>
      <c r="C558" s="3" t="s">
        <v>2040</v>
      </c>
      <c r="D558" s="4">
        <v>0.25</v>
      </c>
      <c r="E558" s="2" t="s">
        <v>45</v>
      </c>
      <c r="F558" s="4">
        <v>88</v>
      </c>
      <c r="G558" s="4">
        <v>60</v>
      </c>
      <c r="H558" s="4">
        <v>72</v>
      </c>
      <c r="I558" s="4">
        <v>0.6</v>
      </c>
      <c r="J558" s="4">
        <v>0.4</v>
      </c>
      <c r="K558" s="4">
        <v>16.8</v>
      </c>
      <c r="L558" s="8">
        <v>0.7</v>
      </c>
      <c r="M558" s="4">
        <f>IF(AlimentosSMAECOPIA2[[#This Row],[Categoria]]="Cereales",AlimentosSMAECOPIA2[[#This Row],[Proteina]],"")</f>
        <v>0.6</v>
      </c>
      <c r="N558" s="8">
        <f>AlimentosSMAECOPIA2[[#This Row],[Fibra]]/AlimentosSMAECOPIA2[[#This Row],[Peso_neto]]</f>
        <v>1.1666666666666665E-2</v>
      </c>
    </row>
    <row r="559" spans="2:14" hidden="1" x14ac:dyDescent="0.25">
      <c r="B559" s="17" t="s">
        <v>1052</v>
      </c>
      <c r="C559" s="3" t="s">
        <v>32</v>
      </c>
      <c r="D559" s="4">
        <v>0.5</v>
      </c>
      <c r="E559" s="2" t="s">
        <v>50</v>
      </c>
      <c r="F559" s="4">
        <v>120</v>
      </c>
      <c r="G559" s="4">
        <v>120</v>
      </c>
      <c r="H559" s="4">
        <v>46</v>
      </c>
      <c r="I559" s="4">
        <v>0.8</v>
      </c>
      <c r="J559" s="4">
        <v>0</v>
      </c>
      <c r="K559" s="4">
        <v>11.3</v>
      </c>
      <c r="L559" s="8">
        <v>1.4</v>
      </c>
      <c r="M559" s="4" t="str">
        <f>IF(AlimentosSMAECOPIA2[[#This Row],[Categoria]]="Cereales",AlimentosSMAECOPIA2[[#This Row],[Proteina]],"")</f>
        <v/>
      </c>
      <c r="N559" s="8">
        <f>AlimentosSMAECOPIA2[[#This Row],[Fibra]]/AlimentosSMAECOPIA2[[#This Row],[Peso_neto]]</f>
        <v>1.1666666666666665E-2</v>
      </c>
    </row>
    <row r="560" spans="2:14" hidden="1" x14ac:dyDescent="0.25">
      <c r="B560" s="17" t="s">
        <v>2024</v>
      </c>
      <c r="C560" s="3" t="s">
        <v>2040</v>
      </c>
      <c r="D560" s="4">
        <v>150</v>
      </c>
      <c r="E560" s="2" t="s">
        <v>10</v>
      </c>
      <c r="F560" s="4">
        <v>150</v>
      </c>
      <c r="G560" s="4">
        <v>129</v>
      </c>
      <c r="H560" s="4">
        <v>68</v>
      </c>
      <c r="I560" s="4">
        <v>5.3</v>
      </c>
      <c r="J560" s="4">
        <v>0</v>
      </c>
      <c r="K560" s="4">
        <v>12.4</v>
      </c>
      <c r="L560" s="8">
        <v>1.5</v>
      </c>
      <c r="M560" s="4">
        <f>IF(AlimentosSMAECOPIA2[[#This Row],[Categoria]]="Cereales",AlimentosSMAECOPIA2[[#This Row],[Proteina]],"")</f>
        <v>5.3</v>
      </c>
      <c r="N560" s="8">
        <f>AlimentosSMAECOPIA2[[#This Row],[Fibra]]/AlimentosSMAECOPIA2[[#This Row],[Peso_neto]]</f>
        <v>1.1627906976744186E-2</v>
      </c>
    </row>
    <row r="561" spans="2:14" hidden="1" x14ac:dyDescent="0.25">
      <c r="B561" s="17" t="s">
        <v>1433</v>
      </c>
      <c r="C561" s="3" t="s">
        <v>2040</v>
      </c>
      <c r="D561" s="4">
        <v>1</v>
      </c>
      <c r="E561" s="2" t="s">
        <v>476</v>
      </c>
      <c r="F561" s="4">
        <v>26</v>
      </c>
      <c r="G561" s="4">
        <v>26</v>
      </c>
      <c r="H561" s="4">
        <v>69</v>
      </c>
      <c r="I561" s="4">
        <v>2.1</v>
      </c>
      <c r="J561" s="4">
        <v>0.5</v>
      </c>
      <c r="K561" s="4">
        <v>15.2</v>
      </c>
      <c r="L561" s="8">
        <v>0.3</v>
      </c>
      <c r="M561" s="4">
        <f>IF(AlimentosSMAECOPIA2[[#This Row],[Categoria]]="Cereales",AlimentosSMAECOPIA2[[#This Row],[Proteina]],"")</f>
        <v>2.1</v>
      </c>
      <c r="N561" s="8">
        <f>AlimentosSMAECOPIA2[[#This Row],[Fibra]]/AlimentosSMAECOPIA2[[#This Row],[Peso_neto]]</f>
        <v>1.1538461538461537E-2</v>
      </c>
    </row>
    <row r="562" spans="2:14" hidden="1" x14ac:dyDescent="0.25">
      <c r="B562" s="17" t="s">
        <v>1552</v>
      </c>
      <c r="C562" s="3" t="s">
        <v>2040</v>
      </c>
      <c r="D562" s="4">
        <v>1</v>
      </c>
      <c r="E562" s="2" t="s">
        <v>476</v>
      </c>
      <c r="F562" s="4">
        <v>35</v>
      </c>
      <c r="G562" s="4">
        <v>35</v>
      </c>
      <c r="H562" s="4">
        <v>94</v>
      </c>
      <c r="I562" s="4">
        <v>0.5</v>
      </c>
      <c r="J562" s="4">
        <v>3</v>
      </c>
      <c r="K562" s="4">
        <v>16.5</v>
      </c>
      <c r="L562" s="8">
        <v>0.4</v>
      </c>
      <c r="M562" s="4">
        <f>IF(AlimentosSMAECOPIA2[[#This Row],[Categoria]]="Cereales",AlimentosSMAECOPIA2[[#This Row],[Proteina]],"")</f>
        <v>0.5</v>
      </c>
      <c r="N562" s="8">
        <f>AlimentosSMAECOPIA2[[#This Row],[Fibra]]/AlimentosSMAECOPIA2[[#This Row],[Peso_neto]]</f>
        <v>1.1428571428571429E-2</v>
      </c>
    </row>
    <row r="563" spans="2:14" hidden="1" x14ac:dyDescent="0.25">
      <c r="B563" s="17" t="s">
        <v>803</v>
      </c>
      <c r="C563" s="3" t="s">
        <v>32</v>
      </c>
      <c r="D563" s="4">
        <v>1</v>
      </c>
      <c r="E563" s="2" t="s">
        <v>50</v>
      </c>
      <c r="F563" s="4">
        <v>150</v>
      </c>
      <c r="G563" s="4">
        <v>150</v>
      </c>
      <c r="H563" s="4">
        <v>50</v>
      </c>
      <c r="I563" s="4">
        <v>0.8</v>
      </c>
      <c r="J563" s="4">
        <v>0.2</v>
      </c>
      <c r="K563" s="4">
        <v>12.6</v>
      </c>
      <c r="L563" s="8">
        <v>1.7</v>
      </c>
      <c r="M563" s="4" t="str">
        <f>IF(AlimentosSMAECOPIA2[[#This Row],[Categoria]]="Cereales",AlimentosSMAECOPIA2[[#This Row],[Proteina]],"")</f>
        <v/>
      </c>
      <c r="N563" s="8">
        <f>AlimentosSMAECOPIA2[[#This Row],[Fibra]]/AlimentosSMAECOPIA2[[#This Row],[Peso_neto]]</f>
        <v>1.1333333333333332E-2</v>
      </c>
    </row>
    <row r="564" spans="2:14" hidden="1" x14ac:dyDescent="0.25">
      <c r="B564" s="17" t="s">
        <v>508</v>
      </c>
      <c r="C564" s="3" t="s">
        <v>2040</v>
      </c>
      <c r="D564" s="4">
        <v>4</v>
      </c>
      <c r="E564" s="2" t="s">
        <v>45</v>
      </c>
      <c r="F564" s="4">
        <v>18</v>
      </c>
      <c r="G564" s="4">
        <v>18</v>
      </c>
      <c r="H564" s="4">
        <v>93</v>
      </c>
      <c r="I564" s="4">
        <v>1</v>
      </c>
      <c r="J564" s="4">
        <v>0.2</v>
      </c>
      <c r="K564" s="4">
        <v>12.7</v>
      </c>
      <c r="L564" s="8">
        <v>0.2</v>
      </c>
      <c r="M564" s="4">
        <f>IF(AlimentosSMAECOPIA2[[#This Row],[Categoria]]="Cereales",AlimentosSMAECOPIA2[[#This Row],[Proteina]],"")</f>
        <v>1</v>
      </c>
      <c r="N564" s="8">
        <f>AlimentosSMAECOPIA2[[#This Row],[Fibra]]/AlimentosSMAECOPIA2[[#This Row],[Peso_neto]]</f>
        <v>1.1111111111111112E-2</v>
      </c>
    </row>
    <row r="565" spans="2:14" hidden="1" x14ac:dyDescent="0.25">
      <c r="B565" s="17" t="s">
        <v>915</v>
      </c>
      <c r="C565" s="3" t="s">
        <v>2040</v>
      </c>
      <c r="D565" s="4">
        <v>2</v>
      </c>
      <c r="E565" s="2" t="s">
        <v>52</v>
      </c>
      <c r="F565" s="4">
        <v>18</v>
      </c>
      <c r="G565" s="4">
        <v>18</v>
      </c>
      <c r="H565" s="4">
        <v>63</v>
      </c>
      <c r="I565" s="4">
        <v>2.1</v>
      </c>
      <c r="J565" s="4">
        <v>0.3</v>
      </c>
      <c r="K565" s="4">
        <v>13.6</v>
      </c>
      <c r="L565" s="8">
        <v>0.2</v>
      </c>
      <c r="M565" s="4">
        <f>IF(AlimentosSMAECOPIA2[[#This Row],[Categoria]]="Cereales",AlimentosSMAECOPIA2[[#This Row],[Proteina]],"")</f>
        <v>2.1</v>
      </c>
      <c r="N565" s="8">
        <f>AlimentosSMAECOPIA2[[#This Row],[Fibra]]/AlimentosSMAECOPIA2[[#This Row],[Peso_neto]]</f>
        <v>1.1111111111111112E-2</v>
      </c>
    </row>
    <row r="566" spans="2:14" hidden="1" x14ac:dyDescent="0.25">
      <c r="B566" s="17" t="s">
        <v>1473</v>
      </c>
      <c r="C566" s="3" t="s">
        <v>2040</v>
      </c>
      <c r="D566" s="4">
        <v>6</v>
      </c>
      <c r="E566" s="2" t="s">
        <v>45</v>
      </c>
      <c r="F566" s="4">
        <v>18</v>
      </c>
      <c r="G566" s="4">
        <v>18</v>
      </c>
      <c r="H566" s="4">
        <v>98</v>
      </c>
      <c r="I566" s="4">
        <v>1.2</v>
      </c>
      <c r="J566" s="4">
        <v>6.7</v>
      </c>
      <c r="K566" s="4">
        <v>9.1999999999999993</v>
      </c>
      <c r="L566" s="8">
        <v>0.2</v>
      </c>
      <c r="M566" s="4">
        <f>IF(AlimentosSMAECOPIA2[[#This Row],[Categoria]]="Cereales",AlimentosSMAECOPIA2[[#This Row],[Proteina]],"")</f>
        <v>1.2</v>
      </c>
      <c r="N566" s="8">
        <f>AlimentosSMAECOPIA2[[#This Row],[Fibra]]/AlimentosSMAECOPIA2[[#This Row],[Peso_neto]]</f>
        <v>1.1111111111111112E-2</v>
      </c>
    </row>
    <row r="567" spans="2:14" hidden="1" x14ac:dyDescent="0.25">
      <c r="B567" s="17" t="s">
        <v>1153</v>
      </c>
      <c r="C567" s="3" t="s">
        <v>32</v>
      </c>
      <c r="D567" s="4">
        <v>1.5</v>
      </c>
      <c r="E567" s="2" t="s">
        <v>45</v>
      </c>
      <c r="F567" s="4">
        <v>300</v>
      </c>
      <c r="G567" s="4">
        <v>162</v>
      </c>
      <c r="H567" s="4">
        <v>57</v>
      </c>
      <c r="I567" s="4">
        <v>1.3</v>
      </c>
      <c r="J567" s="4">
        <v>0</v>
      </c>
      <c r="K567" s="4">
        <v>14.6</v>
      </c>
      <c r="L567" s="8">
        <v>1.8</v>
      </c>
      <c r="M567" s="4" t="str">
        <f>IF(AlimentosSMAECOPIA2[[#This Row],[Categoria]]="Cereales",AlimentosSMAECOPIA2[[#This Row],[Proteina]],"")</f>
        <v/>
      </c>
      <c r="N567" s="8">
        <f>AlimentosSMAECOPIA2[[#This Row],[Fibra]]/AlimentosSMAECOPIA2[[#This Row],[Peso_neto]]</f>
        <v>1.1111111111111112E-2</v>
      </c>
    </row>
    <row r="568" spans="2:14" hidden="1" x14ac:dyDescent="0.25">
      <c r="B568" s="17" t="s">
        <v>1155</v>
      </c>
      <c r="C568" s="3" t="s">
        <v>32</v>
      </c>
      <c r="D568" s="4">
        <v>1</v>
      </c>
      <c r="E568" s="2" t="s">
        <v>45</v>
      </c>
      <c r="F568" s="4">
        <v>207</v>
      </c>
      <c r="G568" s="4">
        <v>145</v>
      </c>
      <c r="H568" s="4">
        <v>62</v>
      </c>
      <c r="I568" s="4">
        <v>1.2</v>
      </c>
      <c r="J568" s="4">
        <v>0</v>
      </c>
      <c r="K568" s="4">
        <v>16.100000000000001</v>
      </c>
      <c r="L568" s="8">
        <v>1.6</v>
      </c>
      <c r="M568" s="4" t="str">
        <f>IF(AlimentosSMAECOPIA2[[#This Row],[Categoria]]="Cereales",AlimentosSMAECOPIA2[[#This Row],[Proteina]],"")</f>
        <v/>
      </c>
      <c r="N568" s="8">
        <f>AlimentosSMAECOPIA2[[#This Row],[Fibra]]/AlimentosSMAECOPIA2[[#This Row],[Peso_neto]]</f>
        <v>1.1034482758620691E-2</v>
      </c>
    </row>
    <row r="569" spans="2:14" hidden="1" x14ac:dyDescent="0.25">
      <c r="B569" s="17" t="s">
        <v>461</v>
      </c>
      <c r="C569" s="3" t="s">
        <v>32</v>
      </c>
      <c r="D569" s="4">
        <v>0.25</v>
      </c>
      <c r="E569" s="2" t="s">
        <v>50</v>
      </c>
      <c r="F569" s="4">
        <v>64</v>
      </c>
      <c r="G569" s="4">
        <v>64</v>
      </c>
      <c r="H569" s="4">
        <v>58</v>
      </c>
      <c r="I569" s="4">
        <v>0.5</v>
      </c>
      <c r="J569" s="4">
        <v>0.1</v>
      </c>
      <c r="K569" s="4">
        <v>14.9</v>
      </c>
      <c r="L569" s="8">
        <v>0.7</v>
      </c>
      <c r="M569" s="4" t="str">
        <f>IF(AlimentosSMAECOPIA2[[#This Row],[Categoria]]="Cereales",AlimentosSMAECOPIA2[[#This Row],[Proteina]],"")</f>
        <v/>
      </c>
      <c r="N569" s="8">
        <f>AlimentosSMAECOPIA2[[#This Row],[Fibra]]/AlimentosSMAECOPIA2[[#This Row],[Peso_neto]]</f>
        <v>1.0937499999999999E-2</v>
      </c>
    </row>
    <row r="570" spans="2:14" hidden="1" x14ac:dyDescent="0.25">
      <c r="B570" s="17" t="s">
        <v>1157</v>
      </c>
      <c r="C570" s="3" t="s">
        <v>32</v>
      </c>
      <c r="D570" s="4">
        <v>1</v>
      </c>
      <c r="E570" s="2" t="s">
        <v>50</v>
      </c>
      <c r="F570" s="4">
        <v>165</v>
      </c>
      <c r="G570" s="4">
        <v>165</v>
      </c>
      <c r="H570" s="4">
        <v>58</v>
      </c>
      <c r="I570" s="4">
        <v>1.3</v>
      </c>
      <c r="J570" s="4">
        <v>0</v>
      </c>
      <c r="K570" s="4">
        <v>14.9</v>
      </c>
      <c r="L570" s="8">
        <v>1.8</v>
      </c>
      <c r="M570" s="4" t="str">
        <f>IF(AlimentosSMAECOPIA2[[#This Row],[Categoria]]="Cereales",AlimentosSMAECOPIA2[[#This Row],[Proteina]],"")</f>
        <v/>
      </c>
      <c r="N570" s="8">
        <f>AlimentosSMAECOPIA2[[#This Row],[Fibra]]/AlimentosSMAECOPIA2[[#This Row],[Peso_neto]]</f>
        <v>1.090909090909091E-2</v>
      </c>
    </row>
    <row r="571" spans="2:14" hidden="1" x14ac:dyDescent="0.25">
      <c r="B571" s="17" t="s">
        <v>1156</v>
      </c>
      <c r="C571" s="3" t="s">
        <v>32</v>
      </c>
      <c r="D571" s="4">
        <v>0.5</v>
      </c>
      <c r="E571" s="2" t="s">
        <v>45</v>
      </c>
      <c r="F571" s="4">
        <v>200</v>
      </c>
      <c r="G571" s="4">
        <v>110</v>
      </c>
      <c r="H571" s="4">
        <v>72</v>
      </c>
      <c r="I571" s="4">
        <v>0.6</v>
      </c>
      <c r="J571" s="4">
        <v>0.3</v>
      </c>
      <c r="K571" s="4">
        <v>12.9</v>
      </c>
      <c r="L571" s="8">
        <v>1.2</v>
      </c>
      <c r="M571" s="4" t="str">
        <f>IF(AlimentosSMAECOPIA2[[#This Row],[Categoria]]="Cereales",AlimentosSMAECOPIA2[[#This Row],[Proteina]],"")</f>
        <v/>
      </c>
      <c r="N571" s="8">
        <f>AlimentosSMAECOPIA2[[#This Row],[Fibra]]/AlimentosSMAECOPIA2[[#This Row],[Peso_neto]]</f>
        <v>1.0909090909090908E-2</v>
      </c>
    </row>
    <row r="572" spans="2:14" hidden="1" x14ac:dyDescent="0.25">
      <c r="B572" s="17" t="s">
        <v>1289</v>
      </c>
      <c r="C572" s="3" t="s">
        <v>2040</v>
      </c>
      <c r="D572" s="4">
        <v>0.25</v>
      </c>
      <c r="E572" s="2" t="s">
        <v>45</v>
      </c>
      <c r="F572" s="4">
        <v>28</v>
      </c>
      <c r="G572" s="4">
        <v>28</v>
      </c>
      <c r="H572" s="4">
        <v>107</v>
      </c>
      <c r="I572" s="4">
        <v>1.3</v>
      </c>
      <c r="J572" s="4">
        <v>4.5</v>
      </c>
      <c r="K572" s="4">
        <v>15</v>
      </c>
      <c r="L572" s="8">
        <v>0.3</v>
      </c>
      <c r="M572" s="4">
        <f>IF(AlimentosSMAECOPIA2[[#This Row],[Categoria]]="Cereales",AlimentosSMAECOPIA2[[#This Row],[Proteina]],"")</f>
        <v>1.3</v>
      </c>
      <c r="N572" s="8">
        <f>AlimentosSMAECOPIA2[[#This Row],[Fibra]]/AlimentosSMAECOPIA2[[#This Row],[Peso_neto]]</f>
        <v>1.0714285714285714E-2</v>
      </c>
    </row>
    <row r="573" spans="2:14" hidden="1" x14ac:dyDescent="0.25">
      <c r="B573" s="17" t="s">
        <v>1441</v>
      </c>
      <c r="C573" s="3" t="s">
        <v>2040</v>
      </c>
      <c r="D573" s="4">
        <v>0.25</v>
      </c>
      <c r="E573" s="2" t="s">
        <v>45</v>
      </c>
      <c r="F573" s="4">
        <v>28</v>
      </c>
      <c r="G573" s="4">
        <v>28</v>
      </c>
      <c r="H573" s="4">
        <v>107</v>
      </c>
      <c r="I573" s="4">
        <v>1.3</v>
      </c>
      <c r="J573" s="4">
        <v>4.5</v>
      </c>
      <c r="K573" s="4">
        <v>15</v>
      </c>
      <c r="L573" s="8">
        <v>0.3</v>
      </c>
      <c r="M573" s="4">
        <f>IF(AlimentosSMAECOPIA2[[#This Row],[Categoria]]="Cereales",AlimentosSMAECOPIA2[[#This Row],[Proteina]],"")</f>
        <v>1.3</v>
      </c>
      <c r="N573" s="8">
        <f>AlimentosSMAECOPIA2[[#This Row],[Fibra]]/AlimentosSMAECOPIA2[[#This Row],[Peso_neto]]</f>
        <v>1.0714285714285714E-2</v>
      </c>
    </row>
    <row r="574" spans="2:14" hidden="1" x14ac:dyDescent="0.25">
      <c r="B574" s="17" t="s">
        <v>1519</v>
      </c>
      <c r="C574" s="3" t="s">
        <v>2040</v>
      </c>
      <c r="D574" s="4">
        <v>20</v>
      </c>
      <c r="E574" s="2" t="s">
        <v>10</v>
      </c>
      <c r="F574" s="4">
        <v>28</v>
      </c>
      <c r="G574" s="4">
        <v>28</v>
      </c>
      <c r="H574" s="4">
        <v>108</v>
      </c>
      <c r="I574" s="4">
        <v>1.1000000000000001</v>
      </c>
      <c r="J574" s="4">
        <v>8.1999999999999993</v>
      </c>
      <c r="K574" s="4">
        <v>7.6</v>
      </c>
      <c r="L574" s="8">
        <v>0.3</v>
      </c>
      <c r="M574" s="4">
        <f>IF(AlimentosSMAECOPIA2[[#This Row],[Categoria]]="Cereales",AlimentosSMAECOPIA2[[#This Row],[Proteina]],"")</f>
        <v>1.1000000000000001</v>
      </c>
      <c r="N574" s="8">
        <f>AlimentosSMAECOPIA2[[#This Row],[Fibra]]/AlimentosSMAECOPIA2[[#This Row],[Peso_neto]]</f>
        <v>1.0714285714285714E-2</v>
      </c>
    </row>
    <row r="575" spans="2:14" hidden="1" x14ac:dyDescent="0.25">
      <c r="B575" s="17" t="s">
        <v>1527</v>
      </c>
      <c r="C575" s="3" t="s">
        <v>2040</v>
      </c>
      <c r="D575" s="4">
        <v>0.5</v>
      </c>
      <c r="E575" s="2" t="s">
        <v>476</v>
      </c>
      <c r="F575" s="4">
        <v>28</v>
      </c>
      <c r="G575" s="4">
        <v>28</v>
      </c>
      <c r="H575" s="4">
        <v>112</v>
      </c>
      <c r="I575" s="4">
        <v>1.1000000000000001</v>
      </c>
      <c r="J575" s="4">
        <v>5.7</v>
      </c>
      <c r="K575" s="4">
        <v>14.6</v>
      </c>
      <c r="L575" s="8">
        <v>0.3</v>
      </c>
      <c r="M575" s="4">
        <f>IF(AlimentosSMAECOPIA2[[#This Row],[Categoria]]="Cereales",AlimentosSMAECOPIA2[[#This Row],[Proteina]],"")</f>
        <v>1.1000000000000001</v>
      </c>
      <c r="N575" s="8">
        <f>AlimentosSMAECOPIA2[[#This Row],[Fibra]]/AlimentosSMAECOPIA2[[#This Row],[Peso_neto]]</f>
        <v>1.0714285714285714E-2</v>
      </c>
    </row>
    <row r="576" spans="2:14" hidden="1" x14ac:dyDescent="0.25">
      <c r="B576" s="17" t="s">
        <v>681</v>
      </c>
      <c r="C576" s="3" t="s">
        <v>2040</v>
      </c>
      <c r="D576" s="4">
        <v>0.33333333300000001</v>
      </c>
      <c r="E576" s="2" t="s">
        <v>45</v>
      </c>
      <c r="F576" s="4">
        <v>19</v>
      </c>
      <c r="G576" s="4">
        <v>19</v>
      </c>
      <c r="H576" s="4">
        <v>83</v>
      </c>
      <c r="I576" s="4">
        <v>0.8</v>
      </c>
      <c r="J576" s="4">
        <v>4</v>
      </c>
      <c r="K576" s="4">
        <v>10.9</v>
      </c>
      <c r="L576" s="8">
        <v>0.2</v>
      </c>
      <c r="M576" s="4">
        <f>IF(AlimentosSMAECOPIA2[[#This Row],[Categoria]]="Cereales",AlimentosSMAECOPIA2[[#This Row],[Proteina]],"")</f>
        <v>0.8</v>
      </c>
      <c r="N576" s="8">
        <f>AlimentosSMAECOPIA2[[#This Row],[Fibra]]/AlimentosSMAECOPIA2[[#This Row],[Peso_neto]]</f>
        <v>1.0526315789473684E-2</v>
      </c>
    </row>
    <row r="577" spans="2:14" hidden="1" x14ac:dyDescent="0.25">
      <c r="B577" s="17" t="s">
        <v>560</v>
      </c>
      <c r="C577" s="3" t="s">
        <v>32</v>
      </c>
      <c r="D577" s="4">
        <v>0.5</v>
      </c>
      <c r="E577" s="2" t="s">
        <v>50</v>
      </c>
      <c r="F577" s="4">
        <v>119</v>
      </c>
      <c r="G577" s="4">
        <v>119</v>
      </c>
      <c r="H577" s="4">
        <v>38</v>
      </c>
      <c r="I577" s="4">
        <v>0.5</v>
      </c>
      <c r="J577" s="4">
        <v>0.1</v>
      </c>
      <c r="K577" s="4">
        <v>10.1</v>
      </c>
      <c r="L577" s="8">
        <v>1.2</v>
      </c>
      <c r="M577" s="4" t="str">
        <f>IF(AlimentosSMAECOPIA2[[#This Row],[Categoria]]="Cereales",AlimentosSMAECOPIA2[[#This Row],[Proteina]],"")</f>
        <v/>
      </c>
      <c r="N577" s="8">
        <f>AlimentosSMAECOPIA2[[#This Row],[Fibra]]/AlimentosSMAECOPIA2[[#This Row],[Peso_neto]]</f>
        <v>1.0084033613445377E-2</v>
      </c>
    </row>
    <row r="578" spans="2:14" hidden="1" x14ac:dyDescent="0.25">
      <c r="B578" s="17" t="s">
        <v>561</v>
      </c>
      <c r="C578" s="3" t="s">
        <v>32</v>
      </c>
      <c r="D578" s="4">
        <v>0.5</v>
      </c>
      <c r="E578" s="2" t="s">
        <v>50</v>
      </c>
      <c r="F578" s="4">
        <v>119</v>
      </c>
      <c r="G578" s="4">
        <v>119</v>
      </c>
      <c r="H578" s="4">
        <v>55</v>
      </c>
      <c r="I578" s="4">
        <v>0.6</v>
      </c>
      <c r="J578" s="4">
        <v>0</v>
      </c>
      <c r="K578" s="4">
        <v>14.1</v>
      </c>
      <c r="L578" s="8">
        <v>1.2</v>
      </c>
      <c r="M578" s="4" t="str">
        <f>IF(AlimentosSMAECOPIA2[[#This Row],[Categoria]]="Cereales",AlimentosSMAECOPIA2[[#This Row],[Proteina]],"")</f>
        <v/>
      </c>
      <c r="N578" s="8">
        <f>AlimentosSMAECOPIA2[[#This Row],[Fibra]]/AlimentosSMAECOPIA2[[#This Row],[Peso_neto]]</f>
        <v>1.0084033613445377E-2</v>
      </c>
    </row>
    <row r="579" spans="2:14" hidden="1" x14ac:dyDescent="0.25">
      <c r="B579" s="17" t="s">
        <v>240</v>
      </c>
      <c r="C579" s="3" t="s">
        <v>2040</v>
      </c>
      <c r="D579" s="4">
        <v>20</v>
      </c>
      <c r="E579" s="2" t="s">
        <v>10</v>
      </c>
      <c r="F579" s="4">
        <v>20</v>
      </c>
      <c r="G579" s="4">
        <v>20</v>
      </c>
      <c r="H579" s="4">
        <v>91</v>
      </c>
      <c r="I579" s="4">
        <v>0.7</v>
      </c>
      <c r="J579" s="4">
        <v>3.8</v>
      </c>
      <c r="K579" s="4">
        <v>13.4</v>
      </c>
      <c r="L579" s="8">
        <v>0.2</v>
      </c>
      <c r="M579" s="4">
        <f>IF(AlimentosSMAECOPIA2[[#This Row],[Categoria]]="Cereales",AlimentosSMAECOPIA2[[#This Row],[Proteina]],"")</f>
        <v>0.7</v>
      </c>
      <c r="N579" s="8">
        <f>AlimentosSMAECOPIA2[[#This Row],[Fibra]]/AlimentosSMAECOPIA2[[#This Row],[Peso_neto]]</f>
        <v>0.01</v>
      </c>
    </row>
    <row r="580" spans="2:14" hidden="1" x14ac:dyDescent="0.25">
      <c r="B580" s="17" t="s">
        <v>264</v>
      </c>
      <c r="C580" s="3" t="s">
        <v>2040</v>
      </c>
      <c r="D580" s="4">
        <v>0.33333333300000001</v>
      </c>
      <c r="E580" s="2" t="s">
        <v>45</v>
      </c>
      <c r="F580" s="4">
        <v>20</v>
      </c>
      <c r="G580" s="4">
        <v>20</v>
      </c>
      <c r="H580" s="4">
        <v>64</v>
      </c>
      <c r="I580" s="4">
        <v>2.1</v>
      </c>
      <c r="J580" s="4">
        <v>0.1</v>
      </c>
      <c r="K580" s="4">
        <v>13.4</v>
      </c>
      <c r="L580" s="8">
        <v>0.2</v>
      </c>
      <c r="M580" s="4">
        <f>IF(AlimentosSMAECOPIA2[[#This Row],[Categoria]]="Cereales",AlimentosSMAECOPIA2[[#This Row],[Proteina]],"")</f>
        <v>2.1</v>
      </c>
      <c r="N580" s="8">
        <f>AlimentosSMAECOPIA2[[#This Row],[Fibra]]/AlimentosSMAECOPIA2[[#This Row],[Peso_neto]]</f>
        <v>0.01</v>
      </c>
    </row>
    <row r="581" spans="2:14" hidden="1" x14ac:dyDescent="0.25">
      <c r="B581" s="17" t="s">
        <v>265</v>
      </c>
      <c r="C581" s="3" t="s">
        <v>2040</v>
      </c>
      <c r="D581" s="4">
        <v>0.33333333300000001</v>
      </c>
      <c r="E581" s="2" t="s">
        <v>45</v>
      </c>
      <c r="F581" s="4">
        <v>20</v>
      </c>
      <c r="G581" s="4">
        <v>20</v>
      </c>
      <c r="H581" s="4">
        <v>64</v>
      </c>
      <c r="I581" s="4">
        <v>2.1</v>
      </c>
      <c r="J581" s="4">
        <v>0.1</v>
      </c>
      <c r="K581" s="4">
        <v>13.4</v>
      </c>
      <c r="L581" s="8">
        <v>0.2</v>
      </c>
      <c r="M581" s="4">
        <f>IF(AlimentosSMAECOPIA2[[#This Row],[Categoria]]="Cereales",AlimentosSMAECOPIA2[[#This Row],[Proteina]],"")</f>
        <v>2.1</v>
      </c>
      <c r="N581" s="8">
        <f>AlimentosSMAECOPIA2[[#This Row],[Fibra]]/AlimentosSMAECOPIA2[[#This Row],[Peso_neto]]</f>
        <v>0.01</v>
      </c>
    </row>
    <row r="582" spans="2:14" hidden="1" x14ac:dyDescent="0.25">
      <c r="B582" s="17" t="s">
        <v>652</v>
      </c>
      <c r="C582" s="3" t="s">
        <v>2040</v>
      </c>
      <c r="D582" s="4">
        <v>2</v>
      </c>
      <c r="E582" s="2" t="s">
        <v>45</v>
      </c>
      <c r="F582" s="4">
        <v>30</v>
      </c>
      <c r="G582" s="4">
        <v>30</v>
      </c>
      <c r="H582" s="4">
        <v>69</v>
      </c>
      <c r="I582" s="4">
        <v>2.2999999999999998</v>
      </c>
      <c r="J582" s="4">
        <v>1.4</v>
      </c>
      <c r="K582" s="4">
        <v>11.6</v>
      </c>
      <c r="L582" s="8">
        <v>0.3</v>
      </c>
      <c r="M582" s="4">
        <f>IF(AlimentosSMAECOPIA2[[#This Row],[Categoria]]="Cereales",AlimentosSMAECOPIA2[[#This Row],[Proteina]],"")</f>
        <v>2.2999999999999998</v>
      </c>
      <c r="N582" s="8">
        <f>AlimentosSMAECOPIA2[[#This Row],[Fibra]]/AlimentosSMAECOPIA2[[#This Row],[Peso_neto]]</f>
        <v>0.01</v>
      </c>
    </row>
    <row r="583" spans="2:14" hidden="1" x14ac:dyDescent="0.25">
      <c r="B583" s="17" t="s">
        <v>1448</v>
      </c>
      <c r="C583" s="3" t="s">
        <v>2040</v>
      </c>
      <c r="D583" s="4">
        <v>0.5</v>
      </c>
      <c r="E583" s="2" t="s">
        <v>476</v>
      </c>
      <c r="F583" s="4">
        <v>20</v>
      </c>
      <c r="G583" s="4">
        <v>20</v>
      </c>
      <c r="H583" s="4">
        <v>84</v>
      </c>
      <c r="I583" s="4">
        <v>1.3</v>
      </c>
      <c r="J583" s="4">
        <v>4.3</v>
      </c>
      <c r="K583" s="4">
        <v>9.8000000000000007</v>
      </c>
      <c r="L583" s="8">
        <v>0.2</v>
      </c>
      <c r="M583" s="4">
        <f>IF(AlimentosSMAECOPIA2[[#This Row],[Categoria]]="Cereales",AlimentosSMAECOPIA2[[#This Row],[Proteina]],"")</f>
        <v>1.3</v>
      </c>
      <c r="N583" s="8">
        <f>AlimentosSMAECOPIA2[[#This Row],[Fibra]]/AlimentosSMAECOPIA2[[#This Row],[Peso_neto]]</f>
        <v>0.01</v>
      </c>
    </row>
    <row r="584" spans="2:14" hidden="1" x14ac:dyDescent="0.25">
      <c r="B584" s="17" t="s">
        <v>1923</v>
      </c>
      <c r="C584" s="3" t="s">
        <v>2040</v>
      </c>
      <c r="D584" s="4">
        <v>0.2</v>
      </c>
      <c r="E584" s="2" t="s">
        <v>45</v>
      </c>
      <c r="F584" s="4">
        <v>40</v>
      </c>
      <c r="G584" s="4">
        <v>40</v>
      </c>
      <c r="H584" s="4">
        <v>86</v>
      </c>
      <c r="I584" s="4">
        <v>1.1000000000000001</v>
      </c>
      <c r="J584" s="4">
        <v>4.3</v>
      </c>
      <c r="K584" s="4">
        <v>9.9</v>
      </c>
      <c r="L584" s="8">
        <v>0.4</v>
      </c>
      <c r="M584" s="4">
        <f>IF(AlimentosSMAECOPIA2[[#This Row],[Categoria]]="Cereales",AlimentosSMAECOPIA2[[#This Row],[Proteina]],"")</f>
        <v>1.1000000000000001</v>
      </c>
      <c r="N584" s="8">
        <f>AlimentosSMAECOPIA2[[#This Row],[Fibra]]/AlimentosSMAECOPIA2[[#This Row],[Peso_neto]]</f>
        <v>0.01</v>
      </c>
    </row>
    <row r="585" spans="2:14" hidden="1" x14ac:dyDescent="0.25">
      <c r="B585" s="17" t="s">
        <v>1924</v>
      </c>
      <c r="C585" s="3" t="s">
        <v>2040</v>
      </c>
      <c r="D585" s="4">
        <v>0.2</v>
      </c>
      <c r="E585" s="2" t="s">
        <v>45</v>
      </c>
      <c r="F585" s="4">
        <v>40</v>
      </c>
      <c r="G585" s="4">
        <v>40</v>
      </c>
      <c r="H585" s="4">
        <v>103</v>
      </c>
      <c r="I585" s="4">
        <v>1.5</v>
      </c>
      <c r="J585" s="4">
        <v>7.2</v>
      </c>
      <c r="K585" s="4">
        <v>9.1</v>
      </c>
      <c r="L585" s="8">
        <v>0.4</v>
      </c>
      <c r="M585" s="4">
        <f>IF(AlimentosSMAECOPIA2[[#This Row],[Categoria]]="Cereales",AlimentosSMAECOPIA2[[#This Row],[Proteina]],"")</f>
        <v>1.5</v>
      </c>
      <c r="N585" s="8">
        <f>AlimentosSMAECOPIA2[[#This Row],[Fibra]]/AlimentosSMAECOPIA2[[#This Row],[Peso_neto]]</f>
        <v>0.01</v>
      </c>
    </row>
    <row r="586" spans="2:14" hidden="1" x14ac:dyDescent="0.25">
      <c r="B586" s="17" t="s">
        <v>1925</v>
      </c>
      <c r="C586" s="3" t="s">
        <v>2040</v>
      </c>
      <c r="D586" s="4">
        <v>0.2</v>
      </c>
      <c r="E586" s="2" t="s">
        <v>45</v>
      </c>
      <c r="F586" s="4">
        <v>40</v>
      </c>
      <c r="G586" s="4">
        <v>40</v>
      </c>
      <c r="H586" s="4">
        <v>104</v>
      </c>
      <c r="I586" s="4">
        <v>2</v>
      </c>
      <c r="J586" s="4">
        <v>7.1</v>
      </c>
      <c r="K586" s="4">
        <v>9.1</v>
      </c>
      <c r="L586" s="8">
        <v>0.4</v>
      </c>
      <c r="M586" s="4">
        <f>IF(AlimentosSMAECOPIA2[[#This Row],[Categoria]]="Cereales",AlimentosSMAECOPIA2[[#This Row],[Proteina]],"")</f>
        <v>2</v>
      </c>
      <c r="N586" s="8">
        <f>AlimentosSMAECOPIA2[[#This Row],[Fibra]]/AlimentosSMAECOPIA2[[#This Row],[Peso_neto]]</f>
        <v>0.01</v>
      </c>
    </row>
    <row r="587" spans="2:14" hidden="1" x14ac:dyDescent="0.25">
      <c r="B587" s="17" t="s">
        <v>797</v>
      </c>
      <c r="C587" s="3" t="s">
        <v>32</v>
      </c>
      <c r="D587" s="4">
        <v>1</v>
      </c>
      <c r="E587" s="2" t="s">
        <v>50</v>
      </c>
      <c r="F587" s="4">
        <v>140</v>
      </c>
      <c r="G587" s="4">
        <v>140</v>
      </c>
      <c r="H587" s="4">
        <v>59</v>
      </c>
      <c r="I587" s="4">
        <v>0.7</v>
      </c>
      <c r="J587" s="4">
        <v>0.3</v>
      </c>
      <c r="K587" s="4">
        <v>14.7</v>
      </c>
      <c r="L587" s="8">
        <v>1.4</v>
      </c>
      <c r="M587" s="4" t="str">
        <f>IF(AlimentosSMAECOPIA2[[#This Row],[Categoria]]="Cereales",AlimentosSMAECOPIA2[[#This Row],[Proteina]],"")</f>
        <v/>
      </c>
      <c r="N587" s="8">
        <f>AlimentosSMAECOPIA2[[#This Row],[Fibra]]/AlimentosSMAECOPIA2[[#This Row],[Peso_neto]]</f>
        <v>0.01</v>
      </c>
    </row>
    <row r="588" spans="2:14" hidden="1" x14ac:dyDescent="0.25">
      <c r="B588" s="17" t="s">
        <v>1044</v>
      </c>
      <c r="C588" s="3" t="s">
        <v>32</v>
      </c>
      <c r="D588" s="4">
        <v>250</v>
      </c>
      <c r="E588" s="2" t="s">
        <v>10</v>
      </c>
      <c r="F588" s="4">
        <v>250</v>
      </c>
      <c r="G588" s="4">
        <v>50</v>
      </c>
      <c r="H588" s="4">
        <v>73</v>
      </c>
      <c r="I588" s="4">
        <v>6</v>
      </c>
      <c r="J588" s="4">
        <v>0.5</v>
      </c>
      <c r="K588" s="4">
        <v>13.5</v>
      </c>
      <c r="L588" s="8">
        <v>0.5</v>
      </c>
      <c r="M588" s="4" t="str">
        <f>IF(AlimentosSMAECOPIA2[[#This Row],[Categoria]]="Cereales",AlimentosSMAECOPIA2[[#This Row],[Proteina]],"")</f>
        <v/>
      </c>
      <c r="N588" s="8">
        <f>AlimentosSMAECOPIA2[[#This Row],[Fibra]]/AlimentosSMAECOPIA2[[#This Row],[Peso_neto]]</f>
        <v>0.01</v>
      </c>
    </row>
    <row r="589" spans="2:14" hidden="1" x14ac:dyDescent="0.25">
      <c r="B589" s="17" t="s">
        <v>1808</v>
      </c>
      <c r="C589" s="3" t="s">
        <v>39</v>
      </c>
      <c r="D589" s="4">
        <v>120</v>
      </c>
      <c r="E589" s="2" t="s">
        <v>10</v>
      </c>
      <c r="F589" s="4">
        <v>120</v>
      </c>
      <c r="G589" s="4">
        <v>72</v>
      </c>
      <c r="H589" s="4">
        <v>26</v>
      </c>
      <c r="I589" s="4">
        <v>2.6</v>
      </c>
      <c r="J589" s="4">
        <v>0.1</v>
      </c>
      <c r="K589" s="4">
        <v>3.5</v>
      </c>
      <c r="L589" s="8">
        <v>0.7</v>
      </c>
      <c r="M589" s="4" t="str">
        <f>IF(AlimentosSMAECOPIA2[[#This Row],[Categoria]]="Cereales",AlimentosSMAECOPIA2[[#This Row],[Proteina]],"")</f>
        <v/>
      </c>
      <c r="N589" s="8">
        <f>AlimentosSMAECOPIA2[[#This Row],[Fibra]]/AlimentosSMAECOPIA2[[#This Row],[Peso_neto]]</f>
        <v>9.7222222222222224E-3</v>
      </c>
    </row>
    <row r="590" spans="2:14" hidden="1" x14ac:dyDescent="0.25">
      <c r="B590" s="17" t="s">
        <v>1664</v>
      </c>
      <c r="C590" s="3" t="s">
        <v>39</v>
      </c>
      <c r="D590" s="4">
        <v>0.5</v>
      </c>
      <c r="E590" s="2" t="s">
        <v>45</v>
      </c>
      <c r="F590" s="4">
        <v>62</v>
      </c>
      <c r="G590" s="4">
        <v>62</v>
      </c>
      <c r="H590" s="4">
        <v>19</v>
      </c>
      <c r="I590" s="4">
        <v>0.5</v>
      </c>
      <c r="J590" s="4">
        <v>0.1</v>
      </c>
      <c r="K590" s="4">
        <v>4.7</v>
      </c>
      <c r="L590" s="8">
        <v>0.6</v>
      </c>
      <c r="M590" s="4" t="str">
        <f>IF(AlimentosSMAECOPIA2[[#This Row],[Categoria]]="Cereales",AlimentosSMAECOPIA2[[#This Row],[Proteina]],"")</f>
        <v/>
      </c>
      <c r="N590" s="8">
        <f>AlimentosSMAECOPIA2[[#This Row],[Fibra]]/AlimentosSMAECOPIA2[[#This Row],[Peso_neto]]</f>
        <v>9.6774193548387101E-3</v>
      </c>
    </row>
    <row r="591" spans="2:14" hidden="1" x14ac:dyDescent="0.25">
      <c r="B591" s="17" t="s">
        <v>163</v>
      </c>
      <c r="C591" s="3" t="s">
        <v>2040</v>
      </c>
      <c r="D591" s="4">
        <v>0.33333333300000001</v>
      </c>
      <c r="E591" s="2" t="s">
        <v>50</v>
      </c>
      <c r="F591" s="4">
        <v>52</v>
      </c>
      <c r="G591" s="4">
        <v>52</v>
      </c>
      <c r="H591" s="4">
        <v>64</v>
      </c>
      <c r="I591" s="4">
        <v>1.5</v>
      </c>
      <c r="J591" s="4">
        <v>0.2</v>
      </c>
      <c r="K591" s="4">
        <v>13.6</v>
      </c>
      <c r="L591" s="8">
        <v>0.5</v>
      </c>
      <c r="M591" s="4">
        <f>IF(AlimentosSMAECOPIA2[[#This Row],[Categoria]]="Cereales",AlimentosSMAECOPIA2[[#This Row],[Proteina]],"")</f>
        <v>1.5</v>
      </c>
      <c r="N591" s="8">
        <f>AlimentosSMAECOPIA2[[#This Row],[Fibra]]/AlimentosSMAECOPIA2[[#This Row],[Peso_neto]]</f>
        <v>9.6153846153846159E-3</v>
      </c>
    </row>
    <row r="592" spans="2:14" hidden="1" x14ac:dyDescent="0.25">
      <c r="B592" s="17" t="s">
        <v>1426</v>
      </c>
      <c r="C592" s="3" t="s">
        <v>2040</v>
      </c>
      <c r="D592" s="4">
        <v>0.75</v>
      </c>
      <c r="E592" s="2" t="s">
        <v>476</v>
      </c>
      <c r="F592" s="4">
        <v>21</v>
      </c>
      <c r="G592" s="4">
        <v>21</v>
      </c>
      <c r="H592" s="4">
        <v>68</v>
      </c>
      <c r="I592" s="4">
        <v>0.9</v>
      </c>
      <c r="J592" s="4">
        <v>2.2000000000000002</v>
      </c>
      <c r="K592" s="4">
        <v>11.5</v>
      </c>
      <c r="L592" s="8">
        <v>0.2</v>
      </c>
      <c r="M592" s="4">
        <f>IF(AlimentosSMAECOPIA2[[#This Row],[Categoria]]="Cereales",AlimentosSMAECOPIA2[[#This Row],[Proteina]],"")</f>
        <v>0.9</v>
      </c>
      <c r="N592" s="8">
        <f>AlimentosSMAECOPIA2[[#This Row],[Fibra]]/AlimentosSMAECOPIA2[[#This Row],[Peso_neto]]</f>
        <v>9.5238095238095247E-3</v>
      </c>
    </row>
    <row r="593" spans="2:14" hidden="1" x14ac:dyDescent="0.25">
      <c r="B593" s="17" t="s">
        <v>1145</v>
      </c>
      <c r="C593" s="3" t="s">
        <v>39</v>
      </c>
      <c r="D593" s="4">
        <v>100</v>
      </c>
      <c r="E593" s="2" t="s">
        <v>10</v>
      </c>
      <c r="F593" s="4">
        <v>100</v>
      </c>
      <c r="G593" s="4">
        <v>85</v>
      </c>
      <c r="H593" s="4">
        <v>34</v>
      </c>
      <c r="I593" s="4">
        <v>4.0999999999999996</v>
      </c>
      <c r="J593" s="4">
        <v>0.5</v>
      </c>
      <c r="K593" s="4">
        <v>3.3</v>
      </c>
      <c r="L593" s="8">
        <v>0.8</v>
      </c>
      <c r="M593" s="4" t="str">
        <f>IF(AlimentosSMAECOPIA2[[#This Row],[Categoria]]="Cereales",AlimentosSMAECOPIA2[[#This Row],[Proteina]],"")</f>
        <v/>
      </c>
      <c r="N593" s="8">
        <f>AlimentosSMAECOPIA2[[#This Row],[Fibra]]/AlimentosSMAECOPIA2[[#This Row],[Peso_neto]]</f>
        <v>9.4117647058823539E-3</v>
      </c>
    </row>
    <row r="594" spans="2:14" hidden="1" x14ac:dyDescent="0.25">
      <c r="B594" s="17" t="s">
        <v>1955</v>
      </c>
      <c r="C594" s="3" t="s">
        <v>2040</v>
      </c>
      <c r="D594" s="4">
        <v>1</v>
      </c>
      <c r="E594" s="2" t="s">
        <v>45</v>
      </c>
      <c r="F594" s="4">
        <v>32</v>
      </c>
      <c r="G594" s="4">
        <v>32</v>
      </c>
      <c r="H594" s="4">
        <v>70</v>
      </c>
      <c r="I594" s="4">
        <v>1.6</v>
      </c>
      <c r="J594" s="4">
        <v>0.9</v>
      </c>
      <c r="K594" s="4">
        <v>14.1</v>
      </c>
      <c r="L594" s="8">
        <v>0.3</v>
      </c>
      <c r="M594" s="4">
        <f>IF(AlimentosSMAECOPIA2[[#This Row],[Categoria]]="Cereales",AlimentosSMAECOPIA2[[#This Row],[Proteina]],"")</f>
        <v>1.6</v>
      </c>
      <c r="N594" s="8">
        <f>AlimentosSMAECOPIA2[[#This Row],[Fibra]]/AlimentosSMAECOPIA2[[#This Row],[Peso_neto]]</f>
        <v>9.3749999999999997E-3</v>
      </c>
    </row>
    <row r="595" spans="2:14" hidden="1" x14ac:dyDescent="0.25">
      <c r="B595" s="17" t="s">
        <v>1639</v>
      </c>
      <c r="C595" s="3" t="s">
        <v>39</v>
      </c>
      <c r="D595" s="4">
        <v>1</v>
      </c>
      <c r="E595" s="2" t="s">
        <v>45</v>
      </c>
      <c r="F595" s="4">
        <v>75</v>
      </c>
      <c r="G595" s="4">
        <v>64</v>
      </c>
      <c r="H595" s="4">
        <v>17</v>
      </c>
      <c r="I595" s="4">
        <v>0.7</v>
      </c>
      <c r="J595" s="4">
        <v>0.1</v>
      </c>
      <c r="K595" s="4">
        <v>4</v>
      </c>
      <c r="L595" s="8">
        <v>0.6</v>
      </c>
      <c r="M595" s="4" t="str">
        <f>IF(AlimentosSMAECOPIA2[[#This Row],[Categoria]]="Cereales",AlimentosSMAECOPIA2[[#This Row],[Proteina]],"")</f>
        <v/>
      </c>
      <c r="N595" s="8">
        <f>AlimentosSMAECOPIA2[[#This Row],[Fibra]]/AlimentosSMAECOPIA2[[#This Row],[Peso_neto]]</f>
        <v>9.3749999999999997E-3</v>
      </c>
    </row>
    <row r="596" spans="2:14" hidden="1" x14ac:dyDescent="0.25">
      <c r="B596" s="17" t="s">
        <v>1642</v>
      </c>
      <c r="C596" s="3" t="s">
        <v>39</v>
      </c>
      <c r="D596" s="4">
        <v>1</v>
      </c>
      <c r="E596" s="2" t="s">
        <v>45</v>
      </c>
      <c r="F596" s="4">
        <v>75</v>
      </c>
      <c r="G596" s="4">
        <v>64</v>
      </c>
      <c r="H596" s="4">
        <v>17</v>
      </c>
      <c r="I596" s="4">
        <v>0.7</v>
      </c>
      <c r="J596" s="4">
        <v>0.1</v>
      </c>
      <c r="K596" s="4">
        <v>4</v>
      </c>
      <c r="L596" s="8">
        <v>0.6</v>
      </c>
      <c r="M596" s="4" t="str">
        <f>IF(AlimentosSMAECOPIA2[[#This Row],[Categoria]]="Cereales",AlimentosSMAECOPIA2[[#This Row],[Proteina]],"")</f>
        <v/>
      </c>
      <c r="N596" s="8">
        <f>AlimentosSMAECOPIA2[[#This Row],[Fibra]]/AlimentosSMAECOPIA2[[#This Row],[Peso_neto]]</f>
        <v>9.3749999999999997E-3</v>
      </c>
    </row>
    <row r="597" spans="2:14" hidden="1" x14ac:dyDescent="0.25">
      <c r="B597" s="17" t="s">
        <v>1643</v>
      </c>
      <c r="C597" s="3" t="s">
        <v>39</v>
      </c>
      <c r="D597" s="4">
        <v>1</v>
      </c>
      <c r="E597" s="2" t="s">
        <v>45</v>
      </c>
      <c r="F597" s="4">
        <v>75</v>
      </c>
      <c r="G597" s="4">
        <v>64</v>
      </c>
      <c r="H597" s="4">
        <v>17</v>
      </c>
      <c r="I597" s="4">
        <v>0.7</v>
      </c>
      <c r="J597" s="4">
        <v>0.1</v>
      </c>
      <c r="K597" s="4">
        <v>4</v>
      </c>
      <c r="L597" s="8">
        <v>0.6</v>
      </c>
      <c r="M597" s="4" t="str">
        <f>IF(AlimentosSMAECOPIA2[[#This Row],[Categoria]]="Cereales",AlimentosSMAECOPIA2[[#This Row],[Proteina]],"")</f>
        <v/>
      </c>
      <c r="N597" s="8">
        <f>AlimentosSMAECOPIA2[[#This Row],[Fibra]]/AlimentosSMAECOPIA2[[#This Row],[Peso_neto]]</f>
        <v>9.3749999999999997E-3</v>
      </c>
    </row>
    <row r="598" spans="2:14" hidden="1" x14ac:dyDescent="0.25">
      <c r="B598" s="17" t="s">
        <v>1469</v>
      </c>
      <c r="C598" s="3" t="s">
        <v>39</v>
      </c>
      <c r="D598" s="4">
        <v>2</v>
      </c>
      <c r="E598" s="2" t="s">
        <v>50</v>
      </c>
      <c r="F598" s="4">
        <v>120</v>
      </c>
      <c r="G598" s="4">
        <v>108</v>
      </c>
      <c r="H598" s="4">
        <v>24</v>
      </c>
      <c r="I598" s="4">
        <v>1.9</v>
      </c>
      <c r="J598" s="4">
        <v>0.3</v>
      </c>
      <c r="K598" s="4">
        <v>3.1</v>
      </c>
      <c r="L598" s="8">
        <v>1</v>
      </c>
      <c r="M598" s="4" t="str">
        <f>IF(AlimentosSMAECOPIA2[[#This Row],[Categoria]]="Cereales",AlimentosSMAECOPIA2[[#This Row],[Proteina]],"")</f>
        <v/>
      </c>
      <c r="N598" s="8">
        <f>AlimentosSMAECOPIA2[[#This Row],[Fibra]]/AlimentosSMAECOPIA2[[#This Row],[Peso_neto]]</f>
        <v>9.2592592592592587E-3</v>
      </c>
    </row>
    <row r="599" spans="2:14" hidden="1" x14ac:dyDescent="0.25">
      <c r="B599" s="17" t="s">
        <v>1215</v>
      </c>
      <c r="C599" s="3" t="s">
        <v>32</v>
      </c>
      <c r="D599" s="4">
        <v>0.33333333300000001</v>
      </c>
      <c r="E599" s="2" t="s">
        <v>45</v>
      </c>
      <c r="F599" s="4">
        <v>271</v>
      </c>
      <c r="G599" s="4">
        <v>179</v>
      </c>
      <c r="H599" s="4">
        <v>61</v>
      </c>
      <c r="I599" s="4">
        <v>1.5</v>
      </c>
      <c r="J599" s="4">
        <v>0.3</v>
      </c>
      <c r="K599" s="4">
        <v>14.6</v>
      </c>
      <c r="L599" s="8">
        <v>1.6</v>
      </c>
      <c r="M599" s="4" t="str">
        <f>IF(AlimentosSMAECOPIA2[[#This Row],[Categoria]]="Cereales",AlimentosSMAECOPIA2[[#This Row],[Proteina]],"")</f>
        <v/>
      </c>
      <c r="N599" s="8">
        <f>AlimentosSMAECOPIA2[[#This Row],[Fibra]]/AlimentosSMAECOPIA2[[#This Row],[Peso_neto]]</f>
        <v>8.9385474860335205E-3</v>
      </c>
    </row>
    <row r="600" spans="2:14" hidden="1" x14ac:dyDescent="0.25">
      <c r="B600" s="17" t="s">
        <v>1216</v>
      </c>
      <c r="C600" s="3" t="s">
        <v>32</v>
      </c>
      <c r="D600" s="4">
        <v>0.33333333300000001</v>
      </c>
      <c r="E600" s="2" t="s">
        <v>45</v>
      </c>
      <c r="F600" s="4">
        <v>271</v>
      </c>
      <c r="G600" s="4">
        <v>179</v>
      </c>
      <c r="H600" s="4">
        <v>61</v>
      </c>
      <c r="I600" s="4">
        <v>1.5</v>
      </c>
      <c r="J600" s="4">
        <v>0.3</v>
      </c>
      <c r="K600" s="4">
        <v>14.6</v>
      </c>
      <c r="L600" s="8">
        <v>1.6</v>
      </c>
      <c r="M600" s="4" t="str">
        <f>IF(AlimentosSMAECOPIA2[[#This Row],[Categoria]]="Cereales",AlimentosSMAECOPIA2[[#This Row],[Proteina]],"")</f>
        <v/>
      </c>
      <c r="N600" s="8">
        <f>AlimentosSMAECOPIA2[[#This Row],[Fibra]]/AlimentosSMAECOPIA2[[#This Row],[Peso_neto]]</f>
        <v>8.9385474860335205E-3</v>
      </c>
    </row>
    <row r="601" spans="2:14" hidden="1" x14ac:dyDescent="0.25">
      <c r="B601" s="17" t="s">
        <v>1219</v>
      </c>
      <c r="C601" s="3" t="s">
        <v>32</v>
      </c>
      <c r="D601" s="4">
        <v>0.33333333300000001</v>
      </c>
      <c r="E601" s="2" t="s">
        <v>45</v>
      </c>
      <c r="F601" s="4">
        <v>271</v>
      </c>
      <c r="G601" s="4">
        <v>179</v>
      </c>
      <c r="H601" s="4">
        <v>61</v>
      </c>
      <c r="I601" s="4">
        <v>1.5</v>
      </c>
      <c r="J601" s="4">
        <v>0.3</v>
      </c>
      <c r="K601" s="4">
        <v>14.6</v>
      </c>
      <c r="L601" s="8">
        <v>1.6</v>
      </c>
      <c r="M601" s="4" t="str">
        <f>IF(AlimentosSMAECOPIA2[[#This Row],[Categoria]]="Cereales",AlimentosSMAECOPIA2[[#This Row],[Proteina]],"")</f>
        <v/>
      </c>
      <c r="N601" s="8">
        <f>AlimentosSMAECOPIA2[[#This Row],[Fibra]]/AlimentosSMAECOPIA2[[#This Row],[Peso_neto]]</f>
        <v>8.9385474860335205E-3</v>
      </c>
    </row>
    <row r="602" spans="2:14" hidden="1" x14ac:dyDescent="0.25">
      <c r="B602" s="17" t="s">
        <v>1218</v>
      </c>
      <c r="C602" s="3" t="s">
        <v>32</v>
      </c>
      <c r="D602" s="4">
        <v>1</v>
      </c>
      <c r="E602" s="2" t="s">
        <v>50</v>
      </c>
      <c r="F602" s="4">
        <v>160</v>
      </c>
      <c r="G602" s="4">
        <v>160</v>
      </c>
      <c r="H602" s="4">
        <v>54</v>
      </c>
      <c r="I602" s="4">
        <v>1.3</v>
      </c>
      <c r="J602" s="4">
        <v>0.3</v>
      </c>
      <c r="K602" s="4">
        <v>13.1</v>
      </c>
      <c r="L602" s="8">
        <v>1.4</v>
      </c>
      <c r="M602" s="4" t="str">
        <f>IF(AlimentosSMAECOPIA2[[#This Row],[Categoria]]="Cereales",AlimentosSMAECOPIA2[[#This Row],[Proteina]],"")</f>
        <v/>
      </c>
      <c r="N602" s="8">
        <f>AlimentosSMAECOPIA2[[#This Row],[Fibra]]/AlimentosSMAECOPIA2[[#This Row],[Peso_neto]]</f>
        <v>8.7499999999999991E-3</v>
      </c>
    </row>
    <row r="603" spans="2:14" hidden="1" x14ac:dyDescent="0.25">
      <c r="B603" s="17" t="s">
        <v>1220</v>
      </c>
      <c r="C603" s="3" t="s">
        <v>32</v>
      </c>
      <c r="D603" s="4">
        <v>1</v>
      </c>
      <c r="E603" s="2" t="s">
        <v>50</v>
      </c>
      <c r="F603" s="4">
        <v>160</v>
      </c>
      <c r="G603" s="4">
        <v>160</v>
      </c>
      <c r="H603" s="4">
        <v>54</v>
      </c>
      <c r="I603" s="4">
        <v>1.3</v>
      </c>
      <c r="J603" s="4">
        <v>0.3</v>
      </c>
      <c r="K603" s="4">
        <v>13.1</v>
      </c>
      <c r="L603" s="8">
        <v>1.4</v>
      </c>
      <c r="M603" s="4" t="str">
        <f>IF(AlimentosSMAECOPIA2[[#This Row],[Categoria]]="Cereales",AlimentosSMAECOPIA2[[#This Row],[Proteina]],"")</f>
        <v/>
      </c>
      <c r="N603" s="8">
        <f>AlimentosSMAECOPIA2[[#This Row],[Fibra]]/AlimentosSMAECOPIA2[[#This Row],[Peso_neto]]</f>
        <v>8.7499999999999991E-3</v>
      </c>
    </row>
    <row r="604" spans="2:14" hidden="1" x14ac:dyDescent="0.25">
      <c r="B604" s="17" t="s">
        <v>1553</v>
      </c>
      <c r="C604" s="3" t="s">
        <v>2040</v>
      </c>
      <c r="D604" s="4">
        <v>0.33333333300000001</v>
      </c>
      <c r="E604" s="2" t="s">
        <v>45</v>
      </c>
      <c r="F604" s="4">
        <v>23</v>
      </c>
      <c r="G604" s="4">
        <v>23</v>
      </c>
      <c r="H604" s="4">
        <v>102</v>
      </c>
      <c r="I604" s="4">
        <v>1.5</v>
      </c>
      <c r="J604" s="4">
        <v>4.5</v>
      </c>
      <c r="K604" s="4">
        <v>13.9</v>
      </c>
      <c r="L604" s="8">
        <v>0.2</v>
      </c>
      <c r="M604" s="4">
        <f>IF(AlimentosSMAECOPIA2[[#This Row],[Categoria]]="Cereales",AlimentosSMAECOPIA2[[#This Row],[Proteina]],"")</f>
        <v>1.5</v>
      </c>
      <c r="N604" s="8">
        <f>AlimentosSMAECOPIA2[[#This Row],[Fibra]]/AlimentosSMAECOPIA2[[#This Row],[Peso_neto]]</f>
        <v>8.6956521739130436E-3</v>
      </c>
    </row>
    <row r="605" spans="2:14" hidden="1" x14ac:dyDescent="0.25">
      <c r="B605" s="17" t="s">
        <v>1217</v>
      </c>
      <c r="C605" s="3" t="s">
        <v>32</v>
      </c>
      <c r="D605" s="4">
        <v>0.25</v>
      </c>
      <c r="E605" s="2" t="s">
        <v>45</v>
      </c>
      <c r="F605" s="4">
        <v>219</v>
      </c>
      <c r="G605" s="4">
        <v>144</v>
      </c>
      <c r="H605" s="4">
        <v>52</v>
      </c>
      <c r="I605" s="4">
        <v>0.8</v>
      </c>
      <c r="J605" s="4">
        <v>0.2</v>
      </c>
      <c r="K605" s="4">
        <v>13.1</v>
      </c>
      <c r="L605" s="8">
        <v>1.2</v>
      </c>
      <c r="M605" s="4" t="str">
        <f>IF(AlimentosSMAECOPIA2[[#This Row],[Categoria]]="Cereales",AlimentosSMAECOPIA2[[#This Row],[Proteina]],"")</f>
        <v/>
      </c>
      <c r="N605" s="8">
        <f>AlimentosSMAECOPIA2[[#This Row],[Fibra]]/AlimentosSMAECOPIA2[[#This Row],[Peso_neto]]</f>
        <v>8.3333333333333332E-3</v>
      </c>
    </row>
    <row r="606" spans="2:14" hidden="1" x14ac:dyDescent="0.25">
      <c r="B606" s="17" t="s">
        <v>1221</v>
      </c>
      <c r="C606" s="3" t="s">
        <v>32</v>
      </c>
      <c r="D606" s="4">
        <v>1</v>
      </c>
      <c r="E606" s="2" t="s">
        <v>50</v>
      </c>
      <c r="F606" s="4">
        <v>160</v>
      </c>
      <c r="G606" s="4">
        <v>160</v>
      </c>
      <c r="H606" s="4">
        <v>58</v>
      </c>
      <c r="I606" s="4">
        <v>0.9</v>
      </c>
      <c r="J606" s="4">
        <v>0.2</v>
      </c>
      <c r="K606" s="4">
        <v>14.5</v>
      </c>
      <c r="L606" s="8">
        <v>1.3</v>
      </c>
      <c r="M606" s="4" t="str">
        <f>IF(AlimentosSMAECOPIA2[[#This Row],[Categoria]]="Cereales",AlimentosSMAECOPIA2[[#This Row],[Proteina]],"")</f>
        <v/>
      </c>
      <c r="N606" s="8">
        <f>AlimentosSMAECOPIA2[[#This Row],[Fibra]]/AlimentosSMAECOPIA2[[#This Row],[Peso_neto]]</f>
        <v>8.1250000000000003E-3</v>
      </c>
    </row>
    <row r="607" spans="2:14" hidden="1" x14ac:dyDescent="0.25">
      <c r="B607" s="17" t="s">
        <v>1985</v>
      </c>
      <c r="C607" s="3" t="s">
        <v>39</v>
      </c>
      <c r="D607" s="4">
        <v>1</v>
      </c>
      <c r="E607" s="2" t="s">
        <v>50</v>
      </c>
      <c r="F607" s="4">
        <v>115</v>
      </c>
      <c r="G607" s="4">
        <v>115</v>
      </c>
      <c r="H607" s="4">
        <v>21</v>
      </c>
      <c r="I607" s="4">
        <v>1.7</v>
      </c>
      <c r="J607" s="4">
        <v>0.2</v>
      </c>
      <c r="K607" s="4">
        <v>4.0999999999999996</v>
      </c>
      <c r="L607" s="8">
        <v>0.9</v>
      </c>
      <c r="M607" s="4" t="str">
        <f>IF(AlimentosSMAECOPIA2[[#This Row],[Categoria]]="Cereales",AlimentosSMAECOPIA2[[#This Row],[Proteina]],"")</f>
        <v/>
      </c>
      <c r="N607" s="8">
        <f>AlimentosSMAECOPIA2[[#This Row],[Fibra]]/AlimentosSMAECOPIA2[[#This Row],[Peso_neto]]</f>
        <v>7.8260869565217397E-3</v>
      </c>
    </row>
    <row r="608" spans="2:14" hidden="1" x14ac:dyDescent="0.25">
      <c r="B608" s="17" t="s">
        <v>1986</v>
      </c>
      <c r="C608" s="3" t="s">
        <v>39</v>
      </c>
      <c r="D608" s="4">
        <v>2</v>
      </c>
      <c r="E608" s="2" t="s">
        <v>50</v>
      </c>
      <c r="F608" s="4">
        <v>192</v>
      </c>
      <c r="G608" s="4">
        <v>192</v>
      </c>
      <c r="H608" s="4">
        <v>31</v>
      </c>
      <c r="I608" s="4">
        <v>2.5</v>
      </c>
      <c r="J608" s="4">
        <v>0.2</v>
      </c>
      <c r="K608" s="4">
        <v>6.6</v>
      </c>
      <c r="L608" s="8">
        <v>1.5</v>
      </c>
      <c r="M608" s="4" t="str">
        <f>IF(AlimentosSMAECOPIA2[[#This Row],[Categoria]]="Cereales",AlimentosSMAECOPIA2[[#This Row],[Proteina]],"")</f>
        <v/>
      </c>
      <c r="N608" s="8">
        <f>AlimentosSMAECOPIA2[[#This Row],[Fibra]]/AlimentosSMAECOPIA2[[#This Row],[Peso_neto]]</f>
        <v>7.8125E-3</v>
      </c>
    </row>
    <row r="609" spans="2:14" hidden="1" x14ac:dyDescent="0.25">
      <c r="B609" s="17" t="s">
        <v>921</v>
      </c>
      <c r="C609" s="3" t="s">
        <v>2040</v>
      </c>
      <c r="D609" s="4">
        <v>2</v>
      </c>
      <c r="E609" s="2" t="s">
        <v>52</v>
      </c>
      <c r="F609" s="4">
        <v>14</v>
      </c>
      <c r="G609" s="4">
        <v>14</v>
      </c>
      <c r="H609" s="4">
        <v>62</v>
      </c>
      <c r="I609" s="4">
        <v>1.4</v>
      </c>
      <c r="J609" s="4">
        <v>0.7</v>
      </c>
      <c r="K609" s="4">
        <v>12.7</v>
      </c>
      <c r="L609" s="8">
        <v>0.1</v>
      </c>
      <c r="M609" s="4">
        <f>IF(AlimentosSMAECOPIA2[[#This Row],[Categoria]]="Cereales",AlimentosSMAECOPIA2[[#This Row],[Proteina]],"")</f>
        <v>1.4</v>
      </c>
      <c r="N609" s="8">
        <f>AlimentosSMAECOPIA2[[#This Row],[Fibra]]/AlimentosSMAECOPIA2[[#This Row],[Peso_neto]]</f>
        <v>7.1428571428571435E-3</v>
      </c>
    </row>
    <row r="610" spans="2:14" hidden="1" x14ac:dyDescent="0.25">
      <c r="B610" s="17" t="s">
        <v>939</v>
      </c>
      <c r="C610" s="3" t="s">
        <v>2040</v>
      </c>
      <c r="D610" s="4">
        <v>2</v>
      </c>
      <c r="E610" s="2" t="s">
        <v>52</v>
      </c>
      <c r="F610" s="4">
        <v>14</v>
      </c>
      <c r="G610" s="4">
        <v>14</v>
      </c>
      <c r="H610" s="4">
        <v>62</v>
      </c>
      <c r="I610" s="4">
        <v>1.4</v>
      </c>
      <c r="J610" s="4">
        <v>0.7</v>
      </c>
      <c r="K610" s="4">
        <v>12.7</v>
      </c>
      <c r="L610" s="8">
        <v>0.1</v>
      </c>
      <c r="M610" s="4">
        <f>IF(AlimentosSMAECOPIA2[[#This Row],[Categoria]]="Cereales",AlimentosSMAECOPIA2[[#This Row],[Proteina]],"")</f>
        <v>1.4</v>
      </c>
      <c r="N610" s="8">
        <f>AlimentosSMAECOPIA2[[#This Row],[Fibra]]/AlimentosSMAECOPIA2[[#This Row],[Peso_neto]]</f>
        <v>7.1428571428571435E-3</v>
      </c>
    </row>
    <row r="611" spans="2:14" hidden="1" x14ac:dyDescent="0.25">
      <c r="B611" s="17" t="s">
        <v>1444</v>
      </c>
      <c r="C611" s="3" t="s">
        <v>2040</v>
      </c>
      <c r="D611" s="4">
        <v>1</v>
      </c>
      <c r="E611" s="2" t="s">
        <v>476</v>
      </c>
      <c r="F611" s="4">
        <v>15</v>
      </c>
      <c r="G611" s="4">
        <v>15</v>
      </c>
      <c r="H611" s="4">
        <v>64</v>
      </c>
      <c r="I611" s="4">
        <v>1.6</v>
      </c>
      <c r="J611" s="4">
        <v>1.2</v>
      </c>
      <c r="K611" s="4">
        <v>11.8</v>
      </c>
      <c r="L611" s="8">
        <v>0.1</v>
      </c>
      <c r="M611" s="4">
        <f>IF(AlimentosSMAECOPIA2[[#This Row],[Categoria]]="Cereales",AlimentosSMAECOPIA2[[#This Row],[Proteina]],"")</f>
        <v>1.6</v>
      </c>
      <c r="N611" s="8">
        <f>AlimentosSMAECOPIA2[[#This Row],[Fibra]]/AlimentosSMAECOPIA2[[#This Row],[Peso_neto]]</f>
        <v>6.6666666666666671E-3</v>
      </c>
    </row>
    <row r="612" spans="2:14" hidden="1" x14ac:dyDescent="0.25">
      <c r="B612" s="17" t="s">
        <v>1483</v>
      </c>
      <c r="C612" s="3" t="s">
        <v>2040</v>
      </c>
      <c r="D612" s="4">
        <v>15</v>
      </c>
      <c r="E612" s="2" t="s">
        <v>10</v>
      </c>
      <c r="F612" s="4">
        <v>15</v>
      </c>
      <c r="G612" s="4">
        <v>15</v>
      </c>
      <c r="H612" s="4">
        <v>59</v>
      </c>
      <c r="I612" s="4">
        <v>1.1000000000000001</v>
      </c>
      <c r="J612" s="4">
        <v>0.7</v>
      </c>
      <c r="K612" s="4">
        <v>11.6</v>
      </c>
      <c r="L612" s="8">
        <v>0.1</v>
      </c>
      <c r="M612" s="4">
        <f>IF(AlimentosSMAECOPIA2[[#This Row],[Categoria]]="Cereales",AlimentosSMAECOPIA2[[#This Row],[Proteina]],"")</f>
        <v>1.1000000000000001</v>
      </c>
      <c r="N612" s="8">
        <f>AlimentosSMAECOPIA2[[#This Row],[Fibra]]/AlimentosSMAECOPIA2[[#This Row],[Peso_neto]]</f>
        <v>6.6666666666666671E-3</v>
      </c>
    </row>
    <row r="613" spans="2:14" hidden="1" x14ac:dyDescent="0.25">
      <c r="B613" s="17" t="s">
        <v>1484</v>
      </c>
      <c r="C613" s="3" t="s">
        <v>2040</v>
      </c>
      <c r="D613" s="4">
        <v>15</v>
      </c>
      <c r="E613" s="2" t="s">
        <v>10</v>
      </c>
      <c r="F613" s="4">
        <v>15</v>
      </c>
      <c r="G613" s="4">
        <v>15</v>
      </c>
      <c r="H613" s="4">
        <v>56</v>
      </c>
      <c r="I613" s="4">
        <v>1</v>
      </c>
      <c r="J613" s="4">
        <v>0.2</v>
      </c>
      <c r="K613" s="4">
        <v>12</v>
      </c>
      <c r="L613" s="8">
        <v>0.1</v>
      </c>
      <c r="M613" s="4">
        <f>IF(AlimentosSMAECOPIA2[[#This Row],[Categoria]]="Cereales",AlimentosSMAECOPIA2[[#This Row],[Proteina]],"")</f>
        <v>1</v>
      </c>
      <c r="N613" s="8">
        <f>AlimentosSMAECOPIA2[[#This Row],[Fibra]]/AlimentosSMAECOPIA2[[#This Row],[Peso_neto]]</f>
        <v>6.6666666666666671E-3</v>
      </c>
    </row>
    <row r="614" spans="2:14" hidden="1" x14ac:dyDescent="0.25">
      <c r="B614" s="17" t="s">
        <v>1805</v>
      </c>
      <c r="C614" s="3" t="s">
        <v>2040</v>
      </c>
      <c r="D614" s="4">
        <v>0.5</v>
      </c>
      <c r="E614" s="2" t="s">
        <v>45</v>
      </c>
      <c r="F614" s="4">
        <v>30</v>
      </c>
      <c r="G614" s="4">
        <v>30</v>
      </c>
      <c r="H614" s="4">
        <v>100</v>
      </c>
      <c r="I614" s="4">
        <v>2</v>
      </c>
      <c r="J614" s="4">
        <v>2.2000000000000002</v>
      </c>
      <c r="K614" s="4">
        <v>18</v>
      </c>
      <c r="L614" s="8">
        <v>0.2</v>
      </c>
      <c r="M614" s="4">
        <f>IF(AlimentosSMAECOPIA2[[#This Row],[Categoria]]="Cereales",AlimentosSMAECOPIA2[[#This Row],[Proteina]],"")</f>
        <v>2</v>
      </c>
      <c r="N614" s="8">
        <f>AlimentosSMAECOPIA2[[#This Row],[Fibra]]/AlimentosSMAECOPIA2[[#This Row],[Peso_neto]]</f>
        <v>6.6666666666666671E-3</v>
      </c>
    </row>
    <row r="615" spans="2:14" hidden="1" x14ac:dyDescent="0.25">
      <c r="B615" s="17" t="s">
        <v>1055</v>
      </c>
      <c r="C615" s="3" t="s">
        <v>32</v>
      </c>
      <c r="D615" s="4">
        <v>0.33333333300000001</v>
      </c>
      <c r="E615" s="2" t="s">
        <v>50</v>
      </c>
      <c r="F615" s="4">
        <v>79</v>
      </c>
      <c r="G615" s="4">
        <v>79</v>
      </c>
      <c r="H615" s="4">
        <v>45</v>
      </c>
      <c r="I615" s="4">
        <v>0.1</v>
      </c>
      <c r="J615" s="4">
        <v>0.1</v>
      </c>
      <c r="K615" s="4">
        <v>11.5</v>
      </c>
      <c r="L615" s="8">
        <v>0.5</v>
      </c>
      <c r="M615" s="4" t="str">
        <f>IF(AlimentosSMAECOPIA2[[#This Row],[Categoria]]="Cereales",AlimentosSMAECOPIA2[[#This Row],[Proteina]],"")</f>
        <v/>
      </c>
      <c r="N615" s="8">
        <f>AlimentosSMAECOPIA2[[#This Row],[Fibra]]/AlimentosSMAECOPIA2[[#This Row],[Peso_neto]]</f>
        <v>6.3291139240506328E-3</v>
      </c>
    </row>
    <row r="616" spans="2:14" hidden="1" x14ac:dyDescent="0.25">
      <c r="B616" s="17" t="s">
        <v>844</v>
      </c>
      <c r="C616" s="3" t="s">
        <v>2040</v>
      </c>
      <c r="D616" s="4">
        <v>4</v>
      </c>
      <c r="E616" s="2" t="s">
        <v>843</v>
      </c>
      <c r="F616" s="4">
        <v>16</v>
      </c>
      <c r="G616" s="4">
        <v>16</v>
      </c>
      <c r="H616" s="4">
        <v>63</v>
      </c>
      <c r="I616" s="4">
        <v>1</v>
      </c>
      <c r="J616" s="4">
        <v>1.5</v>
      </c>
      <c r="K616" s="4">
        <v>11.5</v>
      </c>
      <c r="L616" s="8">
        <v>0.1</v>
      </c>
      <c r="M616" s="4">
        <f>IF(AlimentosSMAECOPIA2[[#This Row],[Categoria]]="Cereales",AlimentosSMAECOPIA2[[#This Row],[Proteina]],"")</f>
        <v>1</v>
      </c>
      <c r="N616" s="8">
        <f>AlimentosSMAECOPIA2[[#This Row],[Fibra]]/AlimentosSMAECOPIA2[[#This Row],[Peso_neto]]</f>
        <v>6.2500000000000003E-3</v>
      </c>
    </row>
    <row r="617" spans="2:14" hidden="1" x14ac:dyDescent="0.25">
      <c r="B617" s="17" t="s">
        <v>938</v>
      </c>
      <c r="C617" s="3" t="s">
        <v>2040</v>
      </c>
      <c r="D617" s="4">
        <v>2</v>
      </c>
      <c r="E617" s="2" t="s">
        <v>52</v>
      </c>
      <c r="F617" s="4">
        <v>16</v>
      </c>
      <c r="G617" s="4">
        <v>16</v>
      </c>
      <c r="H617" s="4">
        <v>60</v>
      </c>
      <c r="I617" s="4">
        <v>1.7</v>
      </c>
      <c r="J617" s="4">
        <v>0.2</v>
      </c>
      <c r="K617" s="4">
        <v>12.6</v>
      </c>
      <c r="L617" s="8">
        <v>0.1</v>
      </c>
      <c r="M617" s="4">
        <f>IF(AlimentosSMAECOPIA2[[#This Row],[Categoria]]="Cereales",AlimentosSMAECOPIA2[[#This Row],[Proteina]],"")</f>
        <v>1.7</v>
      </c>
      <c r="N617" s="8">
        <f>AlimentosSMAECOPIA2[[#This Row],[Fibra]]/AlimentosSMAECOPIA2[[#This Row],[Peso_neto]]</f>
        <v>6.2500000000000003E-3</v>
      </c>
    </row>
    <row r="618" spans="2:14" hidden="1" x14ac:dyDescent="0.25">
      <c r="B618" s="17" t="s">
        <v>1920</v>
      </c>
      <c r="C618" s="3" t="s">
        <v>2040</v>
      </c>
      <c r="D618" s="4">
        <v>0.33333333300000001</v>
      </c>
      <c r="E618" s="2" t="s">
        <v>50</v>
      </c>
      <c r="F618" s="4">
        <v>16</v>
      </c>
      <c r="G618" s="4">
        <v>16</v>
      </c>
      <c r="H618" s="4">
        <v>60</v>
      </c>
      <c r="I618" s="4">
        <v>2</v>
      </c>
      <c r="J618" s="4">
        <v>0.3</v>
      </c>
      <c r="K618" s="4">
        <v>12.1</v>
      </c>
      <c r="L618" s="8">
        <v>0.1</v>
      </c>
      <c r="M618" s="4">
        <f>IF(AlimentosSMAECOPIA2[[#This Row],[Categoria]]="Cereales",AlimentosSMAECOPIA2[[#This Row],[Proteina]],"")</f>
        <v>2</v>
      </c>
      <c r="N618" s="8">
        <f>AlimentosSMAECOPIA2[[#This Row],[Fibra]]/AlimentosSMAECOPIA2[[#This Row],[Peso_neto]]</f>
        <v>6.2500000000000003E-3</v>
      </c>
    </row>
    <row r="619" spans="2:14" hidden="1" x14ac:dyDescent="0.25">
      <c r="B619" s="17" t="s">
        <v>374</v>
      </c>
      <c r="C619" s="3" t="s">
        <v>32</v>
      </c>
      <c r="D619" s="4">
        <v>3</v>
      </c>
      <c r="E619" s="2" t="s">
        <v>50</v>
      </c>
      <c r="F619" s="4">
        <v>480</v>
      </c>
      <c r="G619" s="4">
        <v>96</v>
      </c>
      <c r="H619" s="4">
        <v>63</v>
      </c>
      <c r="I619" s="4">
        <v>1.4</v>
      </c>
      <c r="J619" s="4">
        <v>0</v>
      </c>
      <c r="K619" s="4">
        <v>16.100000000000001</v>
      </c>
      <c r="L619" s="8">
        <v>0.6</v>
      </c>
      <c r="M619" s="4" t="str">
        <f>IF(AlimentosSMAECOPIA2[[#This Row],[Categoria]]="Cereales",AlimentosSMAECOPIA2[[#This Row],[Proteina]],"")</f>
        <v/>
      </c>
      <c r="N619" s="8">
        <f>AlimentosSMAECOPIA2[[#This Row],[Fibra]]/AlimentosSMAECOPIA2[[#This Row],[Peso_neto]]</f>
        <v>6.2499999999999995E-3</v>
      </c>
    </row>
    <row r="620" spans="2:14" hidden="1" x14ac:dyDescent="0.25">
      <c r="B620" s="17" t="s">
        <v>578</v>
      </c>
      <c r="C620" s="3" t="s">
        <v>32</v>
      </c>
      <c r="D620" s="4">
        <v>60</v>
      </c>
      <c r="E620" s="2" t="s">
        <v>10</v>
      </c>
      <c r="F620" s="4">
        <v>60</v>
      </c>
      <c r="G620" s="4">
        <v>60</v>
      </c>
      <c r="H620" s="4">
        <v>61</v>
      </c>
      <c r="I620" s="4">
        <v>1.1000000000000001</v>
      </c>
      <c r="J620" s="4">
        <v>0.3</v>
      </c>
      <c r="K620" s="4">
        <v>15.4</v>
      </c>
      <c r="L620" s="8">
        <v>0.36</v>
      </c>
      <c r="M620" s="4" t="str">
        <f>IF(AlimentosSMAECOPIA2[[#This Row],[Categoria]]="Cereales",AlimentosSMAECOPIA2[[#This Row],[Proteina]],"")</f>
        <v/>
      </c>
      <c r="N620" s="8">
        <f>AlimentosSMAECOPIA2[[#This Row],[Fibra]]/AlimentosSMAECOPIA2[[#This Row],[Peso_neto]]</f>
        <v>6.0000000000000001E-3</v>
      </c>
    </row>
    <row r="621" spans="2:14" hidden="1" x14ac:dyDescent="0.25">
      <c r="B621" s="17" t="s">
        <v>159</v>
      </c>
      <c r="C621" s="3" t="s">
        <v>2040</v>
      </c>
      <c r="D621" s="4">
        <v>0.5</v>
      </c>
      <c r="E621" s="2" t="s">
        <v>50</v>
      </c>
      <c r="F621" s="4">
        <v>17</v>
      </c>
      <c r="G621" s="4">
        <v>17</v>
      </c>
      <c r="H621" s="4">
        <v>64</v>
      </c>
      <c r="I621" s="4">
        <v>0.9</v>
      </c>
      <c r="J621" s="4">
        <v>0.2</v>
      </c>
      <c r="K621" s="4">
        <v>14.7</v>
      </c>
      <c r="L621" s="8">
        <v>0.1</v>
      </c>
      <c r="M621" s="4">
        <f>IF(AlimentosSMAECOPIA2[[#This Row],[Categoria]]="Cereales",AlimentosSMAECOPIA2[[#This Row],[Proteina]],"")</f>
        <v>0.9</v>
      </c>
      <c r="N621" s="8">
        <f>AlimentosSMAECOPIA2[[#This Row],[Fibra]]/AlimentosSMAECOPIA2[[#This Row],[Peso_neto]]</f>
        <v>5.8823529411764705E-3</v>
      </c>
    </row>
    <row r="622" spans="2:14" hidden="1" x14ac:dyDescent="0.25">
      <c r="B622" s="17" t="s">
        <v>1926</v>
      </c>
      <c r="C622" s="3" t="s">
        <v>2040</v>
      </c>
      <c r="D622" s="4">
        <v>0.16666666699999999</v>
      </c>
      <c r="E622" s="2" t="s">
        <v>45</v>
      </c>
      <c r="F622" s="4">
        <v>34</v>
      </c>
      <c r="G622" s="4">
        <v>34</v>
      </c>
      <c r="H622" s="4">
        <v>103</v>
      </c>
      <c r="I622" s="4">
        <v>0.9</v>
      </c>
      <c r="J622" s="4">
        <v>6.5</v>
      </c>
      <c r="K622" s="4">
        <v>11</v>
      </c>
      <c r="L622" s="8">
        <v>0.2</v>
      </c>
      <c r="M622" s="4">
        <f>IF(AlimentosSMAECOPIA2[[#This Row],[Categoria]]="Cereales",AlimentosSMAECOPIA2[[#This Row],[Proteina]],"")</f>
        <v>0.9</v>
      </c>
      <c r="N622" s="8">
        <f>AlimentosSMAECOPIA2[[#This Row],[Fibra]]/AlimentosSMAECOPIA2[[#This Row],[Peso_neto]]</f>
        <v>5.8823529411764705E-3</v>
      </c>
    </row>
    <row r="623" spans="2:14" hidden="1" x14ac:dyDescent="0.25">
      <c r="B623" s="17" t="s">
        <v>1927</v>
      </c>
      <c r="C623" s="3" t="s">
        <v>2040</v>
      </c>
      <c r="D623" s="4">
        <v>0.16666666699999999</v>
      </c>
      <c r="E623" s="2" t="s">
        <v>45</v>
      </c>
      <c r="F623" s="4">
        <v>34</v>
      </c>
      <c r="G623" s="4">
        <v>34</v>
      </c>
      <c r="H623" s="4">
        <v>103</v>
      </c>
      <c r="I623" s="4">
        <v>0.9</v>
      </c>
      <c r="J623" s="4">
        <v>6.5</v>
      </c>
      <c r="K623" s="4">
        <v>11</v>
      </c>
      <c r="L623" s="8">
        <v>0.2</v>
      </c>
      <c r="M623" s="4">
        <f>IF(AlimentosSMAECOPIA2[[#This Row],[Categoria]]="Cereales",AlimentosSMAECOPIA2[[#This Row],[Proteina]],"")</f>
        <v>0.9</v>
      </c>
      <c r="N623" s="8">
        <f>AlimentosSMAECOPIA2[[#This Row],[Fibra]]/AlimentosSMAECOPIA2[[#This Row],[Peso_neto]]</f>
        <v>5.8823529411764705E-3</v>
      </c>
    </row>
    <row r="624" spans="2:14" hidden="1" x14ac:dyDescent="0.25">
      <c r="B624" s="17" t="s">
        <v>1462</v>
      </c>
      <c r="C624" s="3" t="s">
        <v>2040</v>
      </c>
      <c r="D624" s="4">
        <v>5</v>
      </c>
      <c r="E624" s="2" t="s">
        <v>45</v>
      </c>
      <c r="F624" s="4">
        <v>115</v>
      </c>
      <c r="G624" s="4">
        <v>94</v>
      </c>
      <c r="H624" s="4">
        <v>72</v>
      </c>
      <c r="I624" s="4">
        <v>1.5</v>
      </c>
      <c r="J624" s="4">
        <v>0.1</v>
      </c>
      <c r="K624" s="4">
        <v>16.5</v>
      </c>
      <c r="L624" s="8">
        <v>0.5</v>
      </c>
      <c r="M624" s="4">
        <f>IF(AlimentosSMAECOPIA2[[#This Row],[Categoria]]="Cereales",AlimentosSMAECOPIA2[[#This Row],[Proteina]],"")</f>
        <v>1.5</v>
      </c>
      <c r="N624" s="8">
        <f>AlimentosSMAECOPIA2[[#This Row],[Fibra]]/AlimentosSMAECOPIA2[[#This Row],[Peso_neto]]</f>
        <v>5.3191489361702126E-3</v>
      </c>
    </row>
    <row r="625" spans="2:14" hidden="1" x14ac:dyDescent="0.25">
      <c r="B625" s="17" t="s">
        <v>824</v>
      </c>
      <c r="C625" s="3" t="s">
        <v>2040</v>
      </c>
      <c r="D625" s="4">
        <v>5</v>
      </c>
      <c r="E625" s="2" t="s">
        <v>45</v>
      </c>
      <c r="F625" s="4">
        <v>19</v>
      </c>
      <c r="G625" s="4">
        <v>19</v>
      </c>
      <c r="H625" s="4">
        <v>69</v>
      </c>
      <c r="I625" s="4">
        <v>1.3</v>
      </c>
      <c r="J625" s="4">
        <v>1.3</v>
      </c>
      <c r="K625" s="4">
        <v>13.8</v>
      </c>
      <c r="L625" s="8">
        <v>0.1</v>
      </c>
      <c r="M625" s="4">
        <f>IF(AlimentosSMAECOPIA2[[#This Row],[Categoria]]="Cereales",AlimentosSMAECOPIA2[[#This Row],[Proteina]],"")</f>
        <v>1.3</v>
      </c>
      <c r="N625" s="8">
        <f>AlimentosSMAECOPIA2[[#This Row],[Fibra]]/AlimentosSMAECOPIA2[[#This Row],[Peso_neto]]</f>
        <v>5.263157894736842E-3</v>
      </c>
    </row>
    <row r="626" spans="2:14" hidden="1" x14ac:dyDescent="0.25">
      <c r="B626" s="17" t="s">
        <v>842</v>
      </c>
      <c r="C626" s="3" t="s">
        <v>2040</v>
      </c>
      <c r="D626" s="4">
        <v>5</v>
      </c>
      <c r="E626" s="2" t="s">
        <v>843</v>
      </c>
      <c r="F626" s="4">
        <v>19</v>
      </c>
      <c r="G626" s="4">
        <v>19</v>
      </c>
      <c r="H626" s="4">
        <v>69</v>
      </c>
      <c r="I626" s="4">
        <v>1.3</v>
      </c>
      <c r="J626" s="4">
        <v>1.3</v>
      </c>
      <c r="K626" s="4">
        <v>13.8</v>
      </c>
      <c r="L626" s="8">
        <v>0.1</v>
      </c>
      <c r="M626" s="4">
        <f>IF(AlimentosSMAECOPIA2[[#This Row],[Categoria]]="Cereales",AlimentosSMAECOPIA2[[#This Row],[Proteina]],"")</f>
        <v>1.3</v>
      </c>
      <c r="N626" s="8">
        <f>AlimentosSMAECOPIA2[[#This Row],[Fibra]]/AlimentosSMAECOPIA2[[#This Row],[Peso_neto]]</f>
        <v>5.263157894736842E-3</v>
      </c>
    </row>
    <row r="627" spans="2:14" hidden="1" x14ac:dyDescent="0.25">
      <c r="B627" s="17" t="s">
        <v>1506</v>
      </c>
      <c r="C627" s="3" t="s">
        <v>2040</v>
      </c>
      <c r="D627" s="4">
        <v>0.25</v>
      </c>
      <c r="E627" s="2" t="s">
        <v>50</v>
      </c>
      <c r="F627" s="4">
        <v>19</v>
      </c>
      <c r="G627" s="4">
        <v>19</v>
      </c>
      <c r="H627" s="4">
        <v>69</v>
      </c>
      <c r="I627" s="4">
        <v>2.2999999999999998</v>
      </c>
      <c r="J627" s="4">
        <v>0.2</v>
      </c>
      <c r="K627" s="4">
        <v>14.1</v>
      </c>
      <c r="L627" s="8">
        <v>0.1</v>
      </c>
      <c r="M627" s="4">
        <f>IF(AlimentosSMAECOPIA2[[#This Row],[Categoria]]="Cereales",AlimentosSMAECOPIA2[[#This Row],[Proteina]],"")</f>
        <v>2.2999999999999998</v>
      </c>
      <c r="N627" s="8">
        <f>AlimentosSMAECOPIA2[[#This Row],[Fibra]]/AlimentosSMAECOPIA2[[#This Row],[Peso_neto]]</f>
        <v>5.263157894736842E-3</v>
      </c>
    </row>
    <row r="628" spans="2:14" hidden="1" x14ac:dyDescent="0.25">
      <c r="B628" s="17" t="s">
        <v>1508</v>
      </c>
      <c r="C628" s="3" t="s">
        <v>2040</v>
      </c>
      <c r="D628" s="4">
        <v>0.25</v>
      </c>
      <c r="E628" s="2" t="s">
        <v>50</v>
      </c>
      <c r="F628" s="4">
        <v>19</v>
      </c>
      <c r="G628" s="4">
        <v>19</v>
      </c>
      <c r="H628" s="4">
        <v>69</v>
      </c>
      <c r="I628" s="4">
        <v>2.2999999999999998</v>
      </c>
      <c r="J628" s="4">
        <v>0.2</v>
      </c>
      <c r="K628" s="4">
        <v>14.1</v>
      </c>
      <c r="L628" s="8">
        <v>0.1</v>
      </c>
      <c r="M628" s="4">
        <f>IF(AlimentosSMAECOPIA2[[#This Row],[Categoria]]="Cereales",AlimentosSMAECOPIA2[[#This Row],[Proteina]],"")</f>
        <v>2.2999999999999998</v>
      </c>
      <c r="N628" s="8">
        <f>AlimentosSMAECOPIA2[[#This Row],[Fibra]]/AlimentosSMAECOPIA2[[#This Row],[Peso_neto]]</f>
        <v>5.263157894736842E-3</v>
      </c>
    </row>
    <row r="629" spans="2:14" hidden="1" x14ac:dyDescent="0.25">
      <c r="B629" s="17" t="s">
        <v>1510</v>
      </c>
      <c r="C629" s="3" t="s">
        <v>2040</v>
      </c>
      <c r="D629" s="4">
        <v>0.25</v>
      </c>
      <c r="E629" s="2" t="s">
        <v>50</v>
      </c>
      <c r="F629" s="4">
        <v>19</v>
      </c>
      <c r="G629" s="4">
        <v>19</v>
      </c>
      <c r="H629" s="4">
        <v>69</v>
      </c>
      <c r="I629" s="4">
        <v>2.2999999999999998</v>
      </c>
      <c r="J629" s="4">
        <v>0.2</v>
      </c>
      <c r="K629" s="4">
        <v>14.1</v>
      </c>
      <c r="L629" s="8">
        <v>0.1</v>
      </c>
      <c r="M629" s="4">
        <f>IF(AlimentosSMAECOPIA2[[#This Row],[Categoria]]="Cereales",AlimentosSMAECOPIA2[[#This Row],[Proteina]],"")</f>
        <v>2.2999999999999998</v>
      </c>
      <c r="N629" s="8">
        <f>AlimentosSMAECOPIA2[[#This Row],[Fibra]]/AlimentosSMAECOPIA2[[#This Row],[Peso_neto]]</f>
        <v>5.263157894736842E-3</v>
      </c>
    </row>
    <row r="630" spans="2:14" hidden="1" x14ac:dyDescent="0.25">
      <c r="B630" s="17" t="s">
        <v>1512</v>
      </c>
      <c r="C630" s="3" t="s">
        <v>2040</v>
      </c>
      <c r="D630" s="4">
        <v>0.25</v>
      </c>
      <c r="E630" s="2" t="s">
        <v>50</v>
      </c>
      <c r="F630" s="4">
        <v>19</v>
      </c>
      <c r="G630" s="4">
        <v>19</v>
      </c>
      <c r="H630" s="4">
        <v>69</v>
      </c>
      <c r="I630" s="4">
        <v>2.2999999999999998</v>
      </c>
      <c r="J630" s="4">
        <v>0.2</v>
      </c>
      <c r="K630" s="4">
        <v>14.1</v>
      </c>
      <c r="L630" s="8">
        <v>0.1</v>
      </c>
      <c r="M630" s="4">
        <f>IF(AlimentosSMAECOPIA2[[#This Row],[Categoria]]="Cereales",AlimentosSMAECOPIA2[[#This Row],[Proteina]],"")</f>
        <v>2.2999999999999998</v>
      </c>
      <c r="N630" s="8">
        <f>AlimentosSMAECOPIA2[[#This Row],[Fibra]]/AlimentosSMAECOPIA2[[#This Row],[Peso_neto]]</f>
        <v>5.263157894736842E-3</v>
      </c>
    </row>
    <row r="631" spans="2:14" hidden="1" x14ac:dyDescent="0.25">
      <c r="B631" s="17" t="s">
        <v>1461</v>
      </c>
      <c r="C631" s="3" t="s">
        <v>2040</v>
      </c>
      <c r="D631" s="4">
        <v>1</v>
      </c>
      <c r="E631" s="2" t="s">
        <v>45</v>
      </c>
      <c r="F631" s="4">
        <v>95</v>
      </c>
      <c r="G631" s="4">
        <v>78</v>
      </c>
      <c r="H631" s="4">
        <v>71</v>
      </c>
      <c r="I631" s="4">
        <v>2.6</v>
      </c>
      <c r="J631" s="4">
        <v>0.2</v>
      </c>
      <c r="K631" s="4">
        <v>15.5</v>
      </c>
      <c r="L631" s="8">
        <v>0.4</v>
      </c>
      <c r="M631" s="4">
        <f>IF(AlimentosSMAECOPIA2[[#This Row],[Categoria]]="Cereales",AlimentosSMAECOPIA2[[#This Row],[Proteina]],"")</f>
        <v>2.6</v>
      </c>
      <c r="N631" s="8">
        <f>AlimentosSMAECOPIA2[[#This Row],[Fibra]]/AlimentosSMAECOPIA2[[#This Row],[Peso_neto]]</f>
        <v>5.1282051282051282E-3</v>
      </c>
    </row>
    <row r="632" spans="2:14" hidden="1" x14ac:dyDescent="0.25">
      <c r="B632" s="17" t="s">
        <v>263</v>
      </c>
      <c r="C632" s="3" t="s">
        <v>2040</v>
      </c>
      <c r="D632" s="4">
        <v>0.33333333300000001</v>
      </c>
      <c r="E632" s="2" t="s">
        <v>45</v>
      </c>
      <c r="F632" s="4">
        <v>20</v>
      </c>
      <c r="G632" s="4">
        <v>20</v>
      </c>
      <c r="H632" s="4">
        <v>61</v>
      </c>
      <c r="I632" s="4">
        <v>1.9</v>
      </c>
      <c r="J632" s="4">
        <v>0</v>
      </c>
      <c r="K632" s="4">
        <v>12.8</v>
      </c>
      <c r="L632" s="8">
        <v>0.1</v>
      </c>
      <c r="M632" s="4">
        <f>IF(AlimentosSMAECOPIA2[[#This Row],[Categoria]]="Cereales",AlimentosSMAECOPIA2[[#This Row],[Proteina]],"")</f>
        <v>1.9</v>
      </c>
      <c r="N632" s="8">
        <f>AlimentosSMAECOPIA2[[#This Row],[Fibra]]/AlimentosSMAECOPIA2[[#This Row],[Peso_neto]]</f>
        <v>5.0000000000000001E-3</v>
      </c>
    </row>
    <row r="633" spans="2:14" hidden="1" x14ac:dyDescent="0.25">
      <c r="B633" s="17" t="s">
        <v>266</v>
      </c>
      <c r="C633" s="3" t="s">
        <v>2040</v>
      </c>
      <c r="D633" s="4">
        <v>0.33333333300000001</v>
      </c>
      <c r="E633" s="2" t="s">
        <v>45</v>
      </c>
      <c r="F633" s="4">
        <v>20</v>
      </c>
      <c r="G633" s="4">
        <v>20</v>
      </c>
      <c r="H633" s="4">
        <v>61</v>
      </c>
      <c r="I633" s="4">
        <v>1.9</v>
      </c>
      <c r="J633" s="4">
        <v>0</v>
      </c>
      <c r="K633" s="4">
        <v>12.8</v>
      </c>
      <c r="L633" s="8">
        <v>0.1</v>
      </c>
      <c r="M633" s="4">
        <f>IF(AlimentosSMAECOPIA2[[#This Row],[Categoria]]="Cereales",AlimentosSMAECOPIA2[[#This Row],[Proteina]],"")</f>
        <v>1.9</v>
      </c>
      <c r="N633" s="8">
        <f>AlimentosSMAECOPIA2[[#This Row],[Fibra]]/AlimentosSMAECOPIA2[[#This Row],[Peso_neto]]</f>
        <v>5.0000000000000001E-3</v>
      </c>
    </row>
    <row r="634" spans="2:14" hidden="1" x14ac:dyDescent="0.25">
      <c r="B634" s="17" t="s">
        <v>576</v>
      </c>
      <c r="C634" s="3" t="s">
        <v>2040</v>
      </c>
      <c r="D634" s="4">
        <v>20</v>
      </c>
      <c r="E634" s="2" t="s">
        <v>10</v>
      </c>
      <c r="F634" s="4">
        <v>20</v>
      </c>
      <c r="G634" s="4">
        <v>20</v>
      </c>
      <c r="H634" s="4">
        <v>74</v>
      </c>
      <c r="I634" s="4">
        <v>2.5</v>
      </c>
      <c r="J634" s="4">
        <v>0.2</v>
      </c>
      <c r="K634" s="4">
        <v>15</v>
      </c>
      <c r="L634" s="8">
        <v>0.1</v>
      </c>
      <c r="M634" s="4">
        <f>IF(AlimentosSMAECOPIA2[[#This Row],[Categoria]]="Cereales",AlimentosSMAECOPIA2[[#This Row],[Proteina]],"")</f>
        <v>2.5</v>
      </c>
      <c r="N634" s="8">
        <f>AlimentosSMAECOPIA2[[#This Row],[Fibra]]/AlimentosSMAECOPIA2[[#This Row],[Peso_neto]]</f>
        <v>5.0000000000000001E-3</v>
      </c>
    </row>
    <row r="635" spans="2:14" hidden="1" x14ac:dyDescent="0.25">
      <c r="B635" s="17" t="s">
        <v>726</v>
      </c>
      <c r="C635" s="3" t="s">
        <v>2040</v>
      </c>
      <c r="D635" s="4">
        <v>20</v>
      </c>
      <c r="E635" s="2" t="s">
        <v>10</v>
      </c>
      <c r="F635" s="4">
        <v>20</v>
      </c>
      <c r="G635" s="4">
        <v>20</v>
      </c>
      <c r="H635" s="4">
        <v>70</v>
      </c>
      <c r="I635" s="4">
        <v>2.9</v>
      </c>
      <c r="J635" s="4">
        <v>0.3</v>
      </c>
      <c r="K635" s="4">
        <v>15</v>
      </c>
      <c r="L635" s="8">
        <v>0.1</v>
      </c>
      <c r="M635" s="4">
        <f>IF(AlimentosSMAECOPIA2[[#This Row],[Categoria]]="Cereales",AlimentosSMAECOPIA2[[#This Row],[Proteina]],"")</f>
        <v>2.9</v>
      </c>
      <c r="N635" s="8">
        <f>AlimentosSMAECOPIA2[[#This Row],[Fibra]]/AlimentosSMAECOPIA2[[#This Row],[Peso_neto]]</f>
        <v>5.0000000000000001E-3</v>
      </c>
    </row>
    <row r="636" spans="2:14" hidden="1" x14ac:dyDescent="0.25">
      <c r="B636" s="17" t="s">
        <v>727</v>
      </c>
      <c r="C636" s="3" t="s">
        <v>2040</v>
      </c>
      <c r="D636" s="4">
        <v>20</v>
      </c>
      <c r="E636" s="2" t="s">
        <v>10</v>
      </c>
      <c r="F636" s="4">
        <v>20</v>
      </c>
      <c r="G636" s="4">
        <v>20</v>
      </c>
      <c r="H636" s="4">
        <v>70</v>
      </c>
      <c r="I636" s="4">
        <v>2.9</v>
      </c>
      <c r="J636" s="4">
        <v>0.3</v>
      </c>
      <c r="K636" s="4">
        <v>15</v>
      </c>
      <c r="L636" s="8">
        <v>0.1</v>
      </c>
      <c r="M636" s="4">
        <f>IF(AlimentosSMAECOPIA2[[#This Row],[Categoria]]="Cereales",AlimentosSMAECOPIA2[[#This Row],[Proteina]],"")</f>
        <v>2.9</v>
      </c>
      <c r="N636" s="8">
        <f>AlimentosSMAECOPIA2[[#This Row],[Fibra]]/AlimentosSMAECOPIA2[[#This Row],[Peso_neto]]</f>
        <v>5.0000000000000001E-3</v>
      </c>
    </row>
    <row r="637" spans="2:14" hidden="1" x14ac:dyDescent="0.25">
      <c r="B637" s="17" t="s">
        <v>731</v>
      </c>
      <c r="C637" s="3" t="s">
        <v>2040</v>
      </c>
      <c r="D637" s="4">
        <v>20</v>
      </c>
      <c r="E637" s="2" t="s">
        <v>10</v>
      </c>
      <c r="F637" s="4">
        <v>20</v>
      </c>
      <c r="G637" s="4">
        <v>20</v>
      </c>
      <c r="H637" s="4">
        <v>70</v>
      </c>
      <c r="I637" s="4">
        <v>2.9</v>
      </c>
      <c r="J637" s="4">
        <v>0.3</v>
      </c>
      <c r="K637" s="4">
        <v>15</v>
      </c>
      <c r="L637" s="8">
        <v>0.1</v>
      </c>
      <c r="M637" s="4">
        <f>IF(AlimentosSMAECOPIA2[[#This Row],[Categoria]]="Cereales",AlimentosSMAECOPIA2[[#This Row],[Proteina]],"")</f>
        <v>2.9</v>
      </c>
      <c r="N637" s="8">
        <f>AlimentosSMAECOPIA2[[#This Row],[Fibra]]/AlimentosSMAECOPIA2[[#This Row],[Peso_neto]]</f>
        <v>5.0000000000000001E-3</v>
      </c>
    </row>
    <row r="638" spans="2:14" hidden="1" x14ac:dyDescent="0.25">
      <c r="B638" s="17" t="s">
        <v>754</v>
      </c>
      <c r="C638" s="3" t="s">
        <v>2040</v>
      </c>
      <c r="D638" s="4">
        <v>0.5</v>
      </c>
      <c r="E638" s="2" t="s">
        <v>50</v>
      </c>
      <c r="F638" s="4">
        <v>20</v>
      </c>
      <c r="G638" s="4">
        <v>20</v>
      </c>
      <c r="H638" s="4">
        <v>74</v>
      </c>
      <c r="I638" s="4">
        <v>2.5</v>
      </c>
      <c r="J638" s="4">
        <v>0.2</v>
      </c>
      <c r="K638" s="4">
        <v>15</v>
      </c>
      <c r="L638" s="8">
        <v>0.1</v>
      </c>
      <c r="M638" s="4">
        <f>IF(AlimentosSMAECOPIA2[[#This Row],[Categoria]]="Cereales",AlimentosSMAECOPIA2[[#This Row],[Proteina]],"")</f>
        <v>2.5</v>
      </c>
      <c r="N638" s="8">
        <f>AlimentosSMAECOPIA2[[#This Row],[Fibra]]/AlimentosSMAECOPIA2[[#This Row],[Peso_neto]]</f>
        <v>5.0000000000000001E-3</v>
      </c>
    </row>
    <row r="639" spans="2:14" hidden="1" x14ac:dyDescent="0.25">
      <c r="B639" s="17" t="s">
        <v>800</v>
      </c>
      <c r="C639" s="3" t="s">
        <v>2040</v>
      </c>
      <c r="D639" s="4">
        <v>20</v>
      </c>
      <c r="E639" s="2" t="s">
        <v>10</v>
      </c>
      <c r="F639" s="4">
        <v>20</v>
      </c>
      <c r="G639" s="4">
        <v>20</v>
      </c>
      <c r="H639" s="4">
        <v>70</v>
      </c>
      <c r="I639" s="4">
        <v>2.9</v>
      </c>
      <c r="J639" s="4">
        <v>0.3</v>
      </c>
      <c r="K639" s="4">
        <v>15</v>
      </c>
      <c r="L639" s="8">
        <v>0.1</v>
      </c>
      <c r="M639" s="4">
        <f>IF(AlimentosSMAECOPIA2[[#This Row],[Categoria]]="Cereales",AlimentosSMAECOPIA2[[#This Row],[Proteina]],"")</f>
        <v>2.9</v>
      </c>
      <c r="N639" s="8">
        <f>AlimentosSMAECOPIA2[[#This Row],[Fibra]]/AlimentosSMAECOPIA2[[#This Row],[Peso_neto]]</f>
        <v>5.0000000000000001E-3</v>
      </c>
    </row>
    <row r="640" spans="2:14" hidden="1" x14ac:dyDescent="0.25">
      <c r="B640" s="17" t="s">
        <v>1505</v>
      </c>
      <c r="C640" s="3" t="s">
        <v>2040</v>
      </c>
      <c r="D640" s="4">
        <v>0.5</v>
      </c>
      <c r="E640" s="2" t="s">
        <v>50</v>
      </c>
      <c r="F640" s="4">
        <v>20</v>
      </c>
      <c r="G640" s="4">
        <v>20</v>
      </c>
      <c r="H640" s="4">
        <v>74</v>
      </c>
      <c r="I640" s="4">
        <v>2.5</v>
      </c>
      <c r="J640" s="4">
        <v>0.2</v>
      </c>
      <c r="K640" s="4">
        <v>15</v>
      </c>
      <c r="L640" s="8">
        <v>0.1</v>
      </c>
      <c r="M640" s="4">
        <f>IF(AlimentosSMAECOPIA2[[#This Row],[Categoria]]="Cereales",AlimentosSMAECOPIA2[[#This Row],[Proteina]],"")</f>
        <v>2.5</v>
      </c>
      <c r="N640" s="8">
        <f>AlimentosSMAECOPIA2[[#This Row],[Fibra]]/AlimentosSMAECOPIA2[[#This Row],[Peso_neto]]</f>
        <v>5.0000000000000001E-3</v>
      </c>
    </row>
    <row r="641" spans="2:14" hidden="1" x14ac:dyDescent="0.25">
      <c r="B641" s="17" t="s">
        <v>1511</v>
      </c>
      <c r="C641" s="3" t="s">
        <v>2040</v>
      </c>
      <c r="D641" s="4">
        <v>0.5</v>
      </c>
      <c r="E641" s="2" t="s">
        <v>50</v>
      </c>
      <c r="F641" s="4">
        <v>20</v>
      </c>
      <c r="G641" s="4">
        <v>20</v>
      </c>
      <c r="H641" s="4">
        <v>74</v>
      </c>
      <c r="I641" s="4">
        <v>2.5</v>
      </c>
      <c r="J641" s="4">
        <v>0.2</v>
      </c>
      <c r="K641" s="4">
        <v>15</v>
      </c>
      <c r="L641" s="8">
        <v>0.1</v>
      </c>
      <c r="M641" s="4">
        <f>IF(AlimentosSMAECOPIA2[[#This Row],[Categoria]]="Cereales",AlimentosSMAECOPIA2[[#This Row],[Proteina]],"")</f>
        <v>2.5</v>
      </c>
      <c r="N641" s="8">
        <f>AlimentosSMAECOPIA2[[#This Row],[Fibra]]/AlimentosSMAECOPIA2[[#This Row],[Peso_neto]]</f>
        <v>5.0000000000000001E-3</v>
      </c>
    </row>
    <row r="642" spans="2:14" hidden="1" x14ac:dyDescent="0.25">
      <c r="B642" s="17" t="s">
        <v>1921</v>
      </c>
      <c r="C642" s="3" t="s">
        <v>2040</v>
      </c>
      <c r="D642" s="4">
        <v>20</v>
      </c>
      <c r="E642" s="2" t="s">
        <v>10</v>
      </c>
      <c r="F642" s="4">
        <v>20</v>
      </c>
      <c r="G642" s="4">
        <v>20</v>
      </c>
      <c r="H642" s="4">
        <v>74</v>
      </c>
      <c r="I642" s="4">
        <v>2.5</v>
      </c>
      <c r="J642" s="4">
        <v>0.2</v>
      </c>
      <c r="K642" s="4">
        <v>15</v>
      </c>
      <c r="L642" s="8">
        <v>0.1</v>
      </c>
      <c r="M642" s="4">
        <f>IF(AlimentosSMAECOPIA2[[#This Row],[Categoria]]="Cereales",AlimentosSMAECOPIA2[[#This Row],[Proteina]],"")</f>
        <v>2.5</v>
      </c>
      <c r="N642" s="8">
        <f>AlimentosSMAECOPIA2[[#This Row],[Fibra]]/AlimentosSMAECOPIA2[[#This Row],[Peso_neto]]</f>
        <v>5.0000000000000001E-3</v>
      </c>
    </row>
    <row r="643" spans="2:14" hidden="1" x14ac:dyDescent="0.25">
      <c r="B643" s="17" t="s">
        <v>1582</v>
      </c>
      <c r="C643" s="3" t="s">
        <v>39</v>
      </c>
      <c r="D643" s="4">
        <v>1</v>
      </c>
      <c r="E643" s="2" t="s">
        <v>50</v>
      </c>
      <c r="F643" s="4">
        <v>104</v>
      </c>
      <c r="G643" s="4">
        <v>104</v>
      </c>
      <c r="H643" s="4">
        <v>16</v>
      </c>
      <c r="I643" s="4">
        <v>0.7</v>
      </c>
      <c r="J643" s="4">
        <v>0.1</v>
      </c>
      <c r="K643" s="4">
        <v>3.8</v>
      </c>
      <c r="L643" s="8">
        <v>0.5</v>
      </c>
      <c r="M643" s="4" t="str">
        <f>IF(AlimentosSMAECOPIA2[[#This Row],[Categoria]]="Cereales",AlimentosSMAECOPIA2[[#This Row],[Proteina]],"")</f>
        <v/>
      </c>
      <c r="N643" s="8">
        <f>AlimentosSMAECOPIA2[[#This Row],[Fibra]]/AlimentosSMAECOPIA2[[#This Row],[Peso_neto]]</f>
        <v>4.807692307692308E-3</v>
      </c>
    </row>
    <row r="644" spans="2:14" hidden="1" x14ac:dyDescent="0.25">
      <c r="B644" s="17" t="s">
        <v>625</v>
      </c>
      <c r="C644" s="3" t="s">
        <v>2040</v>
      </c>
      <c r="D644" s="4">
        <v>125</v>
      </c>
      <c r="E644" s="2" t="s">
        <v>10</v>
      </c>
      <c r="F644" s="4">
        <v>125</v>
      </c>
      <c r="G644" s="4">
        <v>125</v>
      </c>
      <c r="H644" s="4">
        <v>101</v>
      </c>
      <c r="I644" s="4">
        <v>1.3</v>
      </c>
      <c r="J644" s="4">
        <v>5.8</v>
      </c>
      <c r="K644" s="4">
        <v>11.3</v>
      </c>
      <c r="L644" s="8">
        <v>0.6</v>
      </c>
      <c r="M644" s="4">
        <f>IF(AlimentosSMAECOPIA2[[#This Row],[Categoria]]="Cereales",AlimentosSMAECOPIA2[[#This Row],[Proteina]],"")</f>
        <v>1.3</v>
      </c>
      <c r="N644" s="8">
        <f>AlimentosSMAECOPIA2[[#This Row],[Fibra]]/AlimentosSMAECOPIA2[[#This Row],[Peso_neto]]</f>
        <v>4.7999999999999996E-3</v>
      </c>
    </row>
    <row r="645" spans="2:14" hidden="1" x14ac:dyDescent="0.25">
      <c r="B645" s="17" t="s">
        <v>1344</v>
      </c>
      <c r="C645" s="3" t="s">
        <v>2040</v>
      </c>
      <c r="D645" s="4">
        <v>100</v>
      </c>
      <c r="E645" s="2" t="s">
        <v>10</v>
      </c>
      <c r="F645" s="4">
        <v>100</v>
      </c>
      <c r="G645" s="4">
        <v>86</v>
      </c>
      <c r="H645" s="4">
        <v>66</v>
      </c>
      <c r="I645" s="4">
        <v>1.9</v>
      </c>
      <c r="J645" s="4">
        <v>0.1</v>
      </c>
      <c r="K645" s="4">
        <v>15.1</v>
      </c>
      <c r="L645" s="8">
        <v>0.4</v>
      </c>
      <c r="M645" s="4">
        <f>IF(AlimentosSMAECOPIA2[[#This Row],[Categoria]]="Cereales",AlimentosSMAECOPIA2[[#This Row],[Proteina]],"")</f>
        <v>1.9</v>
      </c>
      <c r="N645" s="8">
        <f>AlimentosSMAECOPIA2[[#This Row],[Fibra]]/AlimentosSMAECOPIA2[[#This Row],[Peso_neto]]</f>
        <v>4.6511627906976744E-3</v>
      </c>
    </row>
    <row r="646" spans="2:14" hidden="1" x14ac:dyDescent="0.25">
      <c r="B646" s="17" t="s">
        <v>251</v>
      </c>
      <c r="C646" s="3" t="s">
        <v>2040</v>
      </c>
      <c r="D646" s="4">
        <v>0.33333333300000001</v>
      </c>
      <c r="E646" s="2" t="s">
        <v>45</v>
      </c>
      <c r="F646" s="4">
        <v>22</v>
      </c>
      <c r="G646" s="4">
        <v>22</v>
      </c>
      <c r="H646" s="4">
        <v>67</v>
      </c>
      <c r="I646" s="4">
        <v>2.1</v>
      </c>
      <c r="J646" s="4">
        <v>0</v>
      </c>
      <c r="K646" s="4">
        <v>14.1</v>
      </c>
      <c r="L646" s="8">
        <v>0.1</v>
      </c>
      <c r="M646" s="4">
        <f>IF(AlimentosSMAECOPIA2[[#This Row],[Categoria]]="Cereales",AlimentosSMAECOPIA2[[#This Row],[Proteina]],"")</f>
        <v>2.1</v>
      </c>
      <c r="N646" s="8">
        <f>AlimentosSMAECOPIA2[[#This Row],[Fibra]]/AlimentosSMAECOPIA2[[#This Row],[Peso_neto]]</f>
        <v>4.5454545454545461E-3</v>
      </c>
    </row>
    <row r="647" spans="2:14" hidden="1" x14ac:dyDescent="0.25">
      <c r="B647" s="17" t="s">
        <v>1405</v>
      </c>
      <c r="C647" s="3" t="s">
        <v>2040</v>
      </c>
      <c r="D647" s="4">
        <v>0.33333333300000001</v>
      </c>
      <c r="E647" s="2" t="s">
        <v>45</v>
      </c>
      <c r="F647" s="4">
        <v>22</v>
      </c>
      <c r="G647" s="4">
        <v>22</v>
      </c>
      <c r="H647" s="4">
        <v>67</v>
      </c>
      <c r="I647" s="4">
        <v>2.1</v>
      </c>
      <c r="J647" s="4">
        <v>0</v>
      </c>
      <c r="K647" s="4">
        <v>14.1</v>
      </c>
      <c r="L647" s="8">
        <v>0.1</v>
      </c>
      <c r="M647" s="4">
        <f>IF(AlimentosSMAECOPIA2[[#This Row],[Categoria]]="Cereales",AlimentosSMAECOPIA2[[#This Row],[Proteina]],"")</f>
        <v>2.1</v>
      </c>
      <c r="N647" s="8">
        <f>AlimentosSMAECOPIA2[[#This Row],[Fibra]]/AlimentosSMAECOPIA2[[#This Row],[Peso_neto]]</f>
        <v>4.5454545454545461E-3</v>
      </c>
    </row>
    <row r="648" spans="2:14" hidden="1" x14ac:dyDescent="0.25">
      <c r="B648" s="17" t="s">
        <v>624</v>
      </c>
      <c r="C648" s="3" t="s">
        <v>2040</v>
      </c>
      <c r="D648" s="4">
        <v>90</v>
      </c>
      <c r="E648" s="2" t="s">
        <v>10</v>
      </c>
      <c r="F648" s="4">
        <v>90</v>
      </c>
      <c r="G648" s="4">
        <v>90</v>
      </c>
      <c r="H648" s="4">
        <v>109</v>
      </c>
      <c r="I648" s="4">
        <v>1.4</v>
      </c>
      <c r="J648" s="4">
        <v>7.2</v>
      </c>
      <c r="K648" s="4">
        <v>9.8000000000000007</v>
      </c>
      <c r="L648" s="8">
        <v>0.4</v>
      </c>
      <c r="M648" s="4">
        <f>IF(AlimentosSMAECOPIA2[[#This Row],[Categoria]]="Cereales",AlimentosSMAECOPIA2[[#This Row],[Proteina]],"")</f>
        <v>1.4</v>
      </c>
      <c r="N648" s="8">
        <f>AlimentosSMAECOPIA2[[#This Row],[Fibra]]/AlimentosSMAECOPIA2[[#This Row],[Peso_neto]]</f>
        <v>4.4444444444444444E-3</v>
      </c>
    </row>
    <row r="649" spans="2:14" hidden="1" x14ac:dyDescent="0.25">
      <c r="B649" s="17" t="s">
        <v>1857</v>
      </c>
      <c r="C649" s="3" t="s">
        <v>2040</v>
      </c>
      <c r="D649" s="4">
        <v>1</v>
      </c>
      <c r="E649" s="2" t="s">
        <v>50</v>
      </c>
      <c r="F649" s="4">
        <v>226</v>
      </c>
      <c r="G649" s="4">
        <v>226</v>
      </c>
      <c r="H649" s="4">
        <v>120</v>
      </c>
      <c r="I649" s="4">
        <v>8.5</v>
      </c>
      <c r="J649" s="4">
        <v>5.4</v>
      </c>
      <c r="K649" s="4">
        <v>10.8</v>
      </c>
      <c r="L649" s="8">
        <v>1</v>
      </c>
      <c r="M649" s="4">
        <f>IF(AlimentosSMAECOPIA2[[#This Row],[Categoria]]="Cereales",AlimentosSMAECOPIA2[[#This Row],[Proteina]],"")</f>
        <v>8.5</v>
      </c>
      <c r="N649" s="8">
        <f>AlimentosSMAECOPIA2[[#This Row],[Fibra]]/AlimentosSMAECOPIA2[[#This Row],[Peso_neto]]</f>
        <v>4.4247787610619468E-3</v>
      </c>
    </row>
    <row r="650" spans="2:14" hidden="1" x14ac:dyDescent="0.25">
      <c r="B650" s="17" t="s">
        <v>1479</v>
      </c>
      <c r="C650" s="3" t="s">
        <v>2040</v>
      </c>
      <c r="D650" s="4">
        <v>20</v>
      </c>
      <c r="E650" s="2" t="s">
        <v>10</v>
      </c>
      <c r="F650" s="4">
        <v>195</v>
      </c>
      <c r="G650" s="4">
        <v>195</v>
      </c>
      <c r="H650" s="4">
        <v>102</v>
      </c>
      <c r="I650" s="4">
        <v>0.8</v>
      </c>
      <c r="J650" s="4">
        <v>6.4</v>
      </c>
      <c r="K650" s="4">
        <v>10.4</v>
      </c>
      <c r="L650" s="8">
        <v>0.8</v>
      </c>
      <c r="M650" s="4">
        <f>IF(AlimentosSMAECOPIA2[[#This Row],[Categoria]]="Cereales",AlimentosSMAECOPIA2[[#This Row],[Proteina]],"")</f>
        <v>0.8</v>
      </c>
      <c r="N650" s="8">
        <f>AlimentosSMAECOPIA2[[#This Row],[Fibra]]/AlimentosSMAECOPIA2[[#This Row],[Peso_neto]]</f>
        <v>4.1025641025641026E-3</v>
      </c>
    </row>
    <row r="651" spans="2:14" hidden="1" x14ac:dyDescent="0.25">
      <c r="B651" s="17" t="s">
        <v>1856</v>
      </c>
      <c r="C651" s="3" t="s">
        <v>2040</v>
      </c>
      <c r="D651" s="4">
        <v>1</v>
      </c>
      <c r="E651" s="2" t="s">
        <v>50</v>
      </c>
      <c r="F651" s="4">
        <v>230</v>
      </c>
      <c r="G651" s="4">
        <v>230</v>
      </c>
      <c r="H651" s="4">
        <v>116</v>
      </c>
      <c r="I651" s="4">
        <v>2.9</v>
      </c>
      <c r="J651" s="4">
        <v>6.2</v>
      </c>
      <c r="K651" s="4">
        <v>12.69</v>
      </c>
      <c r="L651" s="8">
        <v>0.9</v>
      </c>
      <c r="M651" s="4">
        <f>IF(AlimentosSMAECOPIA2[[#This Row],[Categoria]]="Cereales",AlimentosSMAECOPIA2[[#This Row],[Proteina]],"")</f>
        <v>2.9</v>
      </c>
      <c r="N651" s="8">
        <f>AlimentosSMAECOPIA2[[#This Row],[Fibra]]/AlimentosSMAECOPIA2[[#This Row],[Peso_neto]]</f>
        <v>3.9130434782608699E-3</v>
      </c>
    </row>
    <row r="652" spans="2:14" hidden="1" x14ac:dyDescent="0.25">
      <c r="B652" s="17" t="s">
        <v>1059</v>
      </c>
      <c r="C652" s="3" t="s">
        <v>32</v>
      </c>
      <c r="D652" s="4">
        <v>0.75</v>
      </c>
      <c r="E652" s="2" t="s">
        <v>50</v>
      </c>
      <c r="F652" s="4">
        <v>180</v>
      </c>
      <c r="G652" s="4">
        <v>180</v>
      </c>
      <c r="H652" s="4">
        <v>45</v>
      </c>
      <c r="I652" s="4">
        <v>0.7</v>
      </c>
      <c r="J652" s="4">
        <v>0</v>
      </c>
      <c r="K652" s="4">
        <v>15.6</v>
      </c>
      <c r="L652" s="8">
        <v>0.7</v>
      </c>
      <c r="M652" s="4" t="str">
        <f>IF(AlimentosSMAECOPIA2[[#This Row],[Categoria]]="Cereales",AlimentosSMAECOPIA2[[#This Row],[Proteina]],"")</f>
        <v/>
      </c>
      <c r="N652" s="8">
        <f>AlimentosSMAECOPIA2[[#This Row],[Fibra]]/AlimentosSMAECOPIA2[[#This Row],[Peso_neto]]</f>
        <v>3.8888888888888888E-3</v>
      </c>
    </row>
    <row r="653" spans="2:14" hidden="1" x14ac:dyDescent="0.25">
      <c r="B653" s="17" t="s">
        <v>1773</v>
      </c>
      <c r="C653" s="3" t="s">
        <v>2040</v>
      </c>
      <c r="D653" s="4">
        <v>100</v>
      </c>
      <c r="E653" s="2" t="s">
        <v>10</v>
      </c>
      <c r="F653" s="4">
        <v>100</v>
      </c>
      <c r="G653" s="4">
        <v>80</v>
      </c>
      <c r="H653" s="4">
        <v>63</v>
      </c>
      <c r="I653" s="4">
        <v>1.6</v>
      </c>
      <c r="J653" s="4">
        <v>0.2</v>
      </c>
      <c r="K653" s="4">
        <v>14.2</v>
      </c>
      <c r="L653" s="8">
        <v>0.3</v>
      </c>
      <c r="M653" s="4">
        <f>IF(AlimentosSMAECOPIA2[[#This Row],[Categoria]]="Cereales",AlimentosSMAECOPIA2[[#This Row],[Proteina]],"")</f>
        <v>1.6</v>
      </c>
      <c r="N653" s="8">
        <f>AlimentosSMAECOPIA2[[#This Row],[Fibra]]/AlimentosSMAECOPIA2[[#This Row],[Peso_neto]]</f>
        <v>3.7499999999999999E-3</v>
      </c>
    </row>
    <row r="654" spans="2:14" hidden="1" x14ac:dyDescent="0.25">
      <c r="B654" s="17" t="s">
        <v>1417</v>
      </c>
      <c r="C654" s="3" t="s">
        <v>2040</v>
      </c>
      <c r="D654" s="4">
        <v>1</v>
      </c>
      <c r="E654" s="2" t="s">
        <v>476</v>
      </c>
      <c r="F654" s="4">
        <v>28</v>
      </c>
      <c r="G654" s="4">
        <v>28</v>
      </c>
      <c r="H654" s="4">
        <v>73</v>
      </c>
      <c r="I654" s="4">
        <v>2.6</v>
      </c>
      <c r="J654" s="4">
        <v>0.2</v>
      </c>
      <c r="K654" s="4">
        <v>15</v>
      </c>
      <c r="L654" s="8">
        <v>0.1</v>
      </c>
      <c r="M654" s="4">
        <f>IF(AlimentosSMAECOPIA2[[#This Row],[Categoria]]="Cereales",AlimentosSMAECOPIA2[[#This Row],[Proteina]],"")</f>
        <v>2.6</v>
      </c>
      <c r="N654" s="8">
        <f>AlimentosSMAECOPIA2[[#This Row],[Fibra]]/AlimentosSMAECOPIA2[[#This Row],[Peso_neto]]</f>
        <v>3.5714285714285718E-3</v>
      </c>
    </row>
    <row r="655" spans="2:14" hidden="1" x14ac:dyDescent="0.25">
      <c r="B655" s="17" t="s">
        <v>1554</v>
      </c>
      <c r="C655" s="3" t="s">
        <v>2040</v>
      </c>
      <c r="D655" s="4">
        <v>0.33333333300000001</v>
      </c>
      <c r="E655" s="2" t="s">
        <v>45</v>
      </c>
      <c r="F655" s="4">
        <v>28</v>
      </c>
      <c r="G655" s="4">
        <v>28</v>
      </c>
      <c r="H655" s="4">
        <v>108</v>
      </c>
      <c r="I655" s="4">
        <v>1</v>
      </c>
      <c r="J655" s="4">
        <v>4.9000000000000004</v>
      </c>
      <c r="K655" s="4">
        <v>15.1</v>
      </c>
      <c r="L655" s="8">
        <v>0.1</v>
      </c>
      <c r="M655" s="4">
        <f>IF(AlimentosSMAECOPIA2[[#This Row],[Categoria]]="Cereales",AlimentosSMAECOPIA2[[#This Row],[Proteina]],"")</f>
        <v>1</v>
      </c>
      <c r="N655" s="8">
        <f>AlimentosSMAECOPIA2[[#This Row],[Fibra]]/AlimentosSMAECOPIA2[[#This Row],[Peso_neto]]</f>
        <v>3.5714285714285718E-3</v>
      </c>
    </row>
    <row r="656" spans="2:14" hidden="1" x14ac:dyDescent="0.25">
      <c r="B656" s="17" t="s">
        <v>1951</v>
      </c>
      <c r="C656" s="3" t="s">
        <v>2040</v>
      </c>
      <c r="D656" s="4">
        <v>1</v>
      </c>
      <c r="E656" s="2" t="s">
        <v>45</v>
      </c>
      <c r="F656" s="4">
        <v>28</v>
      </c>
      <c r="G656" s="4">
        <v>28</v>
      </c>
      <c r="H656" s="4">
        <v>80</v>
      </c>
      <c r="I656" s="4">
        <v>1.9</v>
      </c>
      <c r="J656" s="4">
        <v>1.9</v>
      </c>
      <c r="K656" s="4">
        <v>13.4</v>
      </c>
      <c r="L656" s="8">
        <v>0.1</v>
      </c>
      <c r="M656" s="4">
        <f>IF(AlimentosSMAECOPIA2[[#This Row],[Categoria]]="Cereales",AlimentosSMAECOPIA2[[#This Row],[Proteina]],"")</f>
        <v>1.9</v>
      </c>
      <c r="N656" s="8">
        <f>AlimentosSMAECOPIA2[[#This Row],[Fibra]]/AlimentosSMAECOPIA2[[#This Row],[Peso_neto]]</f>
        <v>3.5714285714285718E-3</v>
      </c>
    </row>
    <row r="657" spans="2:14" hidden="1" x14ac:dyDescent="0.25">
      <c r="B657" s="17" t="s">
        <v>475</v>
      </c>
      <c r="C657" s="3" t="s">
        <v>2040</v>
      </c>
      <c r="D657" s="4">
        <v>1</v>
      </c>
      <c r="E657" s="2" t="s">
        <v>476</v>
      </c>
      <c r="F657" s="4">
        <v>30</v>
      </c>
      <c r="G657" s="4">
        <v>30</v>
      </c>
      <c r="H657" s="4">
        <v>96</v>
      </c>
      <c r="I657" s="4">
        <v>1.7</v>
      </c>
      <c r="J657" s="4">
        <v>6.8</v>
      </c>
      <c r="K657" s="4">
        <v>7.7</v>
      </c>
      <c r="L657" s="8">
        <v>0.1</v>
      </c>
      <c r="M657" s="4">
        <f>IF(AlimentosSMAECOPIA2[[#This Row],[Categoria]]="Cereales",AlimentosSMAECOPIA2[[#This Row],[Proteina]],"")</f>
        <v>1.7</v>
      </c>
      <c r="N657" s="8">
        <f>AlimentosSMAECOPIA2[[#This Row],[Fibra]]/AlimentosSMAECOPIA2[[#This Row],[Peso_neto]]</f>
        <v>3.3333333333333335E-3</v>
      </c>
    </row>
    <row r="658" spans="2:14" hidden="1" x14ac:dyDescent="0.25">
      <c r="B658" s="17" t="s">
        <v>1806</v>
      </c>
      <c r="C658" s="3" t="s">
        <v>2040</v>
      </c>
      <c r="D658" s="4">
        <v>1</v>
      </c>
      <c r="E658" s="2" t="s">
        <v>45</v>
      </c>
      <c r="F658" s="4">
        <v>30</v>
      </c>
      <c r="G658" s="4">
        <v>30</v>
      </c>
      <c r="H658" s="4">
        <v>100</v>
      </c>
      <c r="I658" s="4">
        <v>1.4</v>
      </c>
      <c r="J658" s="4">
        <v>2.1</v>
      </c>
      <c r="K658" s="4">
        <v>18.899999999999999</v>
      </c>
      <c r="L658" s="8">
        <v>0.1</v>
      </c>
      <c r="M658" s="4">
        <f>IF(AlimentosSMAECOPIA2[[#This Row],[Categoria]]="Cereales",AlimentosSMAECOPIA2[[#This Row],[Proteina]],"")</f>
        <v>1.4</v>
      </c>
      <c r="N658" s="8">
        <f>AlimentosSMAECOPIA2[[#This Row],[Fibra]]/AlimentosSMAECOPIA2[[#This Row],[Peso_neto]]</f>
        <v>3.3333333333333335E-3</v>
      </c>
    </row>
    <row r="659" spans="2:14" hidden="1" x14ac:dyDescent="0.25">
      <c r="B659" s="17" t="s">
        <v>1053</v>
      </c>
      <c r="C659" s="3" t="s">
        <v>32</v>
      </c>
      <c r="D659" s="4">
        <v>0.5</v>
      </c>
      <c r="E659" s="2" t="s">
        <v>50</v>
      </c>
      <c r="F659" s="4">
        <v>120</v>
      </c>
      <c r="G659" s="4">
        <v>120</v>
      </c>
      <c r="H659" s="4">
        <v>61</v>
      </c>
      <c r="I659" s="4">
        <v>0.1</v>
      </c>
      <c r="J659" s="4">
        <v>0.1</v>
      </c>
      <c r="K659" s="4">
        <v>15.7</v>
      </c>
      <c r="L659" s="8">
        <v>0.4</v>
      </c>
      <c r="M659" s="4" t="str">
        <f>IF(AlimentosSMAECOPIA2[[#This Row],[Categoria]]="Cereales",AlimentosSMAECOPIA2[[#This Row],[Proteina]],"")</f>
        <v/>
      </c>
      <c r="N659" s="8">
        <f>AlimentosSMAECOPIA2[[#This Row],[Fibra]]/AlimentosSMAECOPIA2[[#This Row],[Peso_neto]]</f>
        <v>3.3333333333333335E-3</v>
      </c>
    </row>
    <row r="660" spans="2:14" hidden="1" x14ac:dyDescent="0.25">
      <c r="B660" s="17" t="s">
        <v>1887</v>
      </c>
      <c r="C660" s="3" t="s">
        <v>2040</v>
      </c>
      <c r="D660" s="4">
        <v>0.5</v>
      </c>
      <c r="E660" s="2" t="s">
        <v>50</v>
      </c>
      <c r="F660" s="4">
        <v>121</v>
      </c>
      <c r="G660" s="4">
        <v>121</v>
      </c>
      <c r="H660" s="4">
        <v>72</v>
      </c>
      <c r="I660" s="4">
        <v>1.7</v>
      </c>
      <c r="J660" s="4">
        <v>0.3</v>
      </c>
      <c r="K660" s="4">
        <v>15.6</v>
      </c>
      <c r="L660" s="8">
        <v>0.4</v>
      </c>
      <c r="M660" s="4">
        <f>IF(AlimentosSMAECOPIA2[[#This Row],[Categoria]]="Cereales",AlimentosSMAECOPIA2[[#This Row],[Proteina]],"")</f>
        <v>1.7</v>
      </c>
      <c r="N660" s="8">
        <f>AlimentosSMAECOPIA2[[#This Row],[Fibra]]/AlimentosSMAECOPIA2[[#This Row],[Peso_neto]]</f>
        <v>3.3057851239669425E-3</v>
      </c>
    </row>
    <row r="661" spans="2:14" hidden="1" x14ac:dyDescent="0.25">
      <c r="B661" s="17" t="s">
        <v>788</v>
      </c>
      <c r="C661" s="3" t="s">
        <v>32</v>
      </c>
      <c r="D661" s="4">
        <v>1</v>
      </c>
      <c r="E661" s="2" t="s">
        <v>50</v>
      </c>
      <c r="F661" s="4">
        <v>166</v>
      </c>
      <c r="G661" s="4">
        <v>1066</v>
      </c>
      <c r="H661" s="4">
        <v>53</v>
      </c>
      <c r="I661" s="4">
        <v>1.1000000000000001</v>
      </c>
      <c r="J661" s="4">
        <v>0.5</v>
      </c>
      <c r="K661" s="4">
        <v>12.7</v>
      </c>
      <c r="L661" s="8">
        <v>3.3</v>
      </c>
      <c r="M661" s="4" t="str">
        <f>IF(AlimentosSMAECOPIA2[[#This Row],[Categoria]]="Cereales",AlimentosSMAECOPIA2[[#This Row],[Proteina]],"")</f>
        <v/>
      </c>
      <c r="N661" s="8">
        <f>AlimentosSMAECOPIA2[[#This Row],[Fibra]]/AlimentosSMAECOPIA2[[#This Row],[Peso_neto]]</f>
        <v>3.095684803001876E-3</v>
      </c>
    </row>
    <row r="662" spans="2:14" hidden="1" x14ac:dyDescent="0.25">
      <c r="B662" s="17" t="s">
        <v>1922</v>
      </c>
      <c r="C662" s="3" t="s">
        <v>2040</v>
      </c>
      <c r="D662" s="4">
        <v>0.2</v>
      </c>
      <c r="E662" s="2" t="s">
        <v>45</v>
      </c>
      <c r="F662" s="4">
        <v>40</v>
      </c>
      <c r="G662" s="4">
        <v>40</v>
      </c>
      <c r="H662" s="4">
        <v>102</v>
      </c>
      <c r="I662" s="4">
        <v>3.1</v>
      </c>
      <c r="J662" s="4">
        <v>6</v>
      </c>
      <c r="K662" s="4">
        <v>8.8000000000000007</v>
      </c>
      <c r="L662" s="8">
        <v>0.1</v>
      </c>
      <c r="M662" s="4">
        <f>IF(AlimentosSMAECOPIA2[[#This Row],[Categoria]]="Cereales",AlimentosSMAECOPIA2[[#This Row],[Proteina]],"")</f>
        <v>3.1</v>
      </c>
      <c r="N662" s="8">
        <f>AlimentosSMAECOPIA2[[#This Row],[Fibra]]/AlimentosSMAECOPIA2[[#This Row],[Peso_neto]]</f>
        <v>2.5000000000000001E-3</v>
      </c>
    </row>
    <row r="663" spans="2:14" hidden="1" x14ac:dyDescent="0.25">
      <c r="B663" s="17" t="s">
        <v>1051</v>
      </c>
      <c r="C663" s="3" t="s">
        <v>32</v>
      </c>
      <c r="D663" s="4">
        <v>0.33333333300000001</v>
      </c>
      <c r="E663" s="2" t="s">
        <v>50</v>
      </c>
      <c r="F663" s="4">
        <v>80</v>
      </c>
      <c r="G663" s="4">
        <v>80</v>
      </c>
      <c r="H663" s="4">
        <v>52</v>
      </c>
      <c r="I663" s="4">
        <v>0.6</v>
      </c>
      <c r="J663" s="4">
        <v>0.1</v>
      </c>
      <c r="K663" s="4">
        <v>12.5</v>
      </c>
      <c r="L663" s="8">
        <v>0.2</v>
      </c>
      <c r="M663" s="4" t="str">
        <f>IF(AlimentosSMAECOPIA2[[#This Row],[Categoria]]="Cereales",AlimentosSMAECOPIA2[[#This Row],[Proteina]],"")</f>
        <v/>
      </c>
      <c r="N663" s="8">
        <f>AlimentosSMAECOPIA2[[#This Row],[Fibra]]/AlimentosSMAECOPIA2[[#This Row],[Peso_neto]]</f>
        <v>2.5000000000000001E-3</v>
      </c>
    </row>
    <row r="664" spans="2:14" hidden="1" x14ac:dyDescent="0.25">
      <c r="B664" s="17" t="s">
        <v>1303</v>
      </c>
      <c r="C664" s="3" t="s">
        <v>32</v>
      </c>
      <c r="D664" s="4">
        <v>0.5</v>
      </c>
      <c r="E664" s="2" t="s">
        <v>50</v>
      </c>
      <c r="F664" s="4">
        <v>130</v>
      </c>
      <c r="G664" s="4">
        <v>130</v>
      </c>
      <c r="H664" s="4">
        <v>57</v>
      </c>
      <c r="I664" s="4">
        <v>1</v>
      </c>
      <c r="J664" s="4">
        <v>0.2</v>
      </c>
      <c r="K664" s="4">
        <v>13.2</v>
      </c>
      <c r="L664" s="8">
        <v>0.3</v>
      </c>
      <c r="M664" s="4" t="str">
        <f>IF(AlimentosSMAECOPIA2[[#This Row],[Categoria]]="Cereales",AlimentosSMAECOPIA2[[#This Row],[Proteina]],"")</f>
        <v/>
      </c>
      <c r="N664" s="8">
        <f>AlimentosSMAECOPIA2[[#This Row],[Fibra]]/AlimentosSMAECOPIA2[[#This Row],[Peso_neto]]</f>
        <v>2.3076923076923075E-3</v>
      </c>
    </row>
    <row r="665" spans="2:14" hidden="1" x14ac:dyDescent="0.25">
      <c r="B665" s="17" t="s">
        <v>157</v>
      </c>
      <c r="C665" s="3" t="s">
        <v>2040</v>
      </c>
      <c r="D665" s="4">
        <v>0.25</v>
      </c>
      <c r="E665" s="2" t="s">
        <v>50</v>
      </c>
      <c r="F665" s="4">
        <v>47</v>
      </c>
      <c r="G665" s="4">
        <v>47</v>
      </c>
      <c r="H665" s="4">
        <v>60</v>
      </c>
      <c r="I665" s="4">
        <v>1.1000000000000001</v>
      </c>
      <c r="J665" s="4">
        <v>0.1</v>
      </c>
      <c r="K665" s="4">
        <v>13.3</v>
      </c>
      <c r="L665" s="8">
        <v>0.1</v>
      </c>
      <c r="M665" s="4">
        <f>IF(AlimentosSMAECOPIA2[[#This Row],[Categoria]]="Cereales",AlimentosSMAECOPIA2[[#This Row],[Proteina]],"")</f>
        <v>1.1000000000000001</v>
      </c>
      <c r="N665" s="8">
        <f>AlimentosSMAECOPIA2[[#This Row],[Fibra]]/AlimentosSMAECOPIA2[[#This Row],[Peso_neto]]</f>
        <v>2.1276595744680851E-3</v>
      </c>
    </row>
    <row r="666" spans="2:14" hidden="1" x14ac:dyDescent="0.25">
      <c r="B666" s="17" t="s">
        <v>1054</v>
      </c>
      <c r="C666" s="3" t="s">
        <v>32</v>
      </c>
      <c r="D666" s="4">
        <v>0.5</v>
      </c>
      <c r="E666" s="2" t="s">
        <v>50</v>
      </c>
      <c r="F666" s="4">
        <v>120</v>
      </c>
      <c r="G666" s="4">
        <v>120</v>
      </c>
      <c r="H666" s="4">
        <v>54</v>
      </c>
      <c r="I666" s="4">
        <v>0.8</v>
      </c>
      <c r="J666" s="4">
        <v>0.2</v>
      </c>
      <c r="K666" s="4">
        <v>12.5</v>
      </c>
      <c r="L666" s="8">
        <v>0.2</v>
      </c>
      <c r="M666" s="4" t="str">
        <f>IF(AlimentosSMAECOPIA2[[#This Row],[Categoria]]="Cereales",AlimentosSMAECOPIA2[[#This Row],[Proteina]],"")</f>
        <v/>
      </c>
      <c r="N666" s="8">
        <f>AlimentosSMAECOPIA2[[#This Row],[Fibra]]/AlimentosSMAECOPIA2[[#This Row],[Peso_neto]]</f>
        <v>1.6666666666666668E-3</v>
      </c>
    </row>
    <row r="667" spans="2:14" hidden="1" x14ac:dyDescent="0.25">
      <c r="B667" s="17" t="s">
        <v>1154</v>
      </c>
      <c r="C667" s="3" t="s">
        <v>32</v>
      </c>
      <c r="D667" s="4">
        <v>1</v>
      </c>
      <c r="E667" s="2" t="s">
        <v>45</v>
      </c>
      <c r="F667" s="4">
        <v>61</v>
      </c>
      <c r="G667" s="4">
        <v>61</v>
      </c>
      <c r="H667" s="4">
        <v>56</v>
      </c>
      <c r="I667" s="4">
        <v>0.3</v>
      </c>
      <c r="J667" s="4">
        <v>0.1</v>
      </c>
      <c r="K667" s="4">
        <v>15</v>
      </c>
      <c r="L667" s="8">
        <v>0.1</v>
      </c>
      <c r="M667" s="4" t="str">
        <f>IF(AlimentosSMAECOPIA2[[#This Row],[Categoria]]="Cereales",AlimentosSMAECOPIA2[[#This Row],[Proteina]],"")</f>
        <v/>
      </c>
      <c r="N667" s="8">
        <f>AlimentosSMAECOPIA2[[#This Row],[Fibra]]/AlimentosSMAECOPIA2[[#This Row],[Peso_neto]]</f>
        <v>1.639344262295082E-3</v>
      </c>
    </row>
    <row r="668" spans="2:14" hidden="1" x14ac:dyDescent="0.25">
      <c r="B668" s="17" t="s">
        <v>1056</v>
      </c>
      <c r="C668" s="3" t="s">
        <v>32</v>
      </c>
      <c r="D668" s="4">
        <v>0.5</v>
      </c>
      <c r="E668" s="2" t="s">
        <v>50</v>
      </c>
      <c r="F668" s="4">
        <v>120</v>
      </c>
      <c r="G668" s="4">
        <v>120</v>
      </c>
      <c r="H668" s="4">
        <v>47</v>
      </c>
      <c r="I668" s="4">
        <v>0.6</v>
      </c>
      <c r="J668" s="4">
        <v>0.1</v>
      </c>
      <c r="K668" s="4">
        <v>11</v>
      </c>
      <c r="L668" s="8">
        <v>0.1</v>
      </c>
      <c r="M668" s="4" t="str">
        <f>IF(AlimentosSMAECOPIA2[[#This Row],[Categoria]]="Cereales",AlimentosSMAECOPIA2[[#This Row],[Proteina]],"")</f>
        <v/>
      </c>
      <c r="N668" s="8">
        <f>AlimentosSMAECOPIA2[[#This Row],[Fibra]]/AlimentosSMAECOPIA2[[#This Row],[Peso_neto]]</f>
        <v>8.3333333333333339E-4</v>
      </c>
    </row>
    <row r="669" spans="2:14" hidden="1" x14ac:dyDescent="0.25">
      <c r="B669" s="17" t="s">
        <v>13</v>
      </c>
      <c r="C669" s="3" t="s">
        <v>14</v>
      </c>
      <c r="D669" s="4">
        <v>1</v>
      </c>
      <c r="E669" s="2" t="s">
        <v>15</v>
      </c>
      <c r="F669" s="4">
        <v>5</v>
      </c>
      <c r="G669" s="4">
        <v>5</v>
      </c>
      <c r="H669" s="4">
        <v>44</v>
      </c>
      <c r="I669" s="4">
        <v>0</v>
      </c>
      <c r="J669" s="4">
        <v>5</v>
      </c>
      <c r="K669" s="4">
        <v>0</v>
      </c>
      <c r="L669" s="8">
        <v>0</v>
      </c>
      <c r="M669" s="4" t="str">
        <f>IF(AlimentosSMAECOPIA2[[#This Row],[Categoria]]="Cereales",AlimentosSMAECOPIA2[[#This Row],[Proteina]],"")</f>
        <v/>
      </c>
      <c r="N669" s="8">
        <f>AlimentosSMAECOPIA2[[#This Row],[Fibra]]/AlimentosSMAECOPIA2[[#This Row],[Peso_neto]]</f>
        <v>0</v>
      </c>
    </row>
    <row r="670" spans="2:14" hidden="1" x14ac:dyDescent="0.25">
      <c r="B670" s="17" t="s">
        <v>16</v>
      </c>
      <c r="C670" s="3" t="s">
        <v>14</v>
      </c>
      <c r="D670" s="4">
        <v>1</v>
      </c>
      <c r="E670" s="2" t="s">
        <v>15</v>
      </c>
      <c r="F670" s="4">
        <v>5</v>
      </c>
      <c r="G670" s="4">
        <v>5</v>
      </c>
      <c r="H670" s="4">
        <v>44</v>
      </c>
      <c r="I670" s="4">
        <v>0</v>
      </c>
      <c r="J670" s="4">
        <v>5</v>
      </c>
      <c r="K670" s="4">
        <v>0</v>
      </c>
      <c r="L670" s="8">
        <v>0</v>
      </c>
      <c r="M670" s="4" t="str">
        <f>IF(AlimentosSMAECOPIA2[[#This Row],[Categoria]]="Cereales",AlimentosSMAECOPIA2[[#This Row],[Proteina]],"")</f>
        <v/>
      </c>
      <c r="N670" s="8">
        <f>AlimentosSMAECOPIA2[[#This Row],[Fibra]]/AlimentosSMAECOPIA2[[#This Row],[Peso_neto]]</f>
        <v>0</v>
      </c>
    </row>
    <row r="671" spans="2:14" hidden="1" x14ac:dyDescent="0.25">
      <c r="B671" s="17" t="s">
        <v>17</v>
      </c>
      <c r="C671" s="3" t="s">
        <v>14</v>
      </c>
      <c r="D671" s="4">
        <v>1</v>
      </c>
      <c r="E671" s="2" t="s">
        <v>15</v>
      </c>
      <c r="F671" s="4">
        <v>5</v>
      </c>
      <c r="G671" s="4">
        <v>5</v>
      </c>
      <c r="H671" s="4">
        <v>44</v>
      </c>
      <c r="I671" s="4">
        <v>0</v>
      </c>
      <c r="J671" s="4">
        <v>5</v>
      </c>
      <c r="K671" s="4">
        <v>0</v>
      </c>
      <c r="L671" s="8">
        <v>0</v>
      </c>
      <c r="M671" s="4" t="str">
        <f>IF(AlimentosSMAECOPIA2[[#This Row],[Categoria]]="Cereales",AlimentosSMAECOPIA2[[#This Row],[Proteina]],"")</f>
        <v/>
      </c>
      <c r="N671" s="8">
        <f>AlimentosSMAECOPIA2[[#This Row],[Fibra]]/AlimentosSMAECOPIA2[[#This Row],[Peso_neto]]</f>
        <v>0</v>
      </c>
    </row>
    <row r="672" spans="2:14" hidden="1" x14ac:dyDescent="0.25">
      <c r="B672" s="17" t="s">
        <v>19</v>
      </c>
      <c r="C672" s="3" t="s">
        <v>14</v>
      </c>
      <c r="D672" s="4">
        <v>1</v>
      </c>
      <c r="E672" s="2" t="s">
        <v>15</v>
      </c>
      <c r="F672" s="4">
        <v>5</v>
      </c>
      <c r="G672" s="4">
        <v>5</v>
      </c>
      <c r="H672" s="4">
        <v>44</v>
      </c>
      <c r="I672" s="4">
        <v>0</v>
      </c>
      <c r="J672" s="4">
        <v>5</v>
      </c>
      <c r="K672" s="4">
        <v>0</v>
      </c>
      <c r="L672" s="8">
        <v>0</v>
      </c>
      <c r="M672" s="4" t="str">
        <f>IF(AlimentosSMAECOPIA2[[#This Row],[Categoria]]="Cereales",AlimentosSMAECOPIA2[[#This Row],[Proteina]],"")</f>
        <v/>
      </c>
      <c r="N672" s="8">
        <f>AlimentosSMAECOPIA2[[#This Row],[Fibra]]/AlimentosSMAECOPIA2[[#This Row],[Peso_neto]]</f>
        <v>0</v>
      </c>
    </row>
    <row r="673" spans="2:14" hidden="1" x14ac:dyDescent="0.25">
      <c r="B673" s="17" t="s">
        <v>20</v>
      </c>
      <c r="C673" s="3" t="s">
        <v>14</v>
      </c>
      <c r="D673" s="4">
        <v>1</v>
      </c>
      <c r="E673" s="2" t="s">
        <v>15</v>
      </c>
      <c r="F673" s="4">
        <v>5</v>
      </c>
      <c r="G673" s="4">
        <v>5</v>
      </c>
      <c r="H673" s="4">
        <v>44</v>
      </c>
      <c r="I673" s="4">
        <v>0</v>
      </c>
      <c r="J673" s="4">
        <v>5</v>
      </c>
      <c r="K673" s="4">
        <v>0</v>
      </c>
      <c r="L673" s="8">
        <v>0</v>
      </c>
      <c r="M673" s="4" t="str">
        <f>IF(AlimentosSMAECOPIA2[[#This Row],[Categoria]]="Cereales",AlimentosSMAECOPIA2[[#This Row],[Proteina]],"")</f>
        <v/>
      </c>
      <c r="N673" s="8">
        <f>AlimentosSMAECOPIA2[[#This Row],[Fibra]]/AlimentosSMAECOPIA2[[#This Row],[Peso_neto]]</f>
        <v>0</v>
      </c>
    </row>
    <row r="674" spans="2:14" hidden="1" x14ac:dyDescent="0.25">
      <c r="B674" s="17" t="s">
        <v>22</v>
      </c>
      <c r="C674" s="3" t="s">
        <v>14</v>
      </c>
      <c r="D674" s="4">
        <v>1</v>
      </c>
      <c r="E674" s="2" t="s">
        <v>15</v>
      </c>
      <c r="F674" s="4">
        <v>5</v>
      </c>
      <c r="G674" s="4">
        <v>5</v>
      </c>
      <c r="H674" s="4">
        <v>44</v>
      </c>
      <c r="I674" s="4">
        <v>0</v>
      </c>
      <c r="J674" s="4">
        <v>5</v>
      </c>
      <c r="K674" s="4">
        <v>0</v>
      </c>
      <c r="L674" s="8">
        <v>0</v>
      </c>
      <c r="M674" s="4" t="str">
        <f>IF(AlimentosSMAECOPIA2[[#This Row],[Categoria]]="Cereales",AlimentosSMAECOPIA2[[#This Row],[Proteina]],"")</f>
        <v/>
      </c>
      <c r="N674" s="8">
        <f>AlimentosSMAECOPIA2[[#This Row],[Fibra]]/AlimentosSMAECOPIA2[[#This Row],[Peso_neto]]</f>
        <v>0</v>
      </c>
    </row>
    <row r="675" spans="2:14" hidden="1" x14ac:dyDescent="0.25">
      <c r="B675" s="17" t="s">
        <v>23</v>
      </c>
      <c r="C675" s="3" t="s">
        <v>14</v>
      </c>
      <c r="D675" s="4">
        <v>1</v>
      </c>
      <c r="E675" s="2" t="s">
        <v>15</v>
      </c>
      <c r="F675" s="4">
        <v>5</v>
      </c>
      <c r="G675" s="4">
        <v>5</v>
      </c>
      <c r="H675" s="4">
        <v>44</v>
      </c>
      <c r="I675" s="4">
        <v>0</v>
      </c>
      <c r="J675" s="4">
        <v>5</v>
      </c>
      <c r="K675" s="4">
        <v>0</v>
      </c>
      <c r="L675" s="8">
        <v>0</v>
      </c>
      <c r="M675" s="4" t="str">
        <f>IF(AlimentosSMAECOPIA2[[#This Row],[Categoria]]="Cereales",AlimentosSMAECOPIA2[[#This Row],[Proteina]],"")</f>
        <v/>
      </c>
      <c r="N675" s="8">
        <f>AlimentosSMAECOPIA2[[#This Row],[Fibra]]/AlimentosSMAECOPIA2[[#This Row],[Peso_neto]]</f>
        <v>0</v>
      </c>
    </row>
    <row r="676" spans="2:14" hidden="1" x14ac:dyDescent="0.25">
      <c r="B676" s="17" t="s">
        <v>25</v>
      </c>
      <c r="C676" s="3" t="s">
        <v>14</v>
      </c>
      <c r="D676" s="4">
        <v>1</v>
      </c>
      <c r="E676" s="2" t="s">
        <v>15</v>
      </c>
      <c r="F676" s="4">
        <v>5</v>
      </c>
      <c r="G676" s="4">
        <v>5</v>
      </c>
      <c r="H676" s="4">
        <v>44</v>
      </c>
      <c r="I676" s="4">
        <v>0</v>
      </c>
      <c r="J676" s="4">
        <v>5</v>
      </c>
      <c r="K676" s="4">
        <v>0</v>
      </c>
      <c r="L676" s="8">
        <v>0</v>
      </c>
      <c r="M676" s="4" t="str">
        <f>IF(AlimentosSMAECOPIA2[[#This Row],[Categoria]]="Cereales",AlimentosSMAECOPIA2[[#This Row],[Proteina]],"")</f>
        <v/>
      </c>
      <c r="N676" s="8">
        <f>AlimentosSMAECOPIA2[[#This Row],[Fibra]]/AlimentosSMAECOPIA2[[#This Row],[Peso_neto]]</f>
        <v>0</v>
      </c>
    </row>
    <row r="677" spans="2:14" hidden="1" x14ac:dyDescent="0.25">
      <c r="B677" s="17" t="s">
        <v>26</v>
      </c>
      <c r="C677" s="3" t="s">
        <v>14</v>
      </c>
      <c r="D677" s="4">
        <v>1</v>
      </c>
      <c r="E677" s="2" t="s">
        <v>15</v>
      </c>
      <c r="F677" s="4">
        <v>5</v>
      </c>
      <c r="G677" s="4">
        <v>5</v>
      </c>
      <c r="H677" s="4">
        <v>44</v>
      </c>
      <c r="I677" s="4">
        <v>0</v>
      </c>
      <c r="J677" s="4">
        <v>5</v>
      </c>
      <c r="K677" s="4">
        <v>0</v>
      </c>
      <c r="L677" s="8">
        <v>0</v>
      </c>
      <c r="M677" s="4" t="str">
        <f>IF(AlimentosSMAECOPIA2[[#This Row],[Categoria]]="Cereales",AlimentosSMAECOPIA2[[#This Row],[Proteina]],"")</f>
        <v/>
      </c>
      <c r="N677" s="8">
        <f>AlimentosSMAECOPIA2[[#This Row],[Fibra]]/AlimentosSMAECOPIA2[[#This Row],[Peso_neto]]</f>
        <v>0</v>
      </c>
    </row>
    <row r="678" spans="2:14" hidden="1" x14ac:dyDescent="0.25">
      <c r="B678" s="17" t="s">
        <v>27</v>
      </c>
      <c r="C678" s="3" t="s">
        <v>14</v>
      </c>
      <c r="D678" s="4">
        <v>1</v>
      </c>
      <c r="E678" s="2" t="s">
        <v>15</v>
      </c>
      <c r="F678" s="4">
        <v>5</v>
      </c>
      <c r="G678" s="4">
        <v>5</v>
      </c>
      <c r="H678" s="4">
        <v>43</v>
      </c>
      <c r="I678" s="4">
        <v>0</v>
      </c>
      <c r="J678" s="4">
        <v>5</v>
      </c>
      <c r="K678" s="4">
        <v>0</v>
      </c>
      <c r="L678" s="8">
        <v>0</v>
      </c>
      <c r="M678" s="4" t="str">
        <f>IF(AlimentosSMAECOPIA2[[#This Row],[Categoria]]="Cereales",AlimentosSMAECOPIA2[[#This Row],[Proteina]],"")</f>
        <v/>
      </c>
      <c r="N678" s="8">
        <f>AlimentosSMAECOPIA2[[#This Row],[Fibra]]/AlimentosSMAECOPIA2[[#This Row],[Peso_neto]]</f>
        <v>0</v>
      </c>
    </row>
    <row r="679" spans="2:14" hidden="1" x14ac:dyDescent="0.25">
      <c r="B679" s="17" t="s">
        <v>29</v>
      </c>
      <c r="C679" s="3" t="s">
        <v>14</v>
      </c>
      <c r="D679" s="4">
        <v>1</v>
      </c>
      <c r="E679" s="2" t="s">
        <v>15</v>
      </c>
      <c r="F679" s="4">
        <v>5</v>
      </c>
      <c r="G679" s="4">
        <v>5</v>
      </c>
      <c r="H679" s="4">
        <v>44</v>
      </c>
      <c r="I679" s="4">
        <v>0</v>
      </c>
      <c r="J679" s="4">
        <v>5</v>
      </c>
      <c r="K679" s="4">
        <v>0</v>
      </c>
      <c r="L679" s="8">
        <v>0</v>
      </c>
      <c r="M679" s="4" t="str">
        <f>IF(AlimentosSMAECOPIA2[[#This Row],[Categoria]]="Cereales",AlimentosSMAECOPIA2[[#This Row],[Proteina]],"")</f>
        <v/>
      </c>
      <c r="N679" s="8">
        <f>AlimentosSMAECOPIA2[[#This Row],[Fibra]]/AlimentosSMAECOPIA2[[#This Row],[Peso_neto]]</f>
        <v>0</v>
      </c>
    </row>
    <row r="680" spans="2:14" hidden="1" x14ac:dyDescent="0.25">
      <c r="B680" s="17" t="s">
        <v>30</v>
      </c>
      <c r="C680" s="3" t="s">
        <v>14</v>
      </c>
      <c r="D680" s="4">
        <v>1</v>
      </c>
      <c r="E680" s="2" t="s">
        <v>15</v>
      </c>
      <c r="F680" s="4">
        <v>5</v>
      </c>
      <c r="G680" s="4">
        <v>5</v>
      </c>
      <c r="H680" s="4">
        <v>44</v>
      </c>
      <c r="I680" s="4">
        <v>0</v>
      </c>
      <c r="J680" s="4">
        <v>5</v>
      </c>
      <c r="K680" s="4">
        <v>0</v>
      </c>
      <c r="L680" s="8">
        <v>0</v>
      </c>
      <c r="M680" s="4" t="str">
        <f>IF(AlimentosSMAECOPIA2[[#This Row],[Categoria]]="Cereales",AlimentosSMAECOPIA2[[#This Row],[Proteina]],"")</f>
        <v/>
      </c>
      <c r="N680" s="8">
        <f>AlimentosSMAECOPIA2[[#This Row],[Fibra]]/AlimentosSMAECOPIA2[[#This Row],[Peso_neto]]</f>
        <v>0</v>
      </c>
    </row>
    <row r="681" spans="2:14" hidden="1" x14ac:dyDescent="0.25">
      <c r="B681" s="17" t="s">
        <v>31</v>
      </c>
      <c r="C681" s="3" t="s">
        <v>14</v>
      </c>
      <c r="D681" s="4">
        <v>1</v>
      </c>
      <c r="E681" s="2" t="s">
        <v>15</v>
      </c>
      <c r="F681" s="4">
        <v>5</v>
      </c>
      <c r="G681" s="4">
        <v>5</v>
      </c>
      <c r="H681" s="4">
        <v>44</v>
      </c>
      <c r="I681" s="4">
        <v>0</v>
      </c>
      <c r="J681" s="4">
        <v>5</v>
      </c>
      <c r="K681" s="4">
        <v>0</v>
      </c>
      <c r="L681" s="8">
        <v>0</v>
      </c>
      <c r="M681" s="4" t="str">
        <f>IF(AlimentosSMAECOPIA2[[#This Row],[Categoria]]="Cereales",AlimentosSMAECOPIA2[[#This Row],[Proteina]],"")</f>
        <v/>
      </c>
      <c r="N681" s="8">
        <f>AlimentosSMAECOPIA2[[#This Row],[Fibra]]/AlimentosSMAECOPIA2[[#This Row],[Peso_neto]]</f>
        <v>0</v>
      </c>
    </row>
    <row r="682" spans="2:14" hidden="1" x14ac:dyDescent="0.25">
      <c r="B682" s="17" t="s">
        <v>33</v>
      </c>
      <c r="C682" s="3" t="s">
        <v>14</v>
      </c>
      <c r="D682" s="4">
        <v>1</v>
      </c>
      <c r="E682" s="2" t="s">
        <v>15</v>
      </c>
      <c r="F682" s="4">
        <v>5</v>
      </c>
      <c r="G682" s="4">
        <v>5</v>
      </c>
      <c r="H682" s="4">
        <v>45</v>
      </c>
      <c r="I682" s="4">
        <v>0</v>
      </c>
      <c r="J682" s="4">
        <v>5</v>
      </c>
      <c r="K682" s="4">
        <v>0</v>
      </c>
      <c r="L682" s="8">
        <v>0</v>
      </c>
      <c r="M682" s="4" t="str">
        <f>IF(AlimentosSMAECOPIA2[[#This Row],[Categoria]]="Cereales",AlimentosSMAECOPIA2[[#This Row],[Proteina]],"")</f>
        <v/>
      </c>
      <c r="N682" s="8">
        <f>AlimentosSMAECOPIA2[[#This Row],[Fibra]]/AlimentosSMAECOPIA2[[#This Row],[Peso_neto]]</f>
        <v>0</v>
      </c>
    </row>
    <row r="683" spans="2:14" hidden="1" x14ac:dyDescent="0.25">
      <c r="B683" s="17" t="s">
        <v>34</v>
      </c>
      <c r="C683" s="3" t="s">
        <v>14</v>
      </c>
      <c r="D683" s="4">
        <v>1</v>
      </c>
      <c r="E683" s="2" t="s">
        <v>15</v>
      </c>
      <c r="F683" s="4">
        <v>5</v>
      </c>
      <c r="G683" s="4">
        <v>5</v>
      </c>
      <c r="H683" s="4">
        <v>44</v>
      </c>
      <c r="I683" s="4">
        <v>0</v>
      </c>
      <c r="J683" s="4">
        <v>5</v>
      </c>
      <c r="K683" s="4">
        <v>0</v>
      </c>
      <c r="L683" s="8">
        <v>0</v>
      </c>
      <c r="M683" s="4" t="str">
        <f>IF(AlimentosSMAECOPIA2[[#This Row],[Categoria]]="Cereales",AlimentosSMAECOPIA2[[#This Row],[Proteina]],"")</f>
        <v/>
      </c>
      <c r="N683" s="8">
        <f>AlimentosSMAECOPIA2[[#This Row],[Fibra]]/AlimentosSMAECOPIA2[[#This Row],[Peso_neto]]</f>
        <v>0</v>
      </c>
    </row>
    <row r="684" spans="2:14" hidden="1" x14ac:dyDescent="0.25">
      <c r="B684" s="17" t="s">
        <v>35</v>
      </c>
      <c r="C684" s="3" t="s">
        <v>14</v>
      </c>
      <c r="D684" s="4">
        <v>1</v>
      </c>
      <c r="E684" s="2" t="s">
        <v>15</v>
      </c>
      <c r="F684" s="4">
        <v>5</v>
      </c>
      <c r="G684" s="4">
        <v>5</v>
      </c>
      <c r="H684" s="4">
        <v>44</v>
      </c>
      <c r="I684" s="4">
        <v>0</v>
      </c>
      <c r="J684" s="4">
        <v>5</v>
      </c>
      <c r="K684" s="4">
        <v>0</v>
      </c>
      <c r="L684" s="8">
        <v>0</v>
      </c>
      <c r="M684" s="4" t="str">
        <f>IF(AlimentosSMAECOPIA2[[#This Row],[Categoria]]="Cereales",AlimentosSMAECOPIA2[[#This Row],[Proteina]],"")</f>
        <v/>
      </c>
      <c r="N684" s="8">
        <f>AlimentosSMAECOPIA2[[#This Row],[Fibra]]/AlimentosSMAECOPIA2[[#This Row],[Peso_neto]]</f>
        <v>0</v>
      </c>
    </row>
    <row r="685" spans="2:14" hidden="1" x14ac:dyDescent="0.25">
      <c r="B685" s="17" t="s">
        <v>36</v>
      </c>
      <c r="C685" s="3" t="s">
        <v>14</v>
      </c>
      <c r="D685" s="4">
        <v>1</v>
      </c>
      <c r="E685" s="2" t="s">
        <v>15</v>
      </c>
      <c r="F685" s="4">
        <v>5</v>
      </c>
      <c r="G685" s="4">
        <v>5</v>
      </c>
      <c r="H685" s="4">
        <v>44</v>
      </c>
      <c r="I685" s="4">
        <v>0</v>
      </c>
      <c r="J685" s="4">
        <v>5</v>
      </c>
      <c r="K685" s="4">
        <v>0</v>
      </c>
      <c r="L685" s="8">
        <v>0</v>
      </c>
      <c r="M685" s="4" t="str">
        <f>IF(AlimentosSMAECOPIA2[[#This Row],[Categoria]]="Cereales",AlimentosSMAECOPIA2[[#This Row],[Proteina]],"")</f>
        <v/>
      </c>
      <c r="N685" s="8">
        <f>AlimentosSMAECOPIA2[[#This Row],[Fibra]]/AlimentosSMAECOPIA2[[#This Row],[Peso_neto]]</f>
        <v>0</v>
      </c>
    </row>
    <row r="686" spans="2:14" hidden="1" x14ac:dyDescent="0.25">
      <c r="B686" s="17" t="s">
        <v>37</v>
      </c>
      <c r="C686" s="3" t="s">
        <v>14</v>
      </c>
      <c r="D686" s="4">
        <v>1</v>
      </c>
      <c r="E686" s="2" t="s">
        <v>15</v>
      </c>
      <c r="F686" s="4">
        <v>5</v>
      </c>
      <c r="G686" s="4">
        <v>5</v>
      </c>
      <c r="H686" s="4">
        <v>44</v>
      </c>
      <c r="I686" s="4">
        <v>0</v>
      </c>
      <c r="J686" s="4">
        <v>5</v>
      </c>
      <c r="K686" s="4">
        <v>0</v>
      </c>
      <c r="L686" s="8">
        <v>0</v>
      </c>
      <c r="M686" s="4" t="str">
        <f>IF(AlimentosSMAECOPIA2[[#This Row],[Categoria]]="Cereales",AlimentosSMAECOPIA2[[#This Row],[Proteina]],"")</f>
        <v/>
      </c>
      <c r="N686" s="8">
        <f>AlimentosSMAECOPIA2[[#This Row],[Fibra]]/AlimentosSMAECOPIA2[[#This Row],[Peso_neto]]</f>
        <v>0</v>
      </c>
    </row>
    <row r="687" spans="2:14" hidden="1" x14ac:dyDescent="0.25">
      <c r="B687" s="17" t="s">
        <v>38</v>
      </c>
      <c r="C687" s="3" t="s">
        <v>14</v>
      </c>
      <c r="D687" s="4">
        <v>1</v>
      </c>
      <c r="E687" s="2" t="s">
        <v>15</v>
      </c>
      <c r="F687" s="4">
        <v>5</v>
      </c>
      <c r="G687" s="4">
        <v>5</v>
      </c>
      <c r="H687" s="4">
        <v>44</v>
      </c>
      <c r="I687" s="4">
        <v>0</v>
      </c>
      <c r="J687" s="4">
        <v>5</v>
      </c>
      <c r="K687" s="4">
        <v>0</v>
      </c>
      <c r="L687" s="8">
        <v>0</v>
      </c>
      <c r="M687" s="4" t="str">
        <f>IF(AlimentosSMAECOPIA2[[#This Row],[Categoria]]="Cereales",AlimentosSMAECOPIA2[[#This Row],[Proteina]],"")</f>
        <v/>
      </c>
      <c r="N687" s="8">
        <f>AlimentosSMAECOPIA2[[#This Row],[Fibra]]/AlimentosSMAECOPIA2[[#This Row],[Peso_neto]]</f>
        <v>0</v>
      </c>
    </row>
    <row r="688" spans="2:14" hidden="1" x14ac:dyDescent="0.25">
      <c r="B688" s="17" t="s">
        <v>40</v>
      </c>
      <c r="C688" s="3" t="s">
        <v>14</v>
      </c>
      <c r="D688" s="4">
        <v>1</v>
      </c>
      <c r="E688" s="2" t="s">
        <v>15</v>
      </c>
      <c r="F688" s="4">
        <v>5</v>
      </c>
      <c r="G688" s="4">
        <v>5</v>
      </c>
      <c r="H688" s="4">
        <v>44</v>
      </c>
      <c r="I688" s="4">
        <v>0</v>
      </c>
      <c r="J688" s="4">
        <v>5</v>
      </c>
      <c r="K688" s="4">
        <v>0</v>
      </c>
      <c r="L688" s="8">
        <v>0</v>
      </c>
      <c r="M688" s="4" t="str">
        <f>IF(AlimentosSMAECOPIA2[[#This Row],[Categoria]]="Cereales",AlimentosSMAECOPIA2[[#This Row],[Proteina]],"")</f>
        <v/>
      </c>
      <c r="N688" s="8">
        <f>AlimentosSMAECOPIA2[[#This Row],[Fibra]]/AlimentosSMAECOPIA2[[#This Row],[Peso_neto]]</f>
        <v>0</v>
      </c>
    </row>
    <row r="689" spans="2:14" hidden="1" x14ac:dyDescent="0.25">
      <c r="B689" s="17" t="s">
        <v>41</v>
      </c>
      <c r="C689" s="3" t="s">
        <v>14</v>
      </c>
      <c r="D689" s="4">
        <v>1</v>
      </c>
      <c r="E689" s="2" t="s">
        <v>15</v>
      </c>
      <c r="F689" s="4">
        <v>5</v>
      </c>
      <c r="G689" s="4">
        <v>5</v>
      </c>
      <c r="H689" s="4">
        <v>44</v>
      </c>
      <c r="I689" s="4">
        <v>0</v>
      </c>
      <c r="J689" s="4">
        <v>5</v>
      </c>
      <c r="K689" s="4">
        <v>0</v>
      </c>
      <c r="L689" s="8">
        <v>0</v>
      </c>
      <c r="M689" s="4" t="str">
        <f>IF(AlimentosSMAECOPIA2[[#This Row],[Categoria]]="Cereales",AlimentosSMAECOPIA2[[#This Row],[Proteina]],"")</f>
        <v/>
      </c>
      <c r="N689" s="8">
        <f>AlimentosSMAECOPIA2[[#This Row],[Fibra]]/AlimentosSMAECOPIA2[[#This Row],[Peso_neto]]</f>
        <v>0</v>
      </c>
    </row>
    <row r="690" spans="2:14" hidden="1" x14ac:dyDescent="0.25">
      <c r="B690" s="17" t="s">
        <v>42</v>
      </c>
      <c r="C690" s="3" t="s">
        <v>14</v>
      </c>
      <c r="D690" s="4">
        <v>5</v>
      </c>
      <c r="E690" s="2" t="s">
        <v>43</v>
      </c>
      <c r="F690" s="4">
        <v>5</v>
      </c>
      <c r="G690" s="4">
        <v>5</v>
      </c>
      <c r="H690" s="4">
        <v>44</v>
      </c>
      <c r="I690" s="4">
        <v>0</v>
      </c>
      <c r="J690" s="4">
        <v>5</v>
      </c>
      <c r="K690" s="4">
        <v>0</v>
      </c>
      <c r="L690" s="8">
        <v>0</v>
      </c>
      <c r="M690" s="4" t="str">
        <f>IF(AlimentosSMAECOPIA2[[#This Row],[Categoria]]="Cereales",AlimentosSMAECOPIA2[[#This Row],[Proteina]],"")</f>
        <v/>
      </c>
      <c r="N690" s="8">
        <f>AlimentosSMAECOPIA2[[#This Row],[Fibra]]/AlimentosSMAECOPIA2[[#This Row],[Peso_neto]]</f>
        <v>0</v>
      </c>
    </row>
    <row r="691" spans="2:14" hidden="1" x14ac:dyDescent="0.25">
      <c r="B691" s="17" t="s">
        <v>44</v>
      </c>
      <c r="C691" s="3" t="s">
        <v>14</v>
      </c>
      <c r="D691" s="4">
        <v>5</v>
      </c>
      <c r="E691" s="2" t="s">
        <v>45</v>
      </c>
      <c r="F691" s="4">
        <v>25</v>
      </c>
      <c r="G691" s="4">
        <v>25</v>
      </c>
      <c r="H691" s="4">
        <v>46</v>
      </c>
      <c r="I691" s="4">
        <v>0.3</v>
      </c>
      <c r="J691" s="4">
        <v>5</v>
      </c>
      <c r="K691" s="4">
        <v>0.8</v>
      </c>
      <c r="L691" s="8">
        <v>0</v>
      </c>
      <c r="M691" s="4" t="str">
        <f>IF(AlimentosSMAECOPIA2[[#This Row],[Categoria]]="Cereales",AlimentosSMAECOPIA2[[#This Row],[Proteina]],"")</f>
        <v/>
      </c>
      <c r="N691" s="8">
        <f>AlimentosSMAECOPIA2[[#This Row],[Fibra]]/AlimentosSMAECOPIA2[[#This Row],[Peso_neto]]</f>
        <v>0</v>
      </c>
    </row>
    <row r="692" spans="2:14" hidden="1" x14ac:dyDescent="0.25">
      <c r="B692" s="17" t="s">
        <v>46</v>
      </c>
      <c r="C692" s="3" t="s">
        <v>14</v>
      </c>
      <c r="D692" s="4">
        <v>6</v>
      </c>
      <c r="E692" s="2" t="s">
        <v>45</v>
      </c>
      <c r="F692" s="4">
        <v>30</v>
      </c>
      <c r="G692" s="4">
        <v>25</v>
      </c>
      <c r="H692" s="4">
        <v>46</v>
      </c>
      <c r="I692" s="4">
        <v>0.3</v>
      </c>
      <c r="J692" s="4">
        <v>5.0999999999999996</v>
      </c>
      <c r="K692" s="4">
        <v>0.8</v>
      </c>
      <c r="L692" s="8">
        <v>0</v>
      </c>
      <c r="M692" s="4" t="str">
        <f>IF(AlimentosSMAECOPIA2[[#This Row],[Categoria]]="Cereales",AlimentosSMAECOPIA2[[#This Row],[Proteina]],"")</f>
        <v/>
      </c>
      <c r="N692" s="8">
        <f>AlimentosSMAECOPIA2[[#This Row],[Fibra]]/AlimentosSMAECOPIA2[[#This Row],[Peso_neto]]</f>
        <v>0</v>
      </c>
    </row>
    <row r="693" spans="2:14" hidden="1" x14ac:dyDescent="0.25">
      <c r="B693" s="17" t="s">
        <v>47</v>
      </c>
      <c r="C693" s="3" t="s">
        <v>14</v>
      </c>
      <c r="D693" s="4">
        <v>8</v>
      </c>
      <c r="E693" s="2" t="s">
        <v>45</v>
      </c>
      <c r="F693" s="4">
        <v>24</v>
      </c>
      <c r="G693" s="4">
        <v>24</v>
      </c>
      <c r="H693" s="4">
        <v>44</v>
      </c>
      <c r="I693" s="4">
        <v>0.3</v>
      </c>
      <c r="J693" s="4">
        <v>4.8</v>
      </c>
      <c r="K693" s="4">
        <v>0.8</v>
      </c>
      <c r="L693" s="8">
        <v>0</v>
      </c>
      <c r="M693" s="4" t="str">
        <f>IF(AlimentosSMAECOPIA2[[#This Row],[Categoria]]="Cereales",AlimentosSMAECOPIA2[[#This Row],[Proteina]],"")</f>
        <v/>
      </c>
      <c r="N693" s="8">
        <f>AlimentosSMAECOPIA2[[#This Row],[Fibra]]/AlimentosSMAECOPIA2[[#This Row],[Peso_neto]]</f>
        <v>0</v>
      </c>
    </row>
    <row r="694" spans="2:14" hidden="1" x14ac:dyDescent="0.25">
      <c r="B694" s="17" t="s">
        <v>48</v>
      </c>
      <c r="C694" s="3" t="s">
        <v>14</v>
      </c>
      <c r="D694" s="4">
        <v>5</v>
      </c>
      <c r="E694" s="2" t="s">
        <v>45</v>
      </c>
      <c r="F694" s="4">
        <v>25</v>
      </c>
      <c r="G694" s="4">
        <v>25</v>
      </c>
      <c r="H694" s="4">
        <v>46</v>
      </c>
      <c r="I694" s="4">
        <v>0.6</v>
      </c>
      <c r="J694" s="4">
        <v>4.5</v>
      </c>
      <c r="K694" s="4">
        <v>0.8</v>
      </c>
      <c r="L694" s="8">
        <v>0</v>
      </c>
      <c r="M694" s="4" t="str">
        <f>IF(AlimentosSMAECOPIA2[[#This Row],[Categoria]]="Cereales",AlimentosSMAECOPIA2[[#This Row],[Proteina]],"")</f>
        <v/>
      </c>
      <c r="N694" s="8">
        <f>AlimentosSMAECOPIA2[[#This Row],[Fibra]]/AlimentosSMAECOPIA2[[#This Row],[Peso_neto]]</f>
        <v>0</v>
      </c>
    </row>
    <row r="695" spans="2:14" hidden="1" x14ac:dyDescent="0.25">
      <c r="B695" s="17" t="s">
        <v>49</v>
      </c>
      <c r="C695" s="3" t="s">
        <v>14</v>
      </c>
      <c r="D695" s="4">
        <v>7</v>
      </c>
      <c r="E695" s="2" t="s">
        <v>45</v>
      </c>
      <c r="F695" s="4">
        <v>35</v>
      </c>
      <c r="G695" s="4">
        <v>35</v>
      </c>
      <c r="H695" s="4">
        <v>44</v>
      </c>
      <c r="I695" s="4">
        <v>0</v>
      </c>
      <c r="J695" s="4">
        <v>3.5</v>
      </c>
      <c r="K695" s="4">
        <v>2.6</v>
      </c>
      <c r="L695" s="8">
        <v>0</v>
      </c>
      <c r="M695" s="4" t="str">
        <f>IF(AlimentosSMAECOPIA2[[#This Row],[Categoria]]="Cereales",AlimentosSMAECOPIA2[[#This Row],[Proteina]],"")</f>
        <v/>
      </c>
      <c r="N695" s="8">
        <f>AlimentosSMAECOPIA2[[#This Row],[Fibra]]/AlimentosSMAECOPIA2[[#This Row],[Peso_neto]]</f>
        <v>0</v>
      </c>
    </row>
    <row r="696" spans="2:14" hidden="1" x14ac:dyDescent="0.25">
      <c r="B696" s="17" t="s">
        <v>54</v>
      </c>
      <c r="C696" s="3" t="s">
        <v>14</v>
      </c>
      <c r="D696" s="4">
        <v>3</v>
      </c>
      <c r="E696" s="2" t="s">
        <v>52</v>
      </c>
      <c r="F696" s="4">
        <v>45</v>
      </c>
      <c r="G696" s="4">
        <v>45</v>
      </c>
      <c r="H696" s="4">
        <v>48</v>
      </c>
      <c r="I696" s="4">
        <v>0</v>
      </c>
      <c r="J696" s="4">
        <v>4.5</v>
      </c>
      <c r="K696" s="4">
        <v>2.1</v>
      </c>
      <c r="L696" s="8">
        <v>0</v>
      </c>
      <c r="M696" s="4" t="str">
        <f>IF(AlimentosSMAECOPIA2[[#This Row],[Categoria]]="Cereales",AlimentosSMAECOPIA2[[#This Row],[Proteina]],"")</f>
        <v/>
      </c>
      <c r="N696" s="8">
        <f>AlimentosSMAECOPIA2[[#This Row],[Fibra]]/AlimentosSMAECOPIA2[[#This Row],[Peso_neto]]</f>
        <v>0</v>
      </c>
    </row>
    <row r="697" spans="2:14" hidden="1" x14ac:dyDescent="0.25">
      <c r="B697" s="17" t="s">
        <v>55</v>
      </c>
      <c r="C697" s="3" t="s">
        <v>14</v>
      </c>
      <c r="D697" s="4">
        <v>0.5</v>
      </c>
      <c r="E697" s="2" t="s">
        <v>52</v>
      </c>
      <c r="F697" s="4">
        <v>8</v>
      </c>
      <c r="G697" s="4">
        <v>8</v>
      </c>
      <c r="H697" s="4">
        <v>38</v>
      </c>
      <c r="I697" s="4">
        <v>0.4</v>
      </c>
      <c r="J697" s="4">
        <v>3.9</v>
      </c>
      <c r="K697" s="4">
        <v>0.6</v>
      </c>
      <c r="L697" s="8">
        <v>0</v>
      </c>
      <c r="M697" s="4" t="str">
        <f>IF(AlimentosSMAECOPIA2[[#This Row],[Categoria]]="Cereales",AlimentosSMAECOPIA2[[#This Row],[Proteina]],"")</f>
        <v/>
      </c>
      <c r="N697" s="8">
        <f>AlimentosSMAECOPIA2[[#This Row],[Fibra]]/AlimentosSMAECOPIA2[[#This Row],[Peso_neto]]</f>
        <v>0</v>
      </c>
    </row>
    <row r="698" spans="2:14" hidden="1" x14ac:dyDescent="0.25">
      <c r="B698" s="17" t="s">
        <v>57</v>
      </c>
      <c r="C698" s="3" t="s">
        <v>14</v>
      </c>
      <c r="D698" s="4">
        <v>0.5</v>
      </c>
      <c r="E698" s="2" t="s">
        <v>52</v>
      </c>
      <c r="F698" s="4">
        <v>8</v>
      </c>
      <c r="G698" s="4">
        <v>8</v>
      </c>
      <c r="H698" s="4">
        <v>33</v>
      </c>
      <c r="I698" s="4">
        <v>0</v>
      </c>
      <c r="J698" s="4">
        <v>3.8</v>
      </c>
      <c r="K698" s="4">
        <v>0.2</v>
      </c>
      <c r="L698" s="8">
        <v>0</v>
      </c>
      <c r="M698" s="4" t="str">
        <f>IF(AlimentosSMAECOPIA2[[#This Row],[Categoria]]="Cereales",AlimentosSMAECOPIA2[[#This Row],[Proteina]],"")</f>
        <v/>
      </c>
      <c r="N698" s="8">
        <f>AlimentosSMAECOPIA2[[#This Row],[Fibra]]/AlimentosSMAECOPIA2[[#This Row],[Peso_neto]]</f>
        <v>0</v>
      </c>
    </row>
    <row r="699" spans="2:14" hidden="1" x14ac:dyDescent="0.25">
      <c r="B699" s="17" t="s">
        <v>58</v>
      </c>
      <c r="C699" s="3" t="s">
        <v>14</v>
      </c>
      <c r="D699" s="4">
        <v>0.5</v>
      </c>
      <c r="E699" s="2" t="s">
        <v>52</v>
      </c>
      <c r="F699" s="4">
        <v>8</v>
      </c>
      <c r="G699" s="4">
        <v>8</v>
      </c>
      <c r="H699" s="4">
        <v>38</v>
      </c>
      <c r="I699" s="4">
        <v>0.4</v>
      </c>
      <c r="J699" s="4">
        <v>3.9</v>
      </c>
      <c r="K699" s="4">
        <v>0.6</v>
      </c>
      <c r="L699" s="8">
        <v>0</v>
      </c>
      <c r="M699" s="4" t="str">
        <f>IF(AlimentosSMAECOPIA2[[#This Row],[Categoria]]="Cereales",AlimentosSMAECOPIA2[[#This Row],[Proteina]],"")</f>
        <v/>
      </c>
      <c r="N699" s="8">
        <f>AlimentosSMAECOPIA2[[#This Row],[Fibra]]/AlimentosSMAECOPIA2[[#This Row],[Peso_neto]]</f>
        <v>0</v>
      </c>
    </row>
    <row r="700" spans="2:14" hidden="1" x14ac:dyDescent="0.25">
      <c r="B700" s="17" t="s">
        <v>59</v>
      </c>
      <c r="C700" s="3" t="s">
        <v>14</v>
      </c>
      <c r="D700" s="4">
        <v>0.5</v>
      </c>
      <c r="E700" s="2" t="s">
        <v>52</v>
      </c>
      <c r="F700" s="4">
        <v>8</v>
      </c>
      <c r="G700" s="4">
        <v>8</v>
      </c>
      <c r="H700" s="4">
        <v>39</v>
      </c>
      <c r="I700" s="4">
        <v>0.1</v>
      </c>
      <c r="J700" s="4">
        <v>3.9</v>
      </c>
      <c r="K700" s="4">
        <v>1.1000000000000001</v>
      </c>
      <c r="L700" s="8">
        <v>0</v>
      </c>
      <c r="M700" s="4" t="str">
        <f>IF(AlimentosSMAECOPIA2[[#This Row],[Categoria]]="Cereales",AlimentosSMAECOPIA2[[#This Row],[Proteina]],"")</f>
        <v/>
      </c>
      <c r="N700" s="8">
        <f>AlimentosSMAECOPIA2[[#This Row],[Fibra]]/AlimentosSMAECOPIA2[[#This Row],[Peso_neto]]</f>
        <v>0</v>
      </c>
    </row>
    <row r="701" spans="2:14" hidden="1" x14ac:dyDescent="0.25">
      <c r="B701" s="17" t="s">
        <v>60</v>
      </c>
      <c r="C701" s="3" t="s">
        <v>14</v>
      </c>
      <c r="D701" s="4">
        <v>0.5</v>
      </c>
      <c r="E701" s="2" t="s">
        <v>52</v>
      </c>
      <c r="F701" s="4">
        <v>8</v>
      </c>
      <c r="G701" s="4">
        <v>8</v>
      </c>
      <c r="H701" s="4">
        <v>31</v>
      </c>
      <c r="I701" s="4">
        <v>0.1</v>
      </c>
      <c r="J701" s="4">
        <v>3.2</v>
      </c>
      <c r="K701" s="4">
        <v>0.8</v>
      </c>
      <c r="L701" s="8">
        <v>0</v>
      </c>
      <c r="M701" s="4" t="str">
        <f>IF(AlimentosSMAECOPIA2[[#This Row],[Categoria]]="Cereales",AlimentosSMAECOPIA2[[#This Row],[Proteina]],"")</f>
        <v/>
      </c>
      <c r="N701" s="8">
        <f>AlimentosSMAECOPIA2[[#This Row],[Fibra]]/AlimentosSMAECOPIA2[[#This Row],[Peso_neto]]</f>
        <v>0</v>
      </c>
    </row>
    <row r="702" spans="2:14" hidden="1" x14ac:dyDescent="0.25">
      <c r="B702" s="17" t="s">
        <v>61</v>
      </c>
      <c r="C702" s="3" t="s">
        <v>14</v>
      </c>
      <c r="D702" s="4">
        <v>0.5</v>
      </c>
      <c r="E702" s="2" t="s">
        <v>52</v>
      </c>
      <c r="F702" s="4">
        <v>7</v>
      </c>
      <c r="G702" s="4">
        <v>7</v>
      </c>
      <c r="H702" s="4">
        <v>51</v>
      </c>
      <c r="I702" s="4">
        <v>0.1</v>
      </c>
      <c r="J702" s="4">
        <v>5.4</v>
      </c>
      <c r="K702" s="4">
        <v>0.3</v>
      </c>
      <c r="L702" s="8">
        <v>0</v>
      </c>
      <c r="M702" s="4" t="str">
        <f>IF(AlimentosSMAECOPIA2[[#This Row],[Categoria]]="Cereales",AlimentosSMAECOPIA2[[#This Row],[Proteina]],"")</f>
        <v/>
      </c>
      <c r="N702" s="8">
        <f>AlimentosSMAECOPIA2[[#This Row],[Fibra]]/AlimentosSMAECOPIA2[[#This Row],[Peso_neto]]</f>
        <v>0</v>
      </c>
    </row>
    <row r="703" spans="2:14" hidden="1" x14ac:dyDescent="0.25">
      <c r="B703" s="17" t="s">
        <v>63</v>
      </c>
      <c r="C703" s="3" t="s">
        <v>14</v>
      </c>
      <c r="D703" s="4">
        <v>0.5</v>
      </c>
      <c r="E703" s="2" t="s">
        <v>52</v>
      </c>
      <c r="F703" s="4">
        <v>8</v>
      </c>
      <c r="G703" s="4">
        <v>8</v>
      </c>
      <c r="H703" s="4">
        <v>36</v>
      </c>
      <c r="I703" s="4">
        <v>0</v>
      </c>
      <c r="J703" s="4">
        <v>3.6</v>
      </c>
      <c r="K703" s="4">
        <v>1</v>
      </c>
      <c r="L703" s="8">
        <v>0</v>
      </c>
      <c r="M703" s="4" t="str">
        <f>IF(AlimentosSMAECOPIA2[[#This Row],[Categoria]]="Cereales",AlimentosSMAECOPIA2[[#This Row],[Proteina]],"")</f>
        <v/>
      </c>
      <c r="N703" s="8">
        <f>AlimentosSMAECOPIA2[[#This Row],[Fibra]]/AlimentosSMAECOPIA2[[#This Row],[Peso_neto]]</f>
        <v>0</v>
      </c>
    </row>
    <row r="704" spans="2:14" hidden="1" x14ac:dyDescent="0.25">
      <c r="B704" s="17" t="s">
        <v>65</v>
      </c>
      <c r="C704" s="3" t="s">
        <v>14</v>
      </c>
      <c r="D704" s="4">
        <v>0.5</v>
      </c>
      <c r="E704" s="2" t="s">
        <v>52</v>
      </c>
      <c r="F704" s="4">
        <v>8</v>
      </c>
      <c r="G704" s="4">
        <v>8</v>
      </c>
      <c r="H704" s="4">
        <v>32</v>
      </c>
      <c r="I704" s="4">
        <v>0</v>
      </c>
      <c r="J704" s="4">
        <v>3.1</v>
      </c>
      <c r="K704" s="4">
        <v>1.3</v>
      </c>
      <c r="L704" s="8">
        <v>0</v>
      </c>
      <c r="M704" s="4" t="str">
        <f>IF(AlimentosSMAECOPIA2[[#This Row],[Categoria]]="Cereales",AlimentosSMAECOPIA2[[#This Row],[Proteina]],"")</f>
        <v/>
      </c>
      <c r="N704" s="8">
        <f>AlimentosSMAECOPIA2[[#This Row],[Fibra]]/AlimentosSMAECOPIA2[[#This Row],[Peso_neto]]</f>
        <v>0</v>
      </c>
    </row>
    <row r="705" spans="2:14" hidden="1" x14ac:dyDescent="0.25">
      <c r="B705" s="17" t="s">
        <v>67</v>
      </c>
      <c r="C705" s="3" t="s">
        <v>14</v>
      </c>
      <c r="D705" s="4">
        <v>0.5</v>
      </c>
      <c r="E705" s="2" t="s">
        <v>52</v>
      </c>
      <c r="F705" s="4">
        <v>8</v>
      </c>
      <c r="G705" s="4">
        <v>8</v>
      </c>
      <c r="H705" s="4">
        <v>35</v>
      </c>
      <c r="I705" s="4">
        <v>0.1</v>
      </c>
      <c r="J705" s="4">
        <v>3.6</v>
      </c>
      <c r="K705" s="4">
        <v>0.8</v>
      </c>
      <c r="L705" s="8">
        <v>0</v>
      </c>
      <c r="M705" s="4" t="str">
        <f>IF(AlimentosSMAECOPIA2[[#This Row],[Categoria]]="Cereales",AlimentosSMAECOPIA2[[#This Row],[Proteina]],"")</f>
        <v/>
      </c>
      <c r="N705" s="8">
        <f>AlimentosSMAECOPIA2[[#This Row],[Fibra]]/AlimentosSMAECOPIA2[[#This Row],[Peso_neto]]</f>
        <v>0</v>
      </c>
    </row>
    <row r="706" spans="2:14" hidden="1" x14ac:dyDescent="0.25">
      <c r="B706" s="17" t="s">
        <v>68</v>
      </c>
      <c r="C706" s="3" t="s">
        <v>14</v>
      </c>
      <c r="D706" s="4">
        <v>3</v>
      </c>
      <c r="E706" s="2" t="s">
        <v>52</v>
      </c>
      <c r="F706" s="4">
        <v>45</v>
      </c>
      <c r="G706" s="4">
        <v>45</v>
      </c>
      <c r="H706" s="4">
        <v>48</v>
      </c>
      <c r="I706" s="4">
        <v>0</v>
      </c>
      <c r="J706" s="4">
        <v>4.5</v>
      </c>
      <c r="K706" s="4">
        <v>2.1</v>
      </c>
      <c r="L706" s="8">
        <v>0</v>
      </c>
      <c r="M706" s="4" t="str">
        <f>IF(AlimentosSMAECOPIA2[[#This Row],[Categoria]]="Cereales",AlimentosSMAECOPIA2[[#This Row],[Proteina]],"")</f>
        <v/>
      </c>
      <c r="N706" s="8">
        <f>AlimentosSMAECOPIA2[[#This Row],[Fibra]]/AlimentosSMAECOPIA2[[#This Row],[Peso_neto]]</f>
        <v>0</v>
      </c>
    </row>
    <row r="707" spans="2:14" hidden="1" x14ac:dyDescent="0.25">
      <c r="B707" s="17" t="s">
        <v>69</v>
      </c>
      <c r="C707" s="3" t="s">
        <v>14</v>
      </c>
      <c r="D707" s="4">
        <v>0.5</v>
      </c>
      <c r="E707" s="2" t="s">
        <v>52</v>
      </c>
      <c r="F707" s="4">
        <v>8</v>
      </c>
      <c r="G707" s="4">
        <v>8</v>
      </c>
      <c r="H707" s="4">
        <v>28</v>
      </c>
      <c r="I707" s="4">
        <v>0</v>
      </c>
      <c r="J707" s="4">
        <v>2.8</v>
      </c>
      <c r="K707" s="4">
        <v>0.8</v>
      </c>
      <c r="L707" s="8">
        <v>0</v>
      </c>
      <c r="M707" s="4" t="str">
        <f>IF(AlimentosSMAECOPIA2[[#This Row],[Categoria]]="Cereales",AlimentosSMAECOPIA2[[#This Row],[Proteina]],"")</f>
        <v/>
      </c>
      <c r="N707" s="8">
        <f>AlimentosSMAECOPIA2[[#This Row],[Fibra]]/AlimentosSMAECOPIA2[[#This Row],[Peso_neto]]</f>
        <v>0</v>
      </c>
    </row>
    <row r="708" spans="2:14" hidden="1" x14ac:dyDescent="0.25">
      <c r="B708" s="17" t="s">
        <v>70</v>
      </c>
      <c r="C708" s="3" t="s">
        <v>14</v>
      </c>
      <c r="D708" s="4">
        <v>4</v>
      </c>
      <c r="E708" s="2" t="s">
        <v>52</v>
      </c>
      <c r="F708" s="4">
        <v>60</v>
      </c>
      <c r="G708" s="4">
        <v>60</v>
      </c>
      <c r="H708" s="4">
        <v>40</v>
      </c>
      <c r="I708" s="4">
        <v>2</v>
      </c>
      <c r="J708" s="4">
        <v>2.2000000000000002</v>
      </c>
      <c r="K708" s="4">
        <v>6</v>
      </c>
      <c r="L708" s="8">
        <v>0</v>
      </c>
      <c r="M708" s="4" t="str">
        <f>IF(AlimentosSMAECOPIA2[[#This Row],[Categoria]]="Cereales",AlimentosSMAECOPIA2[[#This Row],[Proteina]],"")</f>
        <v/>
      </c>
      <c r="N708" s="8">
        <f>AlimentosSMAECOPIA2[[#This Row],[Fibra]]/AlimentosSMAECOPIA2[[#This Row],[Peso_neto]]</f>
        <v>0</v>
      </c>
    </row>
    <row r="709" spans="2:14" hidden="1" x14ac:dyDescent="0.25">
      <c r="B709" s="17" t="s">
        <v>71</v>
      </c>
      <c r="C709" s="3" t="s">
        <v>14</v>
      </c>
      <c r="D709" s="4">
        <v>0.5</v>
      </c>
      <c r="E709" s="2" t="s">
        <v>52</v>
      </c>
      <c r="F709" s="4">
        <v>8</v>
      </c>
      <c r="G709" s="4">
        <v>8</v>
      </c>
      <c r="H709" s="4">
        <v>33</v>
      </c>
      <c r="I709" s="4">
        <v>0.1</v>
      </c>
      <c r="J709" s="4">
        <v>3.4</v>
      </c>
      <c r="K709" s="4">
        <v>0.7</v>
      </c>
      <c r="L709" s="8">
        <v>0</v>
      </c>
      <c r="M709" s="4" t="str">
        <f>IF(AlimentosSMAECOPIA2[[#This Row],[Categoria]]="Cereales",AlimentosSMAECOPIA2[[#This Row],[Proteina]],"")</f>
        <v/>
      </c>
      <c r="N709" s="8">
        <f>AlimentosSMAECOPIA2[[#This Row],[Fibra]]/AlimentosSMAECOPIA2[[#This Row],[Peso_neto]]</f>
        <v>0</v>
      </c>
    </row>
    <row r="710" spans="2:14" hidden="1" x14ac:dyDescent="0.25">
      <c r="B710" s="17" t="s">
        <v>72</v>
      </c>
      <c r="C710" s="3" t="s">
        <v>14</v>
      </c>
      <c r="D710" s="4">
        <v>0.5</v>
      </c>
      <c r="E710" s="2" t="s">
        <v>52</v>
      </c>
      <c r="F710" s="4">
        <v>8</v>
      </c>
      <c r="G710" s="4">
        <v>8</v>
      </c>
      <c r="H710" s="4">
        <v>28</v>
      </c>
      <c r="I710" s="4">
        <v>0</v>
      </c>
      <c r="J710" s="4">
        <v>2.7</v>
      </c>
      <c r="K710" s="4">
        <v>1.1000000000000001</v>
      </c>
      <c r="L710" s="8">
        <v>0</v>
      </c>
      <c r="M710" s="4" t="str">
        <f>IF(AlimentosSMAECOPIA2[[#This Row],[Categoria]]="Cereales",AlimentosSMAECOPIA2[[#This Row],[Proteina]],"")</f>
        <v/>
      </c>
      <c r="N710" s="8">
        <f>AlimentosSMAECOPIA2[[#This Row],[Fibra]]/AlimentosSMAECOPIA2[[#This Row],[Peso_neto]]</f>
        <v>0</v>
      </c>
    </row>
    <row r="711" spans="2:14" hidden="1" x14ac:dyDescent="0.25">
      <c r="B711" s="17" t="s">
        <v>74</v>
      </c>
      <c r="C711" s="3" t="s">
        <v>14</v>
      </c>
      <c r="D711" s="4">
        <v>0.5</v>
      </c>
      <c r="E711" s="2" t="s">
        <v>52</v>
      </c>
      <c r="F711" s="4">
        <v>8</v>
      </c>
      <c r="G711" s="4">
        <v>8</v>
      </c>
      <c r="H711" s="4">
        <v>44</v>
      </c>
      <c r="I711" s="4">
        <v>0</v>
      </c>
      <c r="J711" s="4">
        <v>4.7</v>
      </c>
      <c r="K711" s="4">
        <v>0.5</v>
      </c>
      <c r="L711" s="8">
        <v>0</v>
      </c>
      <c r="M711" s="4" t="str">
        <f>IF(AlimentosSMAECOPIA2[[#This Row],[Categoria]]="Cereales",AlimentosSMAECOPIA2[[#This Row],[Proteina]],"")</f>
        <v/>
      </c>
      <c r="N711" s="8">
        <f>AlimentosSMAECOPIA2[[#This Row],[Fibra]]/AlimentosSMAECOPIA2[[#This Row],[Peso_neto]]</f>
        <v>0</v>
      </c>
    </row>
    <row r="712" spans="2:14" hidden="1" x14ac:dyDescent="0.25">
      <c r="B712" s="17" t="s">
        <v>76</v>
      </c>
      <c r="C712" s="3" t="s">
        <v>14</v>
      </c>
      <c r="D712" s="4">
        <v>0.5</v>
      </c>
      <c r="E712" s="2" t="s">
        <v>52</v>
      </c>
      <c r="F712" s="4">
        <v>8</v>
      </c>
      <c r="G712" s="4">
        <v>8</v>
      </c>
      <c r="H712" s="4">
        <v>38</v>
      </c>
      <c r="I712" s="4">
        <v>0.4</v>
      </c>
      <c r="J712" s="4">
        <v>3.9</v>
      </c>
      <c r="K712" s="4">
        <v>0.6</v>
      </c>
      <c r="L712" s="8">
        <v>0</v>
      </c>
      <c r="M712" s="4" t="str">
        <f>IF(AlimentosSMAECOPIA2[[#This Row],[Categoria]]="Cereales",AlimentosSMAECOPIA2[[#This Row],[Proteina]],"")</f>
        <v/>
      </c>
      <c r="N712" s="8">
        <f>AlimentosSMAECOPIA2[[#This Row],[Fibra]]/AlimentosSMAECOPIA2[[#This Row],[Peso_neto]]</f>
        <v>0</v>
      </c>
    </row>
    <row r="713" spans="2:14" hidden="1" x14ac:dyDescent="0.25">
      <c r="B713" s="17" t="s">
        <v>77</v>
      </c>
      <c r="C713" s="3" t="s">
        <v>14</v>
      </c>
      <c r="D713" s="4">
        <v>0.5</v>
      </c>
      <c r="E713" s="2" t="s">
        <v>52</v>
      </c>
      <c r="F713" s="4">
        <v>8</v>
      </c>
      <c r="G713" s="4">
        <v>8</v>
      </c>
      <c r="H713" s="4">
        <v>37</v>
      </c>
      <c r="I713" s="4">
        <v>0.1</v>
      </c>
      <c r="J713" s="4">
        <v>3.8</v>
      </c>
      <c r="K713" s="4">
        <v>0.8</v>
      </c>
      <c r="L713" s="8">
        <v>0</v>
      </c>
      <c r="M713" s="4" t="str">
        <f>IF(AlimentosSMAECOPIA2[[#This Row],[Categoria]]="Cereales",AlimentosSMAECOPIA2[[#This Row],[Proteina]],"")</f>
        <v/>
      </c>
      <c r="N713" s="8">
        <f>AlimentosSMAECOPIA2[[#This Row],[Fibra]]/AlimentosSMAECOPIA2[[#This Row],[Peso_neto]]</f>
        <v>0</v>
      </c>
    </row>
    <row r="714" spans="2:14" hidden="1" x14ac:dyDescent="0.25">
      <c r="B714" s="17" t="s">
        <v>79</v>
      </c>
      <c r="C714" s="3" t="s">
        <v>14</v>
      </c>
      <c r="D714" s="4">
        <v>0.5</v>
      </c>
      <c r="E714" s="2" t="s">
        <v>52</v>
      </c>
      <c r="F714" s="4">
        <v>8</v>
      </c>
      <c r="G714" s="4">
        <v>8</v>
      </c>
      <c r="H714" s="4">
        <v>38</v>
      </c>
      <c r="I714" s="4">
        <v>0.4</v>
      </c>
      <c r="J714" s="4">
        <v>3.9</v>
      </c>
      <c r="K714" s="4">
        <v>0.6</v>
      </c>
      <c r="L714" s="8">
        <v>0</v>
      </c>
      <c r="M714" s="4" t="str">
        <f>IF(AlimentosSMAECOPIA2[[#This Row],[Categoria]]="Cereales",AlimentosSMAECOPIA2[[#This Row],[Proteina]],"")</f>
        <v/>
      </c>
      <c r="N714" s="8">
        <f>AlimentosSMAECOPIA2[[#This Row],[Fibra]]/AlimentosSMAECOPIA2[[#This Row],[Peso_neto]]</f>
        <v>0</v>
      </c>
    </row>
    <row r="715" spans="2:14" hidden="1" x14ac:dyDescent="0.25">
      <c r="B715" s="17" t="s">
        <v>80</v>
      </c>
      <c r="C715" s="3" t="s">
        <v>14</v>
      </c>
      <c r="D715" s="4">
        <v>0.5</v>
      </c>
      <c r="E715" s="2" t="s">
        <v>52</v>
      </c>
      <c r="F715" s="4">
        <v>8</v>
      </c>
      <c r="G715" s="4">
        <v>8</v>
      </c>
      <c r="H715" s="4">
        <v>33</v>
      </c>
      <c r="I715" s="4">
        <v>0.3</v>
      </c>
      <c r="J715" s="4">
        <v>3.3</v>
      </c>
      <c r="K715" s="4">
        <v>0.5</v>
      </c>
      <c r="L715" s="8">
        <v>0</v>
      </c>
      <c r="M715" s="4" t="str">
        <f>IF(AlimentosSMAECOPIA2[[#This Row],[Categoria]]="Cereales",AlimentosSMAECOPIA2[[#This Row],[Proteina]],"")</f>
        <v/>
      </c>
      <c r="N715" s="8">
        <f>AlimentosSMAECOPIA2[[#This Row],[Fibra]]/AlimentosSMAECOPIA2[[#This Row],[Peso_neto]]</f>
        <v>0</v>
      </c>
    </row>
    <row r="716" spans="2:14" hidden="1" x14ac:dyDescent="0.25">
      <c r="B716" s="17" t="s">
        <v>82</v>
      </c>
      <c r="C716" s="3" t="s">
        <v>14</v>
      </c>
      <c r="D716" s="4">
        <v>0.5</v>
      </c>
      <c r="E716" s="2" t="s">
        <v>52</v>
      </c>
      <c r="F716" s="4">
        <v>8</v>
      </c>
      <c r="G716" s="4">
        <v>8</v>
      </c>
      <c r="H716" s="4">
        <v>32</v>
      </c>
      <c r="I716" s="4">
        <v>0</v>
      </c>
      <c r="J716" s="4">
        <v>3.1</v>
      </c>
      <c r="K716" s="4">
        <v>1.3</v>
      </c>
      <c r="L716" s="8">
        <v>0</v>
      </c>
      <c r="M716" s="4" t="str">
        <f>IF(AlimentosSMAECOPIA2[[#This Row],[Categoria]]="Cereales",AlimentosSMAECOPIA2[[#This Row],[Proteina]],"")</f>
        <v/>
      </c>
      <c r="N716" s="8">
        <f>AlimentosSMAECOPIA2[[#This Row],[Fibra]]/AlimentosSMAECOPIA2[[#This Row],[Peso_neto]]</f>
        <v>0</v>
      </c>
    </row>
    <row r="717" spans="2:14" hidden="1" x14ac:dyDescent="0.25">
      <c r="B717" s="17" t="s">
        <v>83</v>
      </c>
      <c r="C717" s="3" t="s">
        <v>14</v>
      </c>
      <c r="D717" s="4">
        <v>0.5</v>
      </c>
      <c r="E717" s="2" t="s">
        <v>52</v>
      </c>
      <c r="F717" s="4">
        <v>8</v>
      </c>
      <c r="G717" s="4">
        <v>8</v>
      </c>
      <c r="H717" s="4">
        <v>28</v>
      </c>
      <c r="I717" s="4">
        <v>0</v>
      </c>
      <c r="J717" s="4">
        <v>2.7</v>
      </c>
      <c r="K717" s="4">
        <v>1.1000000000000001</v>
      </c>
      <c r="L717" s="8">
        <v>0</v>
      </c>
      <c r="M717" s="4" t="str">
        <f>IF(AlimentosSMAECOPIA2[[#This Row],[Categoria]]="Cereales",AlimentosSMAECOPIA2[[#This Row],[Proteina]],"")</f>
        <v/>
      </c>
      <c r="N717" s="8">
        <f>AlimentosSMAECOPIA2[[#This Row],[Fibra]]/AlimentosSMAECOPIA2[[#This Row],[Peso_neto]]</f>
        <v>0</v>
      </c>
    </row>
    <row r="718" spans="2:14" hidden="1" x14ac:dyDescent="0.25">
      <c r="B718" s="17" t="s">
        <v>84</v>
      </c>
      <c r="C718" s="3" t="s">
        <v>14</v>
      </c>
      <c r="D718" s="4">
        <v>0.5</v>
      </c>
      <c r="E718" s="2" t="s">
        <v>52</v>
      </c>
      <c r="F718" s="4">
        <v>8</v>
      </c>
      <c r="G718" s="4">
        <v>8</v>
      </c>
      <c r="H718" s="4">
        <v>44</v>
      </c>
      <c r="I718" s="4">
        <v>0</v>
      </c>
      <c r="J718" s="4">
        <v>4.7</v>
      </c>
      <c r="K718" s="4">
        <v>0.5</v>
      </c>
      <c r="L718" s="8">
        <v>0</v>
      </c>
      <c r="M718" s="4" t="str">
        <f>IF(AlimentosSMAECOPIA2[[#This Row],[Categoria]]="Cereales",AlimentosSMAECOPIA2[[#This Row],[Proteina]],"")</f>
        <v/>
      </c>
      <c r="N718" s="8">
        <f>AlimentosSMAECOPIA2[[#This Row],[Fibra]]/AlimentosSMAECOPIA2[[#This Row],[Peso_neto]]</f>
        <v>0</v>
      </c>
    </row>
    <row r="719" spans="2:14" hidden="1" x14ac:dyDescent="0.25">
      <c r="B719" s="17" t="s">
        <v>85</v>
      </c>
      <c r="C719" s="3" t="s">
        <v>14</v>
      </c>
      <c r="D719" s="4">
        <v>2</v>
      </c>
      <c r="E719" s="2" t="s">
        <v>52</v>
      </c>
      <c r="F719" s="4">
        <v>10</v>
      </c>
      <c r="G719" s="4">
        <v>10</v>
      </c>
      <c r="H719" s="4">
        <v>45</v>
      </c>
      <c r="I719" s="4">
        <v>0</v>
      </c>
      <c r="J719" s="4">
        <v>5</v>
      </c>
      <c r="K719" s="4">
        <v>0.3</v>
      </c>
      <c r="L719" s="8">
        <v>0</v>
      </c>
      <c r="M719" s="4" t="str">
        <f>IF(AlimentosSMAECOPIA2[[#This Row],[Categoria]]="Cereales",AlimentosSMAECOPIA2[[#This Row],[Proteina]],"")</f>
        <v/>
      </c>
      <c r="N719" s="8">
        <f>AlimentosSMAECOPIA2[[#This Row],[Fibra]]/AlimentosSMAECOPIA2[[#This Row],[Peso_neto]]</f>
        <v>0</v>
      </c>
    </row>
    <row r="720" spans="2:14" hidden="1" x14ac:dyDescent="0.25">
      <c r="B720" s="17" t="s">
        <v>86</v>
      </c>
      <c r="C720" s="3" t="s">
        <v>14</v>
      </c>
      <c r="D720" s="4">
        <v>4</v>
      </c>
      <c r="E720" s="2" t="s">
        <v>15</v>
      </c>
      <c r="F720" s="4">
        <v>20</v>
      </c>
      <c r="G720" s="4">
        <v>20</v>
      </c>
      <c r="H720" s="4">
        <v>41</v>
      </c>
      <c r="I720" s="4">
        <v>0</v>
      </c>
      <c r="J720" s="4">
        <v>3.3</v>
      </c>
      <c r="K720" s="4">
        <v>2.7</v>
      </c>
      <c r="L720" s="8">
        <v>0</v>
      </c>
      <c r="M720" s="4" t="str">
        <f>IF(AlimentosSMAECOPIA2[[#This Row],[Categoria]]="Cereales",AlimentosSMAECOPIA2[[#This Row],[Proteina]],"")</f>
        <v/>
      </c>
      <c r="N720" s="8">
        <f>AlimentosSMAECOPIA2[[#This Row],[Fibra]]/AlimentosSMAECOPIA2[[#This Row],[Peso_neto]]</f>
        <v>0</v>
      </c>
    </row>
    <row r="721" spans="2:14" hidden="1" x14ac:dyDescent="0.25">
      <c r="B721" s="17" t="s">
        <v>93</v>
      </c>
      <c r="C721" s="3" t="s">
        <v>14</v>
      </c>
      <c r="D721" s="4">
        <v>0.33333333300000001</v>
      </c>
      <c r="E721" s="2" t="s">
        <v>15</v>
      </c>
      <c r="F721" s="4">
        <v>58</v>
      </c>
      <c r="G721" s="4">
        <v>58</v>
      </c>
      <c r="H721" s="4">
        <v>54</v>
      </c>
      <c r="I721" s="4">
        <v>0.7</v>
      </c>
      <c r="J721" s="4">
        <v>5.3</v>
      </c>
      <c r="K721" s="4">
        <v>2.1</v>
      </c>
      <c r="L721" s="8">
        <v>0</v>
      </c>
      <c r="M721" s="4" t="str">
        <f>IF(AlimentosSMAECOPIA2[[#This Row],[Categoria]]="Cereales",AlimentosSMAECOPIA2[[#This Row],[Proteina]],"")</f>
        <v/>
      </c>
      <c r="N721" s="8">
        <f>AlimentosSMAECOPIA2[[#This Row],[Fibra]]/AlimentosSMAECOPIA2[[#This Row],[Peso_neto]]</f>
        <v>0</v>
      </c>
    </row>
    <row r="722" spans="2:14" hidden="1" x14ac:dyDescent="0.25">
      <c r="B722" s="17" t="s">
        <v>94</v>
      </c>
      <c r="C722" s="3" t="s">
        <v>14</v>
      </c>
      <c r="D722" s="4">
        <v>1.5</v>
      </c>
      <c r="E722" s="2" t="s">
        <v>45</v>
      </c>
      <c r="F722" s="4">
        <v>68</v>
      </c>
      <c r="G722" s="4">
        <v>68</v>
      </c>
      <c r="H722" s="4">
        <v>44</v>
      </c>
      <c r="I722" s="4">
        <v>0.5</v>
      </c>
      <c r="J722" s="4">
        <v>4.5</v>
      </c>
      <c r="K722" s="4">
        <v>2</v>
      </c>
      <c r="L722" s="8">
        <v>0</v>
      </c>
      <c r="M722" s="4" t="str">
        <f>IF(AlimentosSMAECOPIA2[[#This Row],[Categoria]]="Cereales",AlimentosSMAECOPIA2[[#This Row],[Proteina]],"")</f>
        <v/>
      </c>
      <c r="N722" s="8">
        <f>AlimentosSMAECOPIA2[[#This Row],[Fibra]]/AlimentosSMAECOPIA2[[#This Row],[Peso_neto]]</f>
        <v>0</v>
      </c>
    </row>
    <row r="723" spans="2:14" hidden="1" x14ac:dyDescent="0.25">
      <c r="B723" s="17" t="s">
        <v>95</v>
      </c>
      <c r="C723" s="3" t="s">
        <v>14</v>
      </c>
      <c r="D723" s="4">
        <v>0.33333333300000001</v>
      </c>
      <c r="E723" s="2" t="s">
        <v>45</v>
      </c>
      <c r="F723" s="4">
        <v>101</v>
      </c>
      <c r="G723" s="4">
        <v>101</v>
      </c>
      <c r="H723" s="4">
        <v>60</v>
      </c>
      <c r="I723" s="4">
        <v>0.8</v>
      </c>
      <c r="J723" s="4">
        <v>4.8</v>
      </c>
      <c r="K723" s="4">
        <v>4.8</v>
      </c>
      <c r="L723" s="8">
        <v>0</v>
      </c>
      <c r="M723" s="4" t="str">
        <f>IF(AlimentosSMAECOPIA2[[#This Row],[Categoria]]="Cereales",AlimentosSMAECOPIA2[[#This Row],[Proteina]],"")</f>
        <v/>
      </c>
      <c r="N723" s="8">
        <f>AlimentosSMAECOPIA2[[#This Row],[Fibra]]/AlimentosSMAECOPIA2[[#This Row],[Peso_neto]]</f>
        <v>0</v>
      </c>
    </row>
    <row r="724" spans="2:14" hidden="1" x14ac:dyDescent="0.25">
      <c r="B724" s="17" t="s">
        <v>96</v>
      </c>
      <c r="C724" s="3" t="s">
        <v>14</v>
      </c>
      <c r="D724" s="4">
        <v>0.33333333300000001</v>
      </c>
      <c r="E724" s="2" t="s">
        <v>45</v>
      </c>
      <c r="F724" s="4">
        <v>58</v>
      </c>
      <c r="G724" s="4">
        <v>58</v>
      </c>
      <c r="H724" s="4">
        <v>54</v>
      </c>
      <c r="I724" s="4">
        <v>0.7</v>
      </c>
      <c r="J724" s="4">
        <v>5.3</v>
      </c>
      <c r="K724" s="4">
        <v>2.1</v>
      </c>
      <c r="L724" s="8">
        <v>0</v>
      </c>
      <c r="M724" s="4" t="str">
        <f>IF(AlimentosSMAECOPIA2[[#This Row],[Categoria]]="Cereales",AlimentosSMAECOPIA2[[#This Row],[Proteina]],"")</f>
        <v/>
      </c>
      <c r="N724" s="8">
        <f>AlimentosSMAECOPIA2[[#This Row],[Fibra]]/AlimentosSMAECOPIA2[[#This Row],[Peso_neto]]</f>
        <v>0</v>
      </c>
    </row>
    <row r="725" spans="2:14" hidden="1" x14ac:dyDescent="0.25">
      <c r="B725" s="17" t="s">
        <v>97</v>
      </c>
      <c r="C725" s="3" t="s">
        <v>14</v>
      </c>
      <c r="D725" s="4">
        <v>0.33333333300000001</v>
      </c>
      <c r="E725" s="2" t="s">
        <v>45</v>
      </c>
      <c r="F725" s="4">
        <v>58</v>
      </c>
      <c r="G725" s="4">
        <v>58</v>
      </c>
      <c r="H725" s="4">
        <v>44</v>
      </c>
      <c r="I725" s="4">
        <v>0.5</v>
      </c>
      <c r="J725" s="4">
        <v>4.0999999999999996</v>
      </c>
      <c r="K725" s="4">
        <v>2.2999999999999998</v>
      </c>
      <c r="L725" s="8">
        <v>0</v>
      </c>
      <c r="M725" s="4" t="str">
        <f>IF(AlimentosSMAECOPIA2[[#This Row],[Categoria]]="Cereales",AlimentosSMAECOPIA2[[#This Row],[Proteina]],"")</f>
        <v/>
      </c>
      <c r="N725" s="8">
        <f>AlimentosSMAECOPIA2[[#This Row],[Fibra]]/AlimentosSMAECOPIA2[[#This Row],[Peso_neto]]</f>
        <v>0</v>
      </c>
    </row>
    <row r="726" spans="2:14" hidden="1" x14ac:dyDescent="0.25">
      <c r="B726" s="17" t="s">
        <v>98</v>
      </c>
      <c r="C726" s="3" t="s">
        <v>14</v>
      </c>
      <c r="D726" s="4">
        <v>0.5</v>
      </c>
      <c r="E726" s="2" t="s">
        <v>45</v>
      </c>
      <c r="F726" s="4">
        <v>48</v>
      </c>
      <c r="G726" s="4">
        <v>48</v>
      </c>
      <c r="H726" s="4">
        <v>46</v>
      </c>
      <c r="I726" s="4">
        <v>0.5</v>
      </c>
      <c r="J726" s="4">
        <v>4.5999999999999996</v>
      </c>
      <c r="K726" s="4">
        <v>1.5</v>
      </c>
      <c r="L726" s="8">
        <v>0</v>
      </c>
      <c r="M726" s="4" t="str">
        <f>IF(AlimentosSMAECOPIA2[[#This Row],[Categoria]]="Cereales",AlimentosSMAECOPIA2[[#This Row],[Proteina]],"")</f>
        <v/>
      </c>
      <c r="N726" s="8">
        <f>AlimentosSMAECOPIA2[[#This Row],[Fibra]]/AlimentosSMAECOPIA2[[#This Row],[Peso_neto]]</f>
        <v>0</v>
      </c>
    </row>
    <row r="727" spans="2:14" hidden="1" x14ac:dyDescent="0.25">
      <c r="B727" s="17" t="s">
        <v>106</v>
      </c>
      <c r="C727" s="3" t="s">
        <v>14</v>
      </c>
      <c r="D727" s="4">
        <v>4</v>
      </c>
      <c r="E727" s="2" t="s">
        <v>15</v>
      </c>
      <c r="F727" s="4">
        <v>10</v>
      </c>
      <c r="G727" s="4">
        <v>10</v>
      </c>
      <c r="H727" s="4">
        <v>61</v>
      </c>
      <c r="I727" s="4">
        <v>2.7</v>
      </c>
      <c r="J727" s="4">
        <v>5.7</v>
      </c>
      <c r="K727" s="4">
        <v>1</v>
      </c>
      <c r="L727" s="8">
        <v>0</v>
      </c>
      <c r="M727" s="4" t="str">
        <f>IF(AlimentosSMAECOPIA2[[#This Row],[Categoria]]="Cereales",AlimentosSMAECOPIA2[[#This Row],[Proteina]],"")</f>
        <v/>
      </c>
      <c r="N727" s="8">
        <f>AlimentosSMAECOPIA2[[#This Row],[Fibra]]/AlimentosSMAECOPIA2[[#This Row],[Peso_neto]]</f>
        <v>0</v>
      </c>
    </row>
    <row r="728" spans="2:14" hidden="1" x14ac:dyDescent="0.25">
      <c r="B728" s="17" t="s">
        <v>107</v>
      </c>
      <c r="C728" s="3" t="s">
        <v>14</v>
      </c>
      <c r="D728" s="4">
        <v>5</v>
      </c>
      <c r="E728" s="2" t="s">
        <v>52</v>
      </c>
      <c r="F728" s="4">
        <v>13</v>
      </c>
      <c r="G728" s="4">
        <v>13</v>
      </c>
      <c r="H728" s="4">
        <v>75</v>
      </c>
      <c r="I728" s="4">
        <v>2.2000000000000002</v>
      </c>
      <c r="J728" s="4">
        <v>6.3</v>
      </c>
      <c r="K728" s="4">
        <v>3.4</v>
      </c>
      <c r="L728" s="8">
        <v>0</v>
      </c>
      <c r="M728" s="4" t="str">
        <f>IF(AlimentosSMAECOPIA2[[#This Row],[Categoria]]="Cereales",AlimentosSMAECOPIA2[[#This Row],[Proteina]],"")</f>
        <v/>
      </c>
      <c r="N728" s="8">
        <f>AlimentosSMAECOPIA2[[#This Row],[Fibra]]/AlimentosSMAECOPIA2[[#This Row],[Peso_neto]]</f>
        <v>0</v>
      </c>
    </row>
    <row r="729" spans="2:14" hidden="1" x14ac:dyDescent="0.25">
      <c r="B729" s="17" t="s">
        <v>118</v>
      </c>
      <c r="C729" s="3" t="s">
        <v>14</v>
      </c>
      <c r="D729" s="4">
        <v>10</v>
      </c>
      <c r="E729" s="2" t="s">
        <v>45</v>
      </c>
      <c r="F729" s="4">
        <v>12</v>
      </c>
      <c r="G729" s="4">
        <v>12</v>
      </c>
      <c r="H729" s="4">
        <v>71</v>
      </c>
      <c r="I729" s="4">
        <v>2.6</v>
      </c>
      <c r="J729" s="4">
        <v>6.4</v>
      </c>
      <c r="K729" s="4">
        <v>2.1</v>
      </c>
      <c r="L729" s="8">
        <v>0</v>
      </c>
      <c r="M729" s="4" t="str">
        <f>IF(AlimentosSMAECOPIA2[[#This Row],[Categoria]]="Cereales",AlimentosSMAECOPIA2[[#This Row],[Proteina]],"")</f>
        <v/>
      </c>
      <c r="N729" s="8">
        <f>AlimentosSMAECOPIA2[[#This Row],[Fibra]]/AlimentosSMAECOPIA2[[#This Row],[Peso_neto]]</f>
        <v>0</v>
      </c>
    </row>
    <row r="730" spans="2:14" hidden="1" x14ac:dyDescent="0.25">
      <c r="B730" s="17" t="s">
        <v>124</v>
      </c>
      <c r="C730" s="3" t="s">
        <v>14</v>
      </c>
      <c r="D730" s="4">
        <v>10</v>
      </c>
      <c r="E730" s="2" t="s">
        <v>45</v>
      </c>
      <c r="F730" s="4">
        <v>12</v>
      </c>
      <c r="G730" s="4">
        <v>12</v>
      </c>
      <c r="H730" s="4">
        <v>66</v>
      </c>
      <c r="I730" s="4">
        <v>2.7</v>
      </c>
      <c r="J730" s="4">
        <v>6.6</v>
      </c>
      <c r="K730" s="4">
        <v>0.5</v>
      </c>
      <c r="L730" s="8">
        <v>0</v>
      </c>
      <c r="M730" s="4" t="str">
        <f>IF(AlimentosSMAECOPIA2[[#This Row],[Categoria]]="Cereales",AlimentosSMAECOPIA2[[#This Row],[Proteina]],"")</f>
        <v/>
      </c>
      <c r="N730" s="8">
        <f>AlimentosSMAECOPIA2[[#This Row],[Fibra]]/AlimentosSMAECOPIA2[[#This Row],[Peso_neto]]</f>
        <v>0</v>
      </c>
    </row>
    <row r="731" spans="2:14" hidden="1" x14ac:dyDescent="0.25">
      <c r="B731" s="17" t="s">
        <v>125</v>
      </c>
      <c r="C731" s="3" t="s">
        <v>14</v>
      </c>
      <c r="D731" s="4">
        <v>6</v>
      </c>
      <c r="E731" s="2" t="s">
        <v>45</v>
      </c>
      <c r="F731" s="4">
        <v>12</v>
      </c>
      <c r="G731" s="4">
        <v>12</v>
      </c>
      <c r="H731" s="4">
        <v>72</v>
      </c>
      <c r="I731" s="4">
        <v>2.2000000000000002</v>
      </c>
      <c r="J731" s="4">
        <v>6</v>
      </c>
      <c r="K731" s="4">
        <v>3.4</v>
      </c>
      <c r="L731" s="8">
        <v>0</v>
      </c>
      <c r="M731" s="4" t="str">
        <f>IF(AlimentosSMAECOPIA2[[#This Row],[Categoria]]="Cereales",AlimentosSMAECOPIA2[[#This Row],[Proteina]],"")</f>
        <v/>
      </c>
      <c r="N731" s="8">
        <f>AlimentosSMAECOPIA2[[#This Row],[Fibra]]/AlimentosSMAECOPIA2[[#This Row],[Peso_neto]]</f>
        <v>0</v>
      </c>
    </row>
    <row r="732" spans="2:14" hidden="1" x14ac:dyDescent="0.25">
      <c r="B732" s="17" t="s">
        <v>127</v>
      </c>
      <c r="C732" s="3" t="s">
        <v>14</v>
      </c>
      <c r="D732" s="4">
        <v>10</v>
      </c>
      <c r="E732" s="2" t="s">
        <v>45</v>
      </c>
      <c r="F732" s="4">
        <v>12</v>
      </c>
      <c r="G732" s="4">
        <v>12</v>
      </c>
      <c r="H732" s="4">
        <v>71</v>
      </c>
      <c r="I732" s="4">
        <v>2.4</v>
      </c>
      <c r="J732" s="4">
        <v>6.3</v>
      </c>
      <c r="K732" s="4">
        <v>2.4</v>
      </c>
      <c r="L732" s="8">
        <v>0</v>
      </c>
      <c r="M732" s="4" t="str">
        <f>IF(AlimentosSMAECOPIA2[[#This Row],[Categoria]]="Cereales",AlimentosSMAECOPIA2[[#This Row],[Proteina]],"")</f>
        <v/>
      </c>
      <c r="N732" s="8">
        <f>AlimentosSMAECOPIA2[[#This Row],[Fibra]]/AlimentosSMAECOPIA2[[#This Row],[Peso_neto]]</f>
        <v>0</v>
      </c>
    </row>
    <row r="733" spans="2:14" hidden="1" x14ac:dyDescent="0.25">
      <c r="B733" s="17" t="s">
        <v>128</v>
      </c>
      <c r="C733" s="3" t="s">
        <v>14</v>
      </c>
      <c r="D733" s="4">
        <v>2</v>
      </c>
      <c r="E733" s="2" t="s">
        <v>52</v>
      </c>
      <c r="F733" s="4">
        <v>12</v>
      </c>
      <c r="G733" s="4">
        <v>12</v>
      </c>
      <c r="H733" s="4">
        <v>72</v>
      </c>
      <c r="I733" s="4">
        <v>2.5</v>
      </c>
      <c r="J733" s="4">
        <v>6.5</v>
      </c>
      <c r="K733" s="4">
        <v>2.2000000000000002</v>
      </c>
      <c r="L733" s="8">
        <v>0</v>
      </c>
      <c r="M733" s="4" t="str">
        <f>IF(AlimentosSMAECOPIA2[[#This Row],[Categoria]]="Cereales",AlimentosSMAECOPIA2[[#This Row],[Proteina]],"")</f>
        <v/>
      </c>
      <c r="N733" s="8">
        <f>AlimentosSMAECOPIA2[[#This Row],[Fibra]]/AlimentosSMAECOPIA2[[#This Row],[Peso_neto]]</f>
        <v>0</v>
      </c>
    </row>
    <row r="734" spans="2:14" hidden="1" x14ac:dyDescent="0.25">
      <c r="B734" s="17" t="s">
        <v>129</v>
      </c>
      <c r="C734" s="3" t="s">
        <v>14</v>
      </c>
      <c r="D734" s="4">
        <v>4</v>
      </c>
      <c r="E734" s="2" t="s">
        <v>15</v>
      </c>
      <c r="F734" s="4">
        <v>10</v>
      </c>
      <c r="G734" s="4">
        <v>10</v>
      </c>
      <c r="H734" s="4">
        <v>62</v>
      </c>
      <c r="I734" s="4">
        <v>2.1</v>
      </c>
      <c r="J734" s="4">
        <v>5.2</v>
      </c>
      <c r="K734" s="4">
        <v>1.8</v>
      </c>
      <c r="L734" s="8">
        <v>0</v>
      </c>
      <c r="M734" s="4" t="str">
        <f>IF(AlimentosSMAECOPIA2[[#This Row],[Categoria]]="Cereales",AlimentosSMAECOPIA2[[#This Row],[Proteina]],"")</f>
        <v/>
      </c>
      <c r="N734" s="8">
        <f>AlimentosSMAECOPIA2[[#This Row],[Fibra]]/AlimentosSMAECOPIA2[[#This Row],[Peso_neto]]</f>
        <v>0</v>
      </c>
    </row>
    <row r="735" spans="2:14" hidden="1" x14ac:dyDescent="0.25">
      <c r="B735" s="17" t="s">
        <v>130</v>
      </c>
      <c r="C735" s="3" t="s">
        <v>14</v>
      </c>
      <c r="D735" s="4">
        <v>10</v>
      </c>
      <c r="E735" s="2" t="s">
        <v>52</v>
      </c>
      <c r="F735" s="4">
        <v>12</v>
      </c>
      <c r="G735" s="4">
        <v>12</v>
      </c>
      <c r="H735" s="4">
        <v>71</v>
      </c>
      <c r="I735" s="4">
        <v>2</v>
      </c>
      <c r="J735" s="4">
        <v>6.3</v>
      </c>
      <c r="K735" s="4">
        <v>3</v>
      </c>
      <c r="L735" s="8">
        <v>0</v>
      </c>
      <c r="M735" s="4" t="str">
        <f>IF(AlimentosSMAECOPIA2[[#This Row],[Categoria]]="Cereales",AlimentosSMAECOPIA2[[#This Row],[Proteina]],"")</f>
        <v/>
      </c>
      <c r="N735" s="8">
        <f>AlimentosSMAECOPIA2[[#This Row],[Fibra]]/AlimentosSMAECOPIA2[[#This Row],[Peso_neto]]</f>
        <v>0</v>
      </c>
    </row>
    <row r="736" spans="2:14" hidden="1" x14ac:dyDescent="0.25">
      <c r="B736" s="17" t="s">
        <v>184</v>
      </c>
      <c r="C736" s="3" t="s">
        <v>14</v>
      </c>
      <c r="D736" s="4">
        <v>9</v>
      </c>
      <c r="E736" s="2" t="s">
        <v>45</v>
      </c>
      <c r="F736" s="4">
        <v>13</v>
      </c>
      <c r="G736" s="4">
        <v>13</v>
      </c>
      <c r="H736" s="4">
        <v>72</v>
      </c>
      <c r="I736" s="4">
        <v>2.5</v>
      </c>
      <c r="J736" s="4">
        <v>6.5</v>
      </c>
      <c r="K736" s="4">
        <v>2.2999999999999998</v>
      </c>
      <c r="L736" s="8">
        <v>0</v>
      </c>
      <c r="M736" s="4" t="str">
        <f>IF(AlimentosSMAECOPIA2[[#This Row],[Categoria]]="Cereales",AlimentosSMAECOPIA2[[#This Row],[Proteina]],"")</f>
        <v/>
      </c>
      <c r="N736" s="8">
        <f>AlimentosSMAECOPIA2[[#This Row],[Fibra]]/AlimentosSMAECOPIA2[[#This Row],[Peso_neto]]</f>
        <v>0</v>
      </c>
    </row>
    <row r="737" spans="2:14" hidden="1" x14ac:dyDescent="0.25">
      <c r="B737" s="17" t="s">
        <v>185</v>
      </c>
      <c r="C737" s="3" t="s">
        <v>14</v>
      </c>
      <c r="D737" s="4">
        <v>5</v>
      </c>
      <c r="E737" s="2" t="s">
        <v>15</v>
      </c>
      <c r="F737" s="4">
        <v>12</v>
      </c>
      <c r="G737" s="4">
        <v>12</v>
      </c>
      <c r="H737" s="4">
        <v>71</v>
      </c>
      <c r="I737" s="4">
        <v>2.4</v>
      </c>
      <c r="J737" s="4">
        <v>6.4</v>
      </c>
      <c r="K737" s="4">
        <v>2.2999999999999998</v>
      </c>
      <c r="L737" s="8">
        <v>0</v>
      </c>
      <c r="M737" s="4" t="str">
        <f>IF(AlimentosSMAECOPIA2[[#This Row],[Categoria]]="Cereales",AlimentosSMAECOPIA2[[#This Row],[Proteina]],"")</f>
        <v/>
      </c>
      <c r="N737" s="8">
        <f>AlimentosSMAECOPIA2[[#This Row],[Fibra]]/AlimentosSMAECOPIA2[[#This Row],[Peso_neto]]</f>
        <v>0</v>
      </c>
    </row>
    <row r="738" spans="2:14" hidden="1" x14ac:dyDescent="0.25">
      <c r="B738" s="17" t="s">
        <v>186</v>
      </c>
      <c r="C738" s="3" t="s">
        <v>14</v>
      </c>
      <c r="D738" s="4">
        <v>8</v>
      </c>
      <c r="E738" s="2" t="s">
        <v>45</v>
      </c>
      <c r="F738" s="4">
        <v>11</v>
      </c>
      <c r="G738" s="4">
        <v>11</v>
      </c>
      <c r="H738" s="4">
        <v>72</v>
      </c>
      <c r="I738" s="4">
        <v>1.8</v>
      </c>
      <c r="J738" s="4">
        <v>7.1</v>
      </c>
      <c r="K738" s="4">
        <v>1.6</v>
      </c>
      <c r="L738" s="8">
        <v>0</v>
      </c>
      <c r="M738" s="4" t="str">
        <f>IF(AlimentosSMAECOPIA2[[#This Row],[Categoria]]="Cereales",AlimentosSMAECOPIA2[[#This Row],[Proteina]],"")</f>
        <v/>
      </c>
      <c r="N738" s="8">
        <f>AlimentosSMAECOPIA2[[#This Row],[Fibra]]/AlimentosSMAECOPIA2[[#This Row],[Peso_neto]]</f>
        <v>0</v>
      </c>
    </row>
    <row r="739" spans="2:14" hidden="1" x14ac:dyDescent="0.25">
      <c r="B739" s="17" t="s">
        <v>187</v>
      </c>
      <c r="C739" s="3" t="s">
        <v>14</v>
      </c>
      <c r="D739" s="4">
        <v>8</v>
      </c>
      <c r="E739" s="2" t="s">
        <v>45</v>
      </c>
      <c r="F739" s="4">
        <v>11</v>
      </c>
      <c r="G739" s="4">
        <v>11</v>
      </c>
      <c r="H739" s="4">
        <v>75</v>
      </c>
      <c r="I739" s="4">
        <v>1.1000000000000001</v>
      </c>
      <c r="J739" s="4">
        <v>7.5</v>
      </c>
      <c r="K739" s="4">
        <v>2</v>
      </c>
      <c r="L739" s="8">
        <v>0</v>
      </c>
      <c r="M739" s="4" t="str">
        <f>IF(AlimentosSMAECOPIA2[[#This Row],[Categoria]]="Cereales",AlimentosSMAECOPIA2[[#This Row],[Proteina]],"")</f>
        <v/>
      </c>
      <c r="N739" s="8">
        <f>AlimentosSMAECOPIA2[[#This Row],[Fibra]]/AlimentosSMAECOPIA2[[#This Row],[Peso_neto]]</f>
        <v>0</v>
      </c>
    </row>
    <row r="740" spans="2:14" hidden="1" x14ac:dyDescent="0.25">
      <c r="B740" s="17" t="s">
        <v>291</v>
      </c>
      <c r="C740" s="3" t="s">
        <v>14</v>
      </c>
      <c r="D740" s="4">
        <v>14</v>
      </c>
      <c r="E740" s="2" t="s">
        <v>45</v>
      </c>
      <c r="F740" s="4">
        <v>12</v>
      </c>
      <c r="G740" s="4">
        <v>12</v>
      </c>
      <c r="H740" s="4">
        <v>73</v>
      </c>
      <c r="I740" s="4">
        <v>2.9</v>
      </c>
      <c r="J740" s="4">
        <v>6.2</v>
      </c>
      <c r="K740" s="4">
        <v>2.7</v>
      </c>
      <c r="L740" s="8">
        <v>0</v>
      </c>
      <c r="M740" s="4" t="str">
        <f>IF(AlimentosSMAECOPIA2[[#This Row],[Categoria]]="Cereales",AlimentosSMAECOPIA2[[#This Row],[Proteina]],"")</f>
        <v/>
      </c>
      <c r="N740" s="8">
        <f>AlimentosSMAECOPIA2[[#This Row],[Fibra]]/AlimentosSMAECOPIA2[[#This Row],[Peso_neto]]</f>
        <v>0</v>
      </c>
    </row>
    <row r="741" spans="2:14" hidden="1" x14ac:dyDescent="0.25">
      <c r="B741" s="17" t="s">
        <v>292</v>
      </c>
      <c r="C741" s="3" t="s">
        <v>14</v>
      </c>
      <c r="D741" s="4">
        <v>5</v>
      </c>
      <c r="E741" s="2" t="s">
        <v>15</v>
      </c>
      <c r="F741" s="4">
        <v>14</v>
      </c>
      <c r="G741" s="4">
        <v>14</v>
      </c>
      <c r="H741" s="4">
        <v>75</v>
      </c>
      <c r="I741" s="4">
        <v>3</v>
      </c>
      <c r="J741" s="4">
        <v>6.5</v>
      </c>
      <c r="K741" s="4">
        <v>2.5</v>
      </c>
      <c r="L741" s="8">
        <v>0</v>
      </c>
      <c r="M741" s="4" t="str">
        <f>IF(AlimentosSMAECOPIA2[[#This Row],[Categoria]]="Cereales",AlimentosSMAECOPIA2[[#This Row],[Proteina]],"")</f>
        <v/>
      </c>
      <c r="N741" s="8">
        <f>AlimentosSMAECOPIA2[[#This Row],[Fibra]]/AlimentosSMAECOPIA2[[#This Row],[Peso_neto]]</f>
        <v>0</v>
      </c>
    </row>
    <row r="742" spans="2:14" hidden="1" x14ac:dyDescent="0.25">
      <c r="B742" s="17" t="s">
        <v>293</v>
      </c>
      <c r="C742" s="3" t="s">
        <v>14</v>
      </c>
      <c r="D742" s="4">
        <v>12</v>
      </c>
      <c r="E742" s="2" t="s">
        <v>10</v>
      </c>
      <c r="F742" s="4">
        <v>12</v>
      </c>
      <c r="G742" s="4">
        <v>12</v>
      </c>
      <c r="H742" s="4">
        <v>70</v>
      </c>
      <c r="I742" s="4">
        <v>2.8</v>
      </c>
      <c r="J742" s="4">
        <v>6</v>
      </c>
      <c r="K742" s="4">
        <v>0.2</v>
      </c>
      <c r="L742" s="8">
        <v>0</v>
      </c>
      <c r="M742" s="4" t="str">
        <f>IF(AlimentosSMAECOPIA2[[#This Row],[Categoria]]="Cereales",AlimentosSMAECOPIA2[[#This Row],[Proteina]],"")</f>
        <v/>
      </c>
      <c r="N742" s="8">
        <f>AlimentosSMAECOPIA2[[#This Row],[Fibra]]/AlimentosSMAECOPIA2[[#This Row],[Peso_neto]]</f>
        <v>0</v>
      </c>
    </row>
    <row r="743" spans="2:14" hidden="1" x14ac:dyDescent="0.25">
      <c r="B743" s="17" t="s">
        <v>294</v>
      </c>
      <c r="C743" s="3" t="s">
        <v>14</v>
      </c>
      <c r="D743" s="4">
        <v>12</v>
      </c>
      <c r="E743" s="2" t="s">
        <v>10</v>
      </c>
      <c r="F743" s="4">
        <v>12</v>
      </c>
      <c r="G743" s="4">
        <v>12</v>
      </c>
      <c r="H743" s="4">
        <v>75</v>
      </c>
      <c r="I743" s="4">
        <v>2.8</v>
      </c>
      <c r="J743" s="4">
        <v>6</v>
      </c>
      <c r="K743" s="4">
        <v>2.4</v>
      </c>
      <c r="L743" s="8">
        <v>0</v>
      </c>
      <c r="M743" s="4" t="str">
        <f>IF(AlimentosSMAECOPIA2[[#This Row],[Categoria]]="Cereales",AlimentosSMAECOPIA2[[#This Row],[Proteina]],"")</f>
        <v/>
      </c>
      <c r="N743" s="8">
        <f>AlimentosSMAECOPIA2[[#This Row],[Fibra]]/AlimentosSMAECOPIA2[[#This Row],[Peso_neto]]</f>
        <v>0</v>
      </c>
    </row>
    <row r="744" spans="2:14" hidden="1" x14ac:dyDescent="0.25">
      <c r="B744" s="17" t="s">
        <v>295</v>
      </c>
      <c r="C744" s="3" t="s">
        <v>14</v>
      </c>
      <c r="D744" s="4">
        <v>15</v>
      </c>
      <c r="E744" s="2" t="s">
        <v>45</v>
      </c>
      <c r="F744" s="4">
        <v>14</v>
      </c>
      <c r="G744" s="4">
        <v>14</v>
      </c>
      <c r="H744" s="4">
        <v>72</v>
      </c>
      <c r="I744" s="4">
        <v>3.4</v>
      </c>
      <c r="J744" s="4">
        <v>6.3</v>
      </c>
      <c r="K744" s="4">
        <v>2.9</v>
      </c>
      <c r="L744" s="8">
        <v>0</v>
      </c>
      <c r="M744" s="4" t="str">
        <f>IF(AlimentosSMAECOPIA2[[#This Row],[Categoria]]="Cereales",AlimentosSMAECOPIA2[[#This Row],[Proteina]],"")</f>
        <v/>
      </c>
      <c r="N744" s="8">
        <f>AlimentosSMAECOPIA2[[#This Row],[Fibra]]/AlimentosSMAECOPIA2[[#This Row],[Peso_neto]]</f>
        <v>0</v>
      </c>
    </row>
    <row r="745" spans="2:14" hidden="1" x14ac:dyDescent="0.25">
      <c r="B745" s="17" t="s">
        <v>297</v>
      </c>
      <c r="C745" s="3" t="s">
        <v>14</v>
      </c>
      <c r="D745" s="4">
        <v>13</v>
      </c>
      <c r="E745" s="2" t="s">
        <v>45</v>
      </c>
      <c r="F745" s="4">
        <v>12</v>
      </c>
      <c r="G745" s="4">
        <v>12</v>
      </c>
      <c r="H745" s="4">
        <v>67</v>
      </c>
      <c r="I745" s="4">
        <v>2.9</v>
      </c>
      <c r="J745" s="4">
        <v>5.9</v>
      </c>
      <c r="K745" s="4">
        <v>2.1</v>
      </c>
      <c r="L745" s="8">
        <v>0</v>
      </c>
      <c r="M745" s="4" t="str">
        <f>IF(AlimentosSMAECOPIA2[[#This Row],[Categoria]]="Cereales",AlimentosSMAECOPIA2[[#This Row],[Proteina]],"")</f>
        <v/>
      </c>
      <c r="N745" s="8">
        <f>AlimentosSMAECOPIA2[[#This Row],[Fibra]]/AlimentosSMAECOPIA2[[#This Row],[Peso_neto]]</f>
        <v>0</v>
      </c>
    </row>
    <row r="746" spans="2:14" hidden="1" x14ac:dyDescent="0.25">
      <c r="B746" s="17" t="s">
        <v>298</v>
      </c>
      <c r="C746" s="3" t="s">
        <v>14</v>
      </c>
      <c r="D746" s="4">
        <v>15</v>
      </c>
      <c r="E746" s="2" t="s">
        <v>45</v>
      </c>
      <c r="F746" s="4">
        <v>14</v>
      </c>
      <c r="G746" s="4">
        <v>14</v>
      </c>
      <c r="H746" s="4">
        <v>68</v>
      </c>
      <c r="I746" s="4">
        <v>2.7</v>
      </c>
      <c r="J746" s="4">
        <v>3.6</v>
      </c>
      <c r="K746" s="4">
        <v>6.3</v>
      </c>
      <c r="L746" s="8">
        <v>0</v>
      </c>
      <c r="M746" s="4" t="str">
        <f>IF(AlimentosSMAECOPIA2[[#This Row],[Categoria]]="Cereales",AlimentosSMAECOPIA2[[#This Row],[Proteina]],"")</f>
        <v/>
      </c>
      <c r="N746" s="8">
        <f>AlimentosSMAECOPIA2[[#This Row],[Fibra]]/AlimentosSMAECOPIA2[[#This Row],[Peso_neto]]</f>
        <v>0</v>
      </c>
    </row>
    <row r="747" spans="2:14" hidden="1" x14ac:dyDescent="0.25">
      <c r="B747" s="17" t="s">
        <v>299</v>
      </c>
      <c r="C747" s="3" t="s">
        <v>14</v>
      </c>
      <c r="D747" s="4">
        <v>5</v>
      </c>
      <c r="E747" s="2" t="s">
        <v>15</v>
      </c>
      <c r="F747" s="4">
        <v>12</v>
      </c>
      <c r="G747" s="4">
        <v>12</v>
      </c>
      <c r="H747" s="4">
        <v>74</v>
      </c>
      <c r="I747" s="4">
        <v>3</v>
      </c>
      <c r="J747" s="4">
        <v>6.2</v>
      </c>
      <c r="K747" s="4">
        <v>2.7</v>
      </c>
      <c r="L747" s="8">
        <v>0</v>
      </c>
      <c r="M747" s="4" t="str">
        <f>IF(AlimentosSMAECOPIA2[[#This Row],[Categoria]]="Cereales",AlimentosSMAECOPIA2[[#This Row],[Proteina]],"")</f>
        <v/>
      </c>
      <c r="N747" s="8">
        <f>AlimentosSMAECOPIA2[[#This Row],[Fibra]]/AlimentosSMAECOPIA2[[#This Row],[Peso_neto]]</f>
        <v>0</v>
      </c>
    </row>
    <row r="748" spans="2:14" hidden="1" x14ac:dyDescent="0.25">
      <c r="B748" s="17" t="s">
        <v>300</v>
      </c>
      <c r="C748" s="3" t="s">
        <v>14</v>
      </c>
      <c r="D748" s="4">
        <v>13</v>
      </c>
      <c r="E748" s="2" t="s">
        <v>45</v>
      </c>
      <c r="F748" s="4">
        <v>12</v>
      </c>
      <c r="G748" s="4">
        <v>12</v>
      </c>
      <c r="H748" s="4">
        <v>71</v>
      </c>
      <c r="I748" s="4">
        <v>3.2</v>
      </c>
      <c r="J748" s="4">
        <v>5.5</v>
      </c>
      <c r="K748" s="4">
        <v>2.4</v>
      </c>
      <c r="L748" s="8">
        <v>0</v>
      </c>
      <c r="M748" s="4" t="str">
        <f>IF(AlimentosSMAECOPIA2[[#This Row],[Categoria]]="Cereales",AlimentosSMAECOPIA2[[#This Row],[Proteina]],"")</f>
        <v/>
      </c>
      <c r="N748" s="8">
        <f>AlimentosSMAECOPIA2[[#This Row],[Fibra]]/AlimentosSMAECOPIA2[[#This Row],[Peso_neto]]</f>
        <v>0</v>
      </c>
    </row>
    <row r="749" spans="2:14" hidden="1" x14ac:dyDescent="0.25">
      <c r="B749" s="17" t="s">
        <v>301</v>
      </c>
      <c r="C749" s="3" t="s">
        <v>14</v>
      </c>
      <c r="D749" s="4">
        <v>13</v>
      </c>
      <c r="E749" s="2" t="s">
        <v>45</v>
      </c>
      <c r="F749" s="4">
        <v>12</v>
      </c>
      <c r="G749" s="4">
        <v>12</v>
      </c>
      <c r="H749" s="4">
        <v>69</v>
      </c>
      <c r="I749" s="4">
        <v>2.8</v>
      </c>
      <c r="J749" s="4">
        <v>5.9</v>
      </c>
      <c r="K749" s="4">
        <v>2.5</v>
      </c>
      <c r="L749" s="8">
        <v>0</v>
      </c>
      <c r="M749" s="4" t="str">
        <f>IF(AlimentosSMAECOPIA2[[#This Row],[Categoria]]="Cereales",AlimentosSMAECOPIA2[[#This Row],[Proteina]],"")</f>
        <v/>
      </c>
      <c r="N749" s="8">
        <f>AlimentosSMAECOPIA2[[#This Row],[Fibra]]/AlimentosSMAECOPIA2[[#This Row],[Peso_neto]]</f>
        <v>0</v>
      </c>
    </row>
    <row r="750" spans="2:14" hidden="1" x14ac:dyDescent="0.25">
      <c r="B750" s="17" t="s">
        <v>302</v>
      </c>
      <c r="C750" s="3" t="s">
        <v>14</v>
      </c>
      <c r="D750" s="4">
        <v>0.25</v>
      </c>
      <c r="E750" s="2" t="s">
        <v>277</v>
      </c>
      <c r="F750" s="4">
        <v>14</v>
      </c>
      <c r="G750" s="4">
        <v>14</v>
      </c>
      <c r="H750" s="4">
        <v>72</v>
      </c>
      <c r="I750" s="4">
        <v>1.4</v>
      </c>
      <c r="J750" s="4">
        <v>4.3</v>
      </c>
      <c r="K750" s="4">
        <v>7.1</v>
      </c>
      <c r="L750" s="8">
        <v>0</v>
      </c>
      <c r="M750" s="4" t="str">
        <f>IF(AlimentosSMAECOPIA2[[#This Row],[Categoria]]="Cereales",AlimentosSMAECOPIA2[[#This Row],[Proteina]],"")</f>
        <v/>
      </c>
      <c r="N750" s="8">
        <f>AlimentosSMAECOPIA2[[#This Row],[Fibra]]/AlimentosSMAECOPIA2[[#This Row],[Peso_neto]]</f>
        <v>0</v>
      </c>
    </row>
    <row r="751" spans="2:14" hidden="1" x14ac:dyDescent="0.25">
      <c r="B751" s="17" t="s">
        <v>303</v>
      </c>
      <c r="C751" s="3" t="s">
        <v>14</v>
      </c>
      <c r="D751" s="4">
        <v>2</v>
      </c>
      <c r="E751" s="2" t="s">
        <v>52</v>
      </c>
      <c r="F751" s="4">
        <v>13</v>
      </c>
      <c r="G751" s="4">
        <v>13</v>
      </c>
      <c r="H751" s="4">
        <v>72</v>
      </c>
      <c r="I751" s="4">
        <v>2.6</v>
      </c>
      <c r="J751" s="4">
        <v>4.5999999999999996</v>
      </c>
      <c r="K751" s="4">
        <v>5.3</v>
      </c>
      <c r="L751" s="8">
        <v>0</v>
      </c>
      <c r="M751" s="4" t="str">
        <f>IF(AlimentosSMAECOPIA2[[#This Row],[Categoria]]="Cereales",AlimentosSMAECOPIA2[[#This Row],[Proteina]],"")</f>
        <v/>
      </c>
      <c r="N751" s="8">
        <f>AlimentosSMAECOPIA2[[#This Row],[Fibra]]/AlimentosSMAECOPIA2[[#This Row],[Peso_neto]]</f>
        <v>0</v>
      </c>
    </row>
    <row r="752" spans="2:14" hidden="1" x14ac:dyDescent="0.25">
      <c r="B752" s="17" t="s">
        <v>304</v>
      </c>
      <c r="C752" s="3" t="s">
        <v>14</v>
      </c>
      <c r="D752" s="4">
        <v>20</v>
      </c>
      <c r="E752" s="2" t="s">
        <v>10</v>
      </c>
      <c r="F752" s="4">
        <v>20</v>
      </c>
      <c r="G752" s="4">
        <v>20</v>
      </c>
      <c r="H752" s="4">
        <v>64</v>
      </c>
      <c r="I752" s="4">
        <v>2.7</v>
      </c>
      <c r="J752" s="4">
        <v>4.4000000000000004</v>
      </c>
      <c r="K752" s="4">
        <v>4.3</v>
      </c>
      <c r="L752" s="8">
        <v>0</v>
      </c>
      <c r="M752" s="4" t="str">
        <f>IF(AlimentosSMAECOPIA2[[#This Row],[Categoria]]="Cereales",AlimentosSMAECOPIA2[[#This Row],[Proteina]],"")</f>
        <v/>
      </c>
      <c r="N752" s="8">
        <f>AlimentosSMAECOPIA2[[#This Row],[Fibra]]/AlimentosSMAECOPIA2[[#This Row],[Peso_neto]]</f>
        <v>0</v>
      </c>
    </row>
    <row r="753" spans="2:14" hidden="1" x14ac:dyDescent="0.25">
      <c r="B753" s="17" t="s">
        <v>305</v>
      </c>
      <c r="C753" s="3" t="s">
        <v>14</v>
      </c>
      <c r="D753" s="4">
        <v>12</v>
      </c>
      <c r="E753" s="2" t="s">
        <v>10</v>
      </c>
      <c r="F753" s="4">
        <v>12</v>
      </c>
      <c r="G753" s="4">
        <v>12</v>
      </c>
      <c r="H753" s="4">
        <v>67</v>
      </c>
      <c r="I753" s="4">
        <v>1.9</v>
      </c>
      <c r="J753" s="4">
        <v>5.9</v>
      </c>
      <c r="K753" s="4">
        <v>2.5</v>
      </c>
      <c r="L753" s="8">
        <v>0</v>
      </c>
      <c r="M753" s="4" t="str">
        <f>IF(AlimentosSMAECOPIA2[[#This Row],[Categoria]]="Cereales",AlimentosSMAECOPIA2[[#This Row],[Proteina]],"")</f>
        <v/>
      </c>
      <c r="N753" s="8">
        <f>AlimentosSMAECOPIA2[[#This Row],[Fibra]]/AlimentosSMAECOPIA2[[#This Row],[Peso_neto]]</f>
        <v>0</v>
      </c>
    </row>
    <row r="754" spans="2:14" hidden="1" x14ac:dyDescent="0.25">
      <c r="B754" s="17" t="s">
        <v>306</v>
      </c>
      <c r="C754" s="3" t="s">
        <v>14</v>
      </c>
      <c r="D754" s="4">
        <v>14</v>
      </c>
      <c r="E754" s="2" t="s">
        <v>10</v>
      </c>
      <c r="F754" s="4">
        <v>14</v>
      </c>
      <c r="G754" s="4">
        <v>14</v>
      </c>
      <c r="H754" s="4">
        <v>70</v>
      </c>
      <c r="I754" s="4">
        <v>1.9</v>
      </c>
      <c r="J754" s="4">
        <v>5.9</v>
      </c>
      <c r="K754" s="4">
        <v>3.3</v>
      </c>
      <c r="L754" s="8">
        <v>0</v>
      </c>
      <c r="M754" s="4" t="str">
        <f>IF(AlimentosSMAECOPIA2[[#This Row],[Categoria]]="Cereales",AlimentosSMAECOPIA2[[#This Row],[Proteina]],"")</f>
        <v/>
      </c>
      <c r="N754" s="8">
        <f>AlimentosSMAECOPIA2[[#This Row],[Fibra]]/AlimentosSMAECOPIA2[[#This Row],[Peso_neto]]</f>
        <v>0</v>
      </c>
    </row>
    <row r="755" spans="2:14" hidden="1" x14ac:dyDescent="0.25">
      <c r="B755" s="17" t="s">
        <v>307</v>
      </c>
      <c r="C755" s="3" t="s">
        <v>14</v>
      </c>
      <c r="D755" s="4">
        <v>12</v>
      </c>
      <c r="E755" s="2" t="s">
        <v>10</v>
      </c>
      <c r="F755" s="4">
        <v>12</v>
      </c>
      <c r="G755" s="4">
        <v>12</v>
      </c>
      <c r="H755" s="4">
        <v>72</v>
      </c>
      <c r="I755" s="4">
        <v>2.1</v>
      </c>
      <c r="J755" s="4">
        <v>6.5</v>
      </c>
      <c r="K755" s="4">
        <v>2.6</v>
      </c>
      <c r="L755" s="8">
        <v>0</v>
      </c>
      <c r="M755" s="4" t="str">
        <f>IF(AlimentosSMAECOPIA2[[#This Row],[Categoria]]="Cereales",AlimentosSMAECOPIA2[[#This Row],[Proteina]],"")</f>
        <v/>
      </c>
      <c r="N755" s="8">
        <f>AlimentosSMAECOPIA2[[#This Row],[Fibra]]/AlimentosSMAECOPIA2[[#This Row],[Peso_neto]]</f>
        <v>0</v>
      </c>
    </row>
    <row r="756" spans="2:14" hidden="1" x14ac:dyDescent="0.25">
      <c r="B756" s="17" t="s">
        <v>329</v>
      </c>
      <c r="C756" s="3" t="s">
        <v>14</v>
      </c>
      <c r="D756" s="4">
        <v>1</v>
      </c>
      <c r="E756" s="2" t="s">
        <v>52</v>
      </c>
      <c r="F756" s="4">
        <v>19</v>
      </c>
      <c r="G756" s="4">
        <v>19</v>
      </c>
      <c r="H756" s="4">
        <v>35</v>
      </c>
      <c r="I756" s="4">
        <v>0.5</v>
      </c>
      <c r="J756" s="4">
        <v>3.3</v>
      </c>
      <c r="K756" s="4">
        <v>1.6</v>
      </c>
      <c r="L756" s="8">
        <v>0</v>
      </c>
      <c r="M756" s="4" t="str">
        <f>IF(AlimentosSMAECOPIA2[[#This Row],[Categoria]]="Cereales",AlimentosSMAECOPIA2[[#This Row],[Proteina]],"")</f>
        <v/>
      </c>
      <c r="N756" s="8">
        <f>AlimentosSMAECOPIA2[[#This Row],[Fibra]]/AlimentosSMAECOPIA2[[#This Row],[Peso_neto]]</f>
        <v>0</v>
      </c>
    </row>
    <row r="757" spans="2:14" hidden="1" x14ac:dyDescent="0.25">
      <c r="B757" s="17" t="s">
        <v>427</v>
      </c>
      <c r="C757" s="3" t="s">
        <v>14</v>
      </c>
      <c r="D757" s="4">
        <v>1.5</v>
      </c>
      <c r="E757" s="2" t="s">
        <v>52</v>
      </c>
      <c r="F757" s="4">
        <v>9</v>
      </c>
      <c r="G757" s="4">
        <v>9</v>
      </c>
      <c r="H757" s="4">
        <v>44</v>
      </c>
      <c r="I757" s="4">
        <v>0.3</v>
      </c>
      <c r="J757" s="4">
        <v>3.1</v>
      </c>
      <c r="K757" s="4">
        <v>4.2</v>
      </c>
      <c r="L757" s="8">
        <v>0</v>
      </c>
      <c r="M757" s="4" t="str">
        <f>IF(AlimentosSMAECOPIA2[[#This Row],[Categoria]]="Cereales",AlimentosSMAECOPIA2[[#This Row],[Proteina]],"")</f>
        <v/>
      </c>
      <c r="N757" s="8">
        <f>AlimentosSMAECOPIA2[[#This Row],[Fibra]]/AlimentosSMAECOPIA2[[#This Row],[Peso_neto]]</f>
        <v>0</v>
      </c>
    </row>
    <row r="758" spans="2:14" hidden="1" x14ac:dyDescent="0.25">
      <c r="B758" s="17" t="s">
        <v>484</v>
      </c>
      <c r="C758" s="3" t="s">
        <v>14</v>
      </c>
      <c r="D758" s="4">
        <v>7</v>
      </c>
      <c r="E758" s="2" t="s">
        <v>52</v>
      </c>
      <c r="F758" s="4">
        <v>49</v>
      </c>
      <c r="G758" s="4">
        <v>49</v>
      </c>
      <c r="H758" s="4">
        <v>69</v>
      </c>
      <c r="I758" s="4">
        <v>3.5</v>
      </c>
      <c r="J758" s="4">
        <v>5.9</v>
      </c>
      <c r="K758" s="4">
        <v>1.9</v>
      </c>
      <c r="L758" s="8">
        <v>0</v>
      </c>
      <c r="M758" s="4" t="str">
        <f>IF(AlimentosSMAECOPIA2[[#This Row],[Categoria]]="Cereales",AlimentosSMAECOPIA2[[#This Row],[Proteina]],"")</f>
        <v/>
      </c>
      <c r="N758" s="8">
        <f>AlimentosSMAECOPIA2[[#This Row],[Fibra]]/AlimentosSMAECOPIA2[[#This Row],[Peso_neto]]</f>
        <v>0</v>
      </c>
    </row>
    <row r="759" spans="2:14" hidden="1" x14ac:dyDescent="0.25">
      <c r="B759" s="17" t="s">
        <v>498</v>
      </c>
      <c r="C759" s="3" t="s">
        <v>14</v>
      </c>
      <c r="D759" s="4">
        <v>30</v>
      </c>
      <c r="E759" s="2" t="s">
        <v>10</v>
      </c>
      <c r="F759" s="4">
        <v>30</v>
      </c>
      <c r="G759" s="4">
        <v>30</v>
      </c>
      <c r="H759" s="4">
        <v>64</v>
      </c>
      <c r="I759" s="4">
        <v>5</v>
      </c>
      <c r="J759" s="4">
        <v>4.7</v>
      </c>
      <c r="K759" s="4">
        <v>0.7</v>
      </c>
      <c r="L759" s="8">
        <v>0</v>
      </c>
      <c r="M759" s="4" t="str">
        <f>IF(AlimentosSMAECOPIA2[[#This Row],[Categoria]]="Cereales",AlimentosSMAECOPIA2[[#This Row],[Proteina]],"")</f>
        <v/>
      </c>
      <c r="N759" s="8">
        <f>AlimentosSMAECOPIA2[[#This Row],[Fibra]]/AlimentosSMAECOPIA2[[#This Row],[Peso_neto]]</f>
        <v>0</v>
      </c>
    </row>
    <row r="760" spans="2:14" hidden="1" x14ac:dyDescent="0.25">
      <c r="B760" s="17" t="s">
        <v>499</v>
      </c>
      <c r="C760" s="3" t="s">
        <v>14</v>
      </c>
      <c r="D760" s="4">
        <v>30</v>
      </c>
      <c r="E760" s="2" t="s">
        <v>10</v>
      </c>
      <c r="F760" s="4">
        <v>30</v>
      </c>
      <c r="G760" s="4">
        <v>30</v>
      </c>
      <c r="H760" s="4">
        <v>64</v>
      </c>
      <c r="I760" s="4">
        <v>5</v>
      </c>
      <c r="J760" s="4">
        <v>4.7</v>
      </c>
      <c r="K760" s="4">
        <v>0.7</v>
      </c>
      <c r="L760" s="8">
        <v>0</v>
      </c>
      <c r="M760" s="4" t="str">
        <f>IF(AlimentosSMAECOPIA2[[#This Row],[Categoria]]="Cereales",AlimentosSMAECOPIA2[[#This Row],[Proteina]],"")</f>
        <v/>
      </c>
      <c r="N760" s="8">
        <f>AlimentosSMAECOPIA2[[#This Row],[Fibra]]/AlimentosSMAECOPIA2[[#This Row],[Peso_neto]]</f>
        <v>0</v>
      </c>
    </row>
    <row r="761" spans="2:14" hidden="1" x14ac:dyDescent="0.25">
      <c r="B761" s="17" t="s">
        <v>507</v>
      </c>
      <c r="C761" s="3" t="s">
        <v>14</v>
      </c>
      <c r="D761" s="4">
        <v>15</v>
      </c>
      <c r="E761" s="2" t="s">
        <v>10</v>
      </c>
      <c r="F761" s="4">
        <v>15</v>
      </c>
      <c r="G761" s="4">
        <v>15</v>
      </c>
      <c r="H761" s="4">
        <v>73</v>
      </c>
      <c r="I761" s="4">
        <v>1.7</v>
      </c>
      <c r="J761" s="4">
        <v>7</v>
      </c>
      <c r="K761" s="4">
        <v>0.7</v>
      </c>
      <c r="L761" s="8">
        <v>0</v>
      </c>
      <c r="M761" s="4" t="str">
        <f>IF(AlimentosSMAECOPIA2[[#This Row],[Categoria]]="Cereales",AlimentosSMAECOPIA2[[#This Row],[Proteina]],"")</f>
        <v/>
      </c>
      <c r="N761" s="8">
        <f>AlimentosSMAECOPIA2[[#This Row],[Fibra]]/AlimentosSMAECOPIA2[[#This Row],[Peso_neto]]</f>
        <v>0</v>
      </c>
    </row>
    <row r="762" spans="2:14" hidden="1" x14ac:dyDescent="0.25">
      <c r="B762" s="17" t="s">
        <v>534</v>
      </c>
      <c r="C762" s="3" t="s">
        <v>14</v>
      </c>
      <c r="D762" s="4">
        <v>15</v>
      </c>
      <c r="E762" s="2" t="s">
        <v>10</v>
      </c>
      <c r="F762" s="4">
        <v>15</v>
      </c>
      <c r="G762" s="4">
        <v>15</v>
      </c>
      <c r="H762" s="4">
        <v>64</v>
      </c>
      <c r="I762" s="4">
        <v>3.5</v>
      </c>
      <c r="J762" s="4">
        <v>5.6</v>
      </c>
      <c r="K762" s="4">
        <v>0</v>
      </c>
      <c r="L762" s="8">
        <v>0</v>
      </c>
      <c r="M762" s="4" t="str">
        <f>IF(AlimentosSMAECOPIA2[[#This Row],[Categoria]]="Cereales",AlimentosSMAECOPIA2[[#This Row],[Proteina]],"")</f>
        <v/>
      </c>
      <c r="N762" s="8">
        <f>AlimentosSMAECOPIA2[[#This Row],[Fibra]]/AlimentosSMAECOPIA2[[#This Row],[Peso_neto]]</f>
        <v>0</v>
      </c>
    </row>
    <row r="763" spans="2:14" hidden="1" x14ac:dyDescent="0.25">
      <c r="B763" s="17" t="s">
        <v>535</v>
      </c>
      <c r="C763" s="3" t="s">
        <v>14</v>
      </c>
      <c r="D763" s="4">
        <v>35</v>
      </c>
      <c r="E763" s="2" t="s">
        <v>10</v>
      </c>
      <c r="F763" s="4">
        <v>35</v>
      </c>
      <c r="G763" s="4">
        <v>35</v>
      </c>
      <c r="H763" s="4">
        <v>72</v>
      </c>
      <c r="I763" s="4">
        <v>5</v>
      </c>
      <c r="J763" s="4">
        <v>5.7</v>
      </c>
      <c r="K763" s="4">
        <v>0.1</v>
      </c>
      <c r="L763" s="8">
        <v>0</v>
      </c>
      <c r="M763" s="4" t="str">
        <f>IF(AlimentosSMAECOPIA2[[#This Row],[Categoria]]="Cereales",AlimentosSMAECOPIA2[[#This Row],[Proteina]],"")</f>
        <v/>
      </c>
      <c r="N763" s="8">
        <f>AlimentosSMAECOPIA2[[#This Row],[Fibra]]/AlimentosSMAECOPIA2[[#This Row],[Peso_neto]]</f>
        <v>0</v>
      </c>
    </row>
    <row r="764" spans="2:14" hidden="1" x14ac:dyDescent="0.25">
      <c r="B764" s="17" t="s">
        <v>536</v>
      </c>
      <c r="C764" s="3" t="s">
        <v>14</v>
      </c>
      <c r="D764" s="4">
        <v>15</v>
      </c>
      <c r="E764" s="2" t="s">
        <v>10</v>
      </c>
      <c r="F764" s="4">
        <v>15</v>
      </c>
      <c r="G764" s="4">
        <v>15</v>
      </c>
      <c r="H764" s="4">
        <v>70</v>
      </c>
      <c r="I764" s="4">
        <v>4.0999999999999996</v>
      </c>
      <c r="J764" s="4">
        <v>5.7</v>
      </c>
      <c r="K764" s="4">
        <v>0.2</v>
      </c>
      <c r="L764" s="8">
        <v>0</v>
      </c>
      <c r="M764" s="4" t="str">
        <f>IF(AlimentosSMAECOPIA2[[#This Row],[Categoria]]="Cereales",AlimentosSMAECOPIA2[[#This Row],[Proteina]],"")</f>
        <v/>
      </c>
      <c r="N764" s="8">
        <f>AlimentosSMAECOPIA2[[#This Row],[Fibra]]/AlimentosSMAECOPIA2[[#This Row],[Peso_neto]]</f>
        <v>0</v>
      </c>
    </row>
    <row r="765" spans="2:14" hidden="1" x14ac:dyDescent="0.25">
      <c r="B765" s="17" t="s">
        <v>562</v>
      </c>
      <c r="C765" s="3" t="s">
        <v>14</v>
      </c>
      <c r="D765" s="4">
        <v>8</v>
      </c>
      <c r="E765" s="2" t="s">
        <v>10</v>
      </c>
      <c r="F765" s="4">
        <v>8</v>
      </c>
      <c r="G765" s="4">
        <v>8</v>
      </c>
      <c r="H765" s="4">
        <v>41</v>
      </c>
      <c r="I765" s="4">
        <v>0.5</v>
      </c>
      <c r="J765" s="4">
        <v>4.3</v>
      </c>
      <c r="K765" s="4">
        <v>0.9</v>
      </c>
      <c r="L765" s="8">
        <v>0</v>
      </c>
      <c r="M765" s="4" t="str">
        <f>IF(AlimentosSMAECOPIA2[[#This Row],[Categoria]]="Cereales",AlimentosSMAECOPIA2[[#This Row],[Proteina]],"")</f>
        <v/>
      </c>
      <c r="N765" s="8">
        <f>AlimentosSMAECOPIA2[[#This Row],[Fibra]]/AlimentosSMAECOPIA2[[#This Row],[Peso_neto]]</f>
        <v>0</v>
      </c>
    </row>
    <row r="766" spans="2:14" hidden="1" x14ac:dyDescent="0.25">
      <c r="B766" s="17" t="s">
        <v>563</v>
      </c>
      <c r="C766" s="3" t="s">
        <v>14</v>
      </c>
      <c r="D766" s="4">
        <v>8</v>
      </c>
      <c r="E766" s="2" t="s">
        <v>10</v>
      </c>
      <c r="F766" s="4">
        <v>8</v>
      </c>
      <c r="G766" s="4">
        <v>8</v>
      </c>
      <c r="H766" s="4">
        <v>41</v>
      </c>
      <c r="I766" s="4">
        <v>0.5</v>
      </c>
      <c r="J766" s="4">
        <v>4.3</v>
      </c>
      <c r="K766" s="4">
        <v>0.9</v>
      </c>
      <c r="L766" s="8">
        <v>0</v>
      </c>
      <c r="M766" s="4" t="str">
        <f>IF(AlimentosSMAECOPIA2[[#This Row],[Categoria]]="Cereales",AlimentosSMAECOPIA2[[#This Row],[Proteina]],"")</f>
        <v/>
      </c>
      <c r="N766" s="8">
        <f>AlimentosSMAECOPIA2[[#This Row],[Fibra]]/AlimentosSMAECOPIA2[[#This Row],[Peso_neto]]</f>
        <v>0</v>
      </c>
    </row>
    <row r="767" spans="2:14" hidden="1" x14ac:dyDescent="0.25">
      <c r="B767" s="17" t="s">
        <v>564</v>
      </c>
      <c r="C767" s="3" t="s">
        <v>14</v>
      </c>
      <c r="D767" s="4">
        <v>6</v>
      </c>
      <c r="E767" s="2" t="s">
        <v>10</v>
      </c>
      <c r="F767" s="4">
        <v>6</v>
      </c>
      <c r="G767" s="4">
        <v>6</v>
      </c>
      <c r="H767" s="4">
        <v>40</v>
      </c>
      <c r="I767" s="4">
        <v>0.4</v>
      </c>
      <c r="J767" s="4">
        <v>3.9</v>
      </c>
      <c r="K767" s="4">
        <v>1.5</v>
      </c>
      <c r="L767" s="8">
        <v>0</v>
      </c>
      <c r="M767" s="4" t="str">
        <f>IF(AlimentosSMAECOPIA2[[#This Row],[Categoria]]="Cereales",AlimentosSMAECOPIA2[[#This Row],[Proteina]],"")</f>
        <v/>
      </c>
      <c r="N767" s="8">
        <f>AlimentosSMAECOPIA2[[#This Row],[Fibra]]/AlimentosSMAECOPIA2[[#This Row],[Peso_neto]]</f>
        <v>0</v>
      </c>
    </row>
    <row r="768" spans="2:14" hidden="1" x14ac:dyDescent="0.25">
      <c r="B768" s="17" t="s">
        <v>565</v>
      </c>
      <c r="C768" s="3" t="s">
        <v>14</v>
      </c>
      <c r="D768" s="4">
        <v>2</v>
      </c>
      <c r="E768" s="2" t="s">
        <v>52</v>
      </c>
      <c r="F768" s="4">
        <v>9</v>
      </c>
      <c r="G768" s="4">
        <v>9</v>
      </c>
      <c r="H768" s="4">
        <v>44</v>
      </c>
      <c r="I768" s="4">
        <v>0.3</v>
      </c>
      <c r="J768" s="4">
        <v>3</v>
      </c>
      <c r="K768" s="4">
        <v>4.4000000000000004</v>
      </c>
      <c r="L768" s="8">
        <v>0</v>
      </c>
      <c r="M768" s="4" t="str">
        <f>IF(AlimentosSMAECOPIA2[[#This Row],[Categoria]]="Cereales",AlimentosSMAECOPIA2[[#This Row],[Proteina]],"")</f>
        <v/>
      </c>
      <c r="N768" s="8">
        <f>AlimentosSMAECOPIA2[[#This Row],[Fibra]]/AlimentosSMAECOPIA2[[#This Row],[Peso_neto]]</f>
        <v>0</v>
      </c>
    </row>
    <row r="769" spans="2:14" hidden="1" x14ac:dyDescent="0.25">
      <c r="B769" s="17" t="s">
        <v>566</v>
      </c>
      <c r="C769" s="3" t="s">
        <v>14</v>
      </c>
      <c r="D769" s="4">
        <v>25</v>
      </c>
      <c r="E769" s="2" t="s">
        <v>10</v>
      </c>
      <c r="F769" s="4">
        <v>25</v>
      </c>
      <c r="G769" s="4">
        <v>14</v>
      </c>
      <c r="H769" s="4">
        <v>42</v>
      </c>
      <c r="I769" s="4">
        <v>0.5</v>
      </c>
      <c r="J769" s="4">
        <v>4.5999999999999996</v>
      </c>
      <c r="K769" s="4">
        <v>0.7</v>
      </c>
      <c r="L769" s="8">
        <v>0</v>
      </c>
      <c r="M769" s="4" t="str">
        <f>IF(AlimentosSMAECOPIA2[[#This Row],[Categoria]]="Cereales",AlimentosSMAECOPIA2[[#This Row],[Proteina]],"")</f>
        <v/>
      </c>
      <c r="N769" s="8">
        <f>AlimentosSMAECOPIA2[[#This Row],[Fibra]]/AlimentosSMAECOPIA2[[#This Row],[Peso_neto]]</f>
        <v>0</v>
      </c>
    </row>
    <row r="770" spans="2:14" hidden="1" x14ac:dyDescent="0.25">
      <c r="B770" s="17" t="s">
        <v>567</v>
      </c>
      <c r="C770" s="3" t="s">
        <v>14</v>
      </c>
      <c r="D770" s="4">
        <v>12</v>
      </c>
      <c r="E770" s="2" t="s">
        <v>10</v>
      </c>
      <c r="F770" s="4">
        <v>12</v>
      </c>
      <c r="G770" s="4">
        <v>12</v>
      </c>
      <c r="H770" s="4">
        <v>42</v>
      </c>
      <c r="I770" s="4">
        <v>0.4</v>
      </c>
      <c r="J770" s="4">
        <v>4</v>
      </c>
      <c r="K770" s="4">
        <v>1.8</v>
      </c>
      <c r="L770" s="8">
        <v>0</v>
      </c>
      <c r="M770" s="4" t="str">
        <f>IF(AlimentosSMAECOPIA2[[#This Row],[Categoria]]="Cereales",AlimentosSMAECOPIA2[[#This Row],[Proteina]],"")</f>
        <v/>
      </c>
      <c r="N770" s="8">
        <f>AlimentosSMAECOPIA2[[#This Row],[Fibra]]/AlimentosSMAECOPIA2[[#This Row],[Peso_neto]]</f>
        <v>0</v>
      </c>
    </row>
    <row r="771" spans="2:14" hidden="1" x14ac:dyDescent="0.25">
      <c r="B771" s="17" t="s">
        <v>568</v>
      </c>
      <c r="C771" s="3" t="s">
        <v>14</v>
      </c>
      <c r="D771" s="4">
        <v>1.5</v>
      </c>
      <c r="E771" s="2" t="s">
        <v>52</v>
      </c>
      <c r="F771" s="4">
        <v>9</v>
      </c>
      <c r="G771" s="4">
        <v>9</v>
      </c>
      <c r="H771" s="4">
        <v>44</v>
      </c>
      <c r="I771" s="4">
        <v>0.3</v>
      </c>
      <c r="J771" s="4">
        <v>3.1</v>
      </c>
      <c r="K771" s="4">
        <v>4.2</v>
      </c>
      <c r="L771" s="8">
        <v>0</v>
      </c>
      <c r="M771" s="4" t="str">
        <f>IF(AlimentosSMAECOPIA2[[#This Row],[Categoria]]="Cereales",AlimentosSMAECOPIA2[[#This Row],[Proteina]],"")</f>
        <v/>
      </c>
      <c r="N771" s="8">
        <f>AlimentosSMAECOPIA2[[#This Row],[Fibra]]/AlimentosSMAECOPIA2[[#This Row],[Peso_neto]]</f>
        <v>0</v>
      </c>
    </row>
    <row r="772" spans="2:14" hidden="1" x14ac:dyDescent="0.25">
      <c r="B772" s="17" t="s">
        <v>569</v>
      </c>
      <c r="C772" s="3" t="s">
        <v>14</v>
      </c>
      <c r="D772" s="4">
        <v>1.5</v>
      </c>
      <c r="E772" s="2" t="s">
        <v>52</v>
      </c>
      <c r="F772" s="4">
        <v>9</v>
      </c>
      <c r="G772" s="4">
        <v>9</v>
      </c>
      <c r="H772" s="4">
        <v>44</v>
      </c>
      <c r="I772" s="4">
        <v>0.3</v>
      </c>
      <c r="J772" s="4">
        <v>3.1</v>
      </c>
      <c r="K772" s="4">
        <v>4.2</v>
      </c>
      <c r="L772" s="8">
        <v>0</v>
      </c>
      <c r="M772" s="4" t="str">
        <f>IF(AlimentosSMAECOPIA2[[#This Row],[Categoria]]="Cereales",AlimentosSMAECOPIA2[[#This Row],[Proteina]],"")</f>
        <v/>
      </c>
      <c r="N772" s="8">
        <f>AlimentosSMAECOPIA2[[#This Row],[Fibra]]/AlimentosSMAECOPIA2[[#This Row],[Peso_neto]]</f>
        <v>0</v>
      </c>
    </row>
    <row r="773" spans="2:14" hidden="1" x14ac:dyDescent="0.25">
      <c r="B773" s="17" t="s">
        <v>570</v>
      </c>
      <c r="C773" s="3" t="s">
        <v>14</v>
      </c>
      <c r="D773" s="4">
        <v>1.5</v>
      </c>
      <c r="E773" s="2" t="s">
        <v>52</v>
      </c>
      <c r="F773" s="4">
        <v>9</v>
      </c>
      <c r="G773" s="4">
        <v>9</v>
      </c>
      <c r="H773" s="4">
        <v>44</v>
      </c>
      <c r="I773" s="4">
        <v>0.3</v>
      </c>
      <c r="J773" s="4">
        <v>3.1</v>
      </c>
      <c r="K773" s="4">
        <v>4.2</v>
      </c>
      <c r="L773" s="8">
        <v>0</v>
      </c>
      <c r="M773" s="4" t="str">
        <f>IF(AlimentosSMAECOPIA2[[#This Row],[Categoria]]="Cereales",AlimentosSMAECOPIA2[[#This Row],[Proteina]],"")</f>
        <v/>
      </c>
      <c r="N773" s="8">
        <f>AlimentosSMAECOPIA2[[#This Row],[Fibra]]/AlimentosSMAECOPIA2[[#This Row],[Peso_neto]]</f>
        <v>0</v>
      </c>
    </row>
    <row r="774" spans="2:14" hidden="1" x14ac:dyDescent="0.25">
      <c r="B774" s="17" t="s">
        <v>603</v>
      </c>
      <c r="C774" s="3" t="s">
        <v>14</v>
      </c>
      <c r="D774" s="4">
        <v>8</v>
      </c>
      <c r="E774" s="2" t="s">
        <v>10</v>
      </c>
      <c r="F774" s="4">
        <v>8</v>
      </c>
      <c r="G774" s="4">
        <v>6</v>
      </c>
      <c r="H774" s="4">
        <v>41</v>
      </c>
      <c r="I774" s="4">
        <v>0.5</v>
      </c>
      <c r="J774" s="4">
        <v>4.3</v>
      </c>
      <c r="K774" s="4">
        <v>0.9</v>
      </c>
      <c r="L774" s="8">
        <v>0</v>
      </c>
      <c r="M774" s="4" t="str">
        <f>IF(AlimentosSMAECOPIA2[[#This Row],[Categoria]]="Cereales",AlimentosSMAECOPIA2[[#This Row],[Proteina]],"")</f>
        <v/>
      </c>
      <c r="N774" s="8">
        <f>AlimentosSMAECOPIA2[[#This Row],[Fibra]]/AlimentosSMAECOPIA2[[#This Row],[Peso_neto]]</f>
        <v>0</v>
      </c>
    </row>
    <row r="775" spans="2:14" hidden="1" x14ac:dyDescent="0.25">
      <c r="B775" s="17" t="s">
        <v>619</v>
      </c>
      <c r="C775" s="3" t="s">
        <v>14</v>
      </c>
      <c r="D775" s="4">
        <v>14</v>
      </c>
      <c r="E775" s="2" t="s">
        <v>10</v>
      </c>
      <c r="F775" s="4">
        <v>14</v>
      </c>
      <c r="G775" s="4">
        <v>14</v>
      </c>
      <c r="H775" s="4">
        <v>72</v>
      </c>
      <c r="I775" s="4">
        <v>0.8</v>
      </c>
      <c r="J775" s="4">
        <v>7.5</v>
      </c>
      <c r="K775" s="4">
        <v>1.6</v>
      </c>
      <c r="L775" s="8">
        <v>0</v>
      </c>
      <c r="M775" s="4" t="str">
        <f>IF(AlimentosSMAECOPIA2[[#This Row],[Categoria]]="Cereales",AlimentosSMAECOPIA2[[#This Row],[Proteina]],"")</f>
        <v/>
      </c>
      <c r="N775" s="8">
        <f>AlimentosSMAECOPIA2[[#This Row],[Fibra]]/AlimentosSMAECOPIA2[[#This Row],[Peso_neto]]</f>
        <v>0</v>
      </c>
    </row>
    <row r="776" spans="2:14" hidden="1" x14ac:dyDescent="0.25">
      <c r="B776" s="17" t="s">
        <v>628</v>
      </c>
      <c r="C776" s="3" t="s">
        <v>14</v>
      </c>
      <c r="D776" s="4">
        <v>1.5</v>
      </c>
      <c r="E776" s="2" t="s">
        <v>52</v>
      </c>
      <c r="F776" s="4">
        <v>12</v>
      </c>
      <c r="G776" s="4">
        <v>12</v>
      </c>
      <c r="H776" s="4">
        <v>42</v>
      </c>
      <c r="I776" s="4">
        <v>0.2</v>
      </c>
      <c r="J776" s="4">
        <v>4.4000000000000004</v>
      </c>
      <c r="K776" s="4">
        <v>0.3</v>
      </c>
      <c r="L776" s="8">
        <v>0</v>
      </c>
      <c r="M776" s="4" t="str">
        <f>IF(AlimentosSMAECOPIA2[[#This Row],[Categoria]]="Cereales",AlimentosSMAECOPIA2[[#This Row],[Proteina]],"")</f>
        <v/>
      </c>
      <c r="N776" s="8">
        <f>AlimentosSMAECOPIA2[[#This Row],[Fibra]]/AlimentosSMAECOPIA2[[#This Row],[Peso_neto]]</f>
        <v>0</v>
      </c>
    </row>
    <row r="777" spans="2:14" hidden="1" x14ac:dyDescent="0.25">
      <c r="B777" s="17" t="s">
        <v>629</v>
      </c>
      <c r="C777" s="3" t="s">
        <v>14</v>
      </c>
      <c r="D777" s="4">
        <v>3</v>
      </c>
      <c r="E777" s="2" t="s">
        <v>15</v>
      </c>
      <c r="F777" s="4">
        <v>19</v>
      </c>
      <c r="G777" s="4">
        <v>19</v>
      </c>
      <c r="H777" s="4">
        <v>36</v>
      </c>
      <c r="I777" s="4">
        <v>0.2</v>
      </c>
      <c r="J777" s="4">
        <v>3.1</v>
      </c>
      <c r="K777" s="4">
        <v>10.1</v>
      </c>
      <c r="L777" s="8">
        <v>0</v>
      </c>
      <c r="M777" s="4" t="str">
        <f>IF(AlimentosSMAECOPIA2[[#This Row],[Categoria]]="Cereales",AlimentosSMAECOPIA2[[#This Row],[Proteina]],"")</f>
        <v/>
      </c>
      <c r="N777" s="8">
        <f>AlimentosSMAECOPIA2[[#This Row],[Fibra]]/AlimentosSMAECOPIA2[[#This Row],[Peso_neto]]</f>
        <v>0</v>
      </c>
    </row>
    <row r="778" spans="2:14" hidden="1" x14ac:dyDescent="0.25">
      <c r="B778" s="17" t="s">
        <v>630</v>
      </c>
      <c r="C778" s="3" t="s">
        <v>14</v>
      </c>
      <c r="D778" s="4">
        <v>3</v>
      </c>
      <c r="E778" s="2" t="s">
        <v>15</v>
      </c>
      <c r="F778" s="4">
        <v>15</v>
      </c>
      <c r="G778" s="4">
        <v>15</v>
      </c>
      <c r="H778" s="4">
        <v>50</v>
      </c>
      <c r="I778" s="4">
        <v>0.5</v>
      </c>
      <c r="J778" s="4">
        <v>5.2</v>
      </c>
      <c r="K778" s="4">
        <v>1</v>
      </c>
      <c r="L778" s="8">
        <v>0</v>
      </c>
      <c r="M778" s="4" t="str">
        <f>IF(AlimentosSMAECOPIA2[[#This Row],[Categoria]]="Cereales",AlimentosSMAECOPIA2[[#This Row],[Proteina]],"")</f>
        <v/>
      </c>
      <c r="N778" s="8">
        <f>AlimentosSMAECOPIA2[[#This Row],[Fibra]]/AlimentosSMAECOPIA2[[#This Row],[Peso_neto]]</f>
        <v>0</v>
      </c>
    </row>
    <row r="779" spans="2:14" hidden="1" x14ac:dyDescent="0.25">
      <c r="B779" s="17" t="s">
        <v>631</v>
      </c>
      <c r="C779" s="3" t="s">
        <v>14</v>
      </c>
      <c r="D779" s="4">
        <v>4</v>
      </c>
      <c r="E779" s="2" t="s">
        <v>15</v>
      </c>
      <c r="F779" s="4">
        <v>19</v>
      </c>
      <c r="G779" s="4">
        <v>19</v>
      </c>
      <c r="H779" s="4">
        <v>36</v>
      </c>
      <c r="I779" s="4">
        <v>0.5</v>
      </c>
      <c r="J779" s="4">
        <v>3.6</v>
      </c>
      <c r="K779" s="4">
        <v>0.7</v>
      </c>
      <c r="L779" s="8">
        <v>0</v>
      </c>
      <c r="M779" s="4" t="str">
        <f>IF(AlimentosSMAECOPIA2[[#This Row],[Categoria]]="Cereales",AlimentosSMAECOPIA2[[#This Row],[Proteina]],"")</f>
        <v/>
      </c>
      <c r="N779" s="8">
        <f>AlimentosSMAECOPIA2[[#This Row],[Fibra]]/AlimentosSMAECOPIA2[[#This Row],[Peso_neto]]</f>
        <v>0</v>
      </c>
    </row>
    <row r="780" spans="2:14" hidden="1" x14ac:dyDescent="0.25">
      <c r="B780" s="17" t="s">
        <v>632</v>
      </c>
      <c r="C780" s="3" t="s">
        <v>14</v>
      </c>
      <c r="D780" s="4">
        <v>1</v>
      </c>
      <c r="E780" s="2" t="s">
        <v>52</v>
      </c>
      <c r="F780" s="4">
        <v>15</v>
      </c>
      <c r="G780" s="4">
        <v>15</v>
      </c>
      <c r="H780" s="4">
        <v>43</v>
      </c>
      <c r="I780" s="4">
        <v>0</v>
      </c>
      <c r="J780" s="4">
        <v>3.2</v>
      </c>
      <c r="K780" s="4">
        <v>2.1</v>
      </c>
      <c r="L780" s="8">
        <v>0</v>
      </c>
      <c r="M780" s="4" t="str">
        <f>IF(AlimentosSMAECOPIA2[[#This Row],[Categoria]]="Cereales",AlimentosSMAECOPIA2[[#This Row],[Proteina]],"")</f>
        <v/>
      </c>
      <c r="N780" s="8">
        <f>AlimentosSMAECOPIA2[[#This Row],[Fibra]]/AlimentosSMAECOPIA2[[#This Row],[Peso_neto]]</f>
        <v>0</v>
      </c>
    </row>
    <row r="781" spans="2:14" hidden="1" x14ac:dyDescent="0.25">
      <c r="B781" s="17" t="s">
        <v>633</v>
      </c>
      <c r="C781" s="3" t="s">
        <v>14</v>
      </c>
      <c r="D781" s="4">
        <v>1.3333333329999999</v>
      </c>
      <c r="E781" s="2" t="s">
        <v>52</v>
      </c>
      <c r="F781" s="4">
        <v>21</v>
      </c>
      <c r="G781" s="4">
        <v>21</v>
      </c>
      <c r="H781" s="4">
        <v>41</v>
      </c>
      <c r="I781" s="4">
        <v>0.6</v>
      </c>
      <c r="J781" s="4">
        <v>4.0999999999999996</v>
      </c>
      <c r="K781" s="4">
        <v>0.8</v>
      </c>
      <c r="L781" s="8">
        <v>0</v>
      </c>
      <c r="M781" s="4" t="str">
        <f>IF(AlimentosSMAECOPIA2[[#This Row],[Categoria]]="Cereales",AlimentosSMAECOPIA2[[#This Row],[Proteina]],"")</f>
        <v/>
      </c>
      <c r="N781" s="8">
        <f>AlimentosSMAECOPIA2[[#This Row],[Fibra]]/AlimentosSMAECOPIA2[[#This Row],[Peso_neto]]</f>
        <v>0</v>
      </c>
    </row>
    <row r="782" spans="2:14" hidden="1" x14ac:dyDescent="0.25">
      <c r="B782" s="17" t="s">
        <v>634</v>
      </c>
      <c r="C782" s="3" t="s">
        <v>14</v>
      </c>
      <c r="D782" s="4">
        <v>1</v>
      </c>
      <c r="E782" s="2" t="s">
        <v>52</v>
      </c>
      <c r="F782" s="4">
        <v>13</v>
      </c>
      <c r="G782" s="4">
        <v>13</v>
      </c>
      <c r="H782" s="4">
        <v>45</v>
      </c>
      <c r="I782" s="4">
        <v>0.3</v>
      </c>
      <c r="J782" s="4">
        <v>4.8</v>
      </c>
      <c r="K782" s="4">
        <v>0.4</v>
      </c>
      <c r="L782" s="8">
        <v>0</v>
      </c>
      <c r="M782" s="4" t="str">
        <f>IF(AlimentosSMAECOPIA2[[#This Row],[Categoria]]="Cereales",AlimentosSMAECOPIA2[[#This Row],[Proteina]],"")</f>
        <v/>
      </c>
      <c r="N782" s="8">
        <f>AlimentosSMAECOPIA2[[#This Row],[Fibra]]/AlimentosSMAECOPIA2[[#This Row],[Peso_neto]]</f>
        <v>0</v>
      </c>
    </row>
    <row r="783" spans="2:14" hidden="1" x14ac:dyDescent="0.25">
      <c r="B783" s="17" t="s">
        <v>635</v>
      </c>
      <c r="C783" s="3" t="s">
        <v>14</v>
      </c>
      <c r="D783" s="4">
        <v>2</v>
      </c>
      <c r="E783" s="2" t="s">
        <v>52</v>
      </c>
      <c r="F783" s="4">
        <v>21</v>
      </c>
      <c r="G783" s="4">
        <v>21</v>
      </c>
      <c r="H783" s="4">
        <v>46</v>
      </c>
      <c r="I783" s="4">
        <v>0.7</v>
      </c>
      <c r="J783" s="4">
        <v>4.4000000000000004</v>
      </c>
      <c r="K783" s="4">
        <v>0.9</v>
      </c>
      <c r="L783" s="8">
        <v>0</v>
      </c>
      <c r="M783" s="4" t="str">
        <f>IF(AlimentosSMAECOPIA2[[#This Row],[Categoria]]="Cereales",AlimentosSMAECOPIA2[[#This Row],[Proteina]],"")</f>
        <v/>
      </c>
      <c r="N783" s="8">
        <f>AlimentosSMAECOPIA2[[#This Row],[Fibra]]/AlimentosSMAECOPIA2[[#This Row],[Peso_neto]]</f>
        <v>0</v>
      </c>
    </row>
    <row r="784" spans="2:14" hidden="1" x14ac:dyDescent="0.25">
      <c r="B784" s="17" t="s">
        <v>636</v>
      </c>
      <c r="C784" s="3" t="s">
        <v>14</v>
      </c>
      <c r="D784" s="4">
        <v>1</v>
      </c>
      <c r="E784" s="2" t="s">
        <v>52</v>
      </c>
      <c r="F784" s="4">
        <v>13</v>
      </c>
      <c r="G784" s="4">
        <v>13</v>
      </c>
      <c r="H784" s="4">
        <v>44</v>
      </c>
      <c r="I784" s="4">
        <v>0.3</v>
      </c>
      <c r="J784" s="4">
        <v>4.8</v>
      </c>
      <c r="K784" s="4">
        <v>0.4</v>
      </c>
      <c r="L784" s="8">
        <v>0</v>
      </c>
      <c r="M784" s="4" t="str">
        <f>IF(AlimentosSMAECOPIA2[[#This Row],[Categoria]]="Cereales",AlimentosSMAECOPIA2[[#This Row],[Proteina]],"")</f>
        <v/>
      </c>
      <c r="N784" s="8">
        <f>AlimentosSMAECOPIA2[[#This Row],[Fibra]]/AlimentosSMAECOPIA2[[#This Row],[Peso_neto]]</f>
        <v>0</v>
      </c>
    </row>
    <row r="785" spans="2:14" hidden="1" x14ac:dyDescent="0.25">
      <c r="B785" s="17" t="s">
        <v>637</v>
      </c>
      <c r="C785" s="3" t="s">
        <v>14</v>
      </c>
      <c r="D785" s="4">
        <v>1.5</v>
      </c>
      <c r="E785" s="2" t="s">
        <v>638</v>
      </c>
      <c r="F785" s="4">
        <v>12</v>
      </c>
      <c r="G785" s="4">
        <v>12</v>
      </c>
      <c r="H785" s="4">
        <v>42</v>
      </c>
      <c r="I785" s="4">
        <v>0.2</v>
      </c>
      <c r="J785" s="4">
        <v>4.4000000000000004</v>
      </c>
      <c r="K785" s="4">
        <v>0.3</v>
      </c>
      <c r="L785" s="8">
        <v>0</v>
      </c>
      <c r="M785" s="4" t="str">
        <f>IF(AlimentosSMAECOPIA2[[#This Row],[Categoria]]="Cereales",AlimentosSMAECOPIA2[[#This Row],[Proteina]],"")</f>
        <v/>
      </c>
      <c r="N785" s="8">
        <f>AlimentosSMAECOPIA2[[#This Row],[Fibra]]/AlimentosSMAECOPIA2[[#This Row],[Peso_neto]]</f>
        <v>0</v>
      </c>
    </row>
    <row r="786" spans="2:14" hidden="1" x14ac:dyDescent="0.25">
      <c r="B786" s="17" t="s">
        <v>639</v>
      </c>
      <c r="C786" s="3" t="s">
        <v>14</v>
      </c>
      <c r="D786" s="4">
        <v>5</v>
      </c>
      <c r="E786" s="2" t="s">
        <v>52</v>
      </c>
      <c r="F786" s="4">
        <v>15</v>
      </c>
      <c r="G786" s="4">
        <v>15</v>
      </c>
      <c r="H786" s="4">
        <v>40</v>
      </c>
      <c r="I786" s="4">
        <v>0.5</v>
      </c>
      <c r="J786" s="4">
        <v>3.5</v>
      </c>
      <c r="K786" s="4">
        <v>2</v>
      </c>
      <c r="L786" s="8">
        <v>0</v>
      </c>
      <c r="M786" s="4" t="str">
        <f>IF(AlimentosSMAECOPIA2[[#This Row],[Categoria]]="Cereales",AlimentosSMAECOPIA2[[#This Row],[Proteina]],"")</f>
        <v/>
      </c>
      <c r="N786" s="8">
        <f>AlimentosSMAECOPIA2[[#This Row],[Fibra]]/AlimentosSMAECOPIA2[[#This Row],[Peso_neto]]</f>
        <v>0</v>
      </c>
    </row>
    <row r="787" spans="2:14" hidden="1" x14ac:dyDescent="0.25">
      <c r="B787" s="17" t="s">
        <v>640</v>
      </c>
      <c r="C787" s="3" t="s">
        <v>14</v>
      </c>
      <c r="D787" s="4">
        <v>4</v>
      </c>
      <c r="E787" s="2" t="s">
        <v>15</v>
      </c>
      <c r="F787" s="4">
        <v>8</v>
      </c>
      <c r="G787" s="4">
        <v>8</v>
      </c>
      <c r="H787" s="4">
        <v>44</v>
      </c>
      <c r="I787" s="4">
        <v>0.4</v>
      </c>
      <c r="J787" s="4">
        <v>2.8</v>
      </c>
      <c r="K787" s="4">
        <v>4.4000000000000004</v>
      </c>
      <c r="L787" s="8">
        <v>0</v>
      </c>
      <c r="M787" s="4" t="str">
        <f>IF(AlimentosSMAECOPIA2[[#This Row],[Categoria]]="Cereales",AlimentosSMAECOPIA2[[#This Row],[Proteina]],"")</f>
        <v/>
      </c>
      <c r="N787" s="8">
        <f>AlimentosSMAECOPIA2[[#This Row],[Fibra]]/AlimentosSMAECOPIA2[[#This Row],[Peso_neto]]</f>
        <v>0</v>
      </c>
    </row>
    <row r="788" spans="2:14" hidden="1" x14ac:dyDescent="0.25">
      <c r="B788" s="17" t="s">
        <v>642</v>
      </c>
      <c r="C788" s="3" t="s">
        <v>14</v>
      </c>
      <c r="D788" s="4">
        <v>4</v>
      </c>
      <c r="E788" s="2" t="s">
        <v>15</v>
      </c>
      <c r="F788" s="4">
        <v>19</v>
      </c>
      <c r="G788" s="4">
        <v>19</v>
      </c>
      <c r="H788" s="4">
        <v>36</v>
      </c>
      <c r="I788" s="4">
        <v>0.5</v>
      </c>
      <c r="J788" s="4">
        <v>3.6</v>
      </c>
      <c r="K788" s="4">
        <v>0.7</v>
      </c>
      <c r="L788" s="8">
        <v>0</v>
      </c>
      <c r="M788" s="4" t="str">
        <f>IF(AlimentosSMAECOPIA2[[#This Row],[Categoria]]="Cereales",AlimentosSMAECOPIA2[[#This Row],[Proteina]],"")</f>
        <v/>
      </c>
      <c r="N788" s="8">
        <f>AlimentosSMAECOPIA2[[#This Row],[Fibra]]/AlimentosSMAECOPIA2[[#This Row],[Peso_neto]]</f>
        <v>0</v>
      </c>
    </row>
    <row r="789" spans="2:14" hidden="1" x14ac:dyDescent="0.25">
      <c r="B789" s="17" t="s">
        <v>644</v>
      </c>
      <c r="C789" s="3" t="s">
        <v>14</v>
      </c>
      <c r="D789" s="4">
        <v>1</v>
      </c>
      <c r="E789" s="2" t="s">
        <v>52</v>
      </c>
      <c r="F789" s="4">
        <v>14</v>
      </c>
      <c r="G789" s="4">
        <v>14</v>
      </c>
      <c r="H789" s="4">
        <v>41</v>
      </c>
      <c r="I789" s="4">
        <v>0.3</v>
      </c>
      <c r="J789" s="4">
        <v>4.3</v>
      </c>
      <c r="K789" s="4">
        <v>0.4</v>
      </c>
      <c r="L789" s="8">
        <v>0</v>
      </c>
      <c r="M789" s="4" t="str">
        <f>IF(AlimentosSMAECOPIA2[[#This Row],[Categoria]]="Cereales",AlimentosSMAECOPIA2[[#This Row],[Proteina]],"")</f>
        <v/>
      </c>
      <c r="N789" s="8">
        <f>AlimentosSMAECOPIA2[[#This Row],[Fibra]]/AlimentosSMAECOPIA2[[#This Row],[Peso_neto]]</f>
        <v>0</v>
      </c>
    </row>
    <row r="790" spans="2:14" hidden="1" x14ac:dyDescent="0.25">
      <c r="B790" s="17" t="s">
        <v>645</v>
      </c>
      <c r="C790" s="3" t="s">
        <v>14</v>
      </c>
      <c r="D790" s="4">
        <v>5</v>
      </c>
      <c r="E790" s="2" t="s">
        <v>52</v>
      </c>
      <c r="F790" s="4">
        <v>80</v>
      </c>
      <c r="G790" s="4">
        <v>80</v>
      </c>
      <c r="H790" s="4">
        <v>39</v>
      </c>
      <c r="I790" s="4">
        <v>0.8</v>
      </c>
      <c r="J790" s="4">
        <v>3.4</v>
      </c>
      <c r="K790" s="4">
        <v>1.4</v>
      </c>
      <c r="L790" s="8">
        <v>0</v>
      </c>
      <c r="M790" s="4" t="str">
        <f>IF(AlimentosSMAECOPIA2[[#This Row],[Categoria]]="Cereales",AlimentosSMAECOPIA2[[#This Row],[Proteina]],"")</f>
        <v/>
      </c>
      <c r="N790" s="8">
        <f>AlimentosSMAECOPIA2[[#This Row],[Fibra]]/AlimentosSMAECOPIA2[[#This Row],[Peso_neto]]</f>
        <v>0</v>
      </c>
    </row>
    <row r="791" spans="2:14" hidden="1" x14ac:dyDescent="0.25">
      <c r="B791" s="17" t="s">
        <v>646</v>
      </c>
      <c r="C791" s="3" t="s">
        <v>14</v>
      </c>
      <c r="D791" s="4">
        <v>1</v>
      </c>
      <c r="E791" s="2" t="s">
        <v>52</v>
      </c>
      <c r="F791" s="4">
        <v>14</v>
      </c>
      <c r="G791" s="4">
        <v>14</v>
      </c>
      <c r="H791" s="4">
        <v>41</v>
      </c>
      <c r="I791" s="4">
        <v>0.3</v>
      </c>
      <c r="J791" s="4">
        <v>4.3</v>
      </c>
      <c r="K791" s="4">
        <v>0.4</v>
      </c>
      <c r="L791" s="8">
        <v>0</v>
      </c>
      <c r="M791" s="4" t="str">
        <f>IF(AlimentosSMAECOPIA2[[#This Row],[Categoria]]="Cereales",AlimentosSMAECOPIA2[[#This Row],[Proteina]],"")</f>
        <v/>
      </c>
      <c r="N791" s="8">
        <f>AlimentosSMAECOPIA2[[#This Row],[Fibra]]/AlimentosSMAECOPIA2[[#This Row],[Peso_neto]]</f>
        <v>0</v>
      </c>
    </row>
    <row r="792" spans="2:14" hidden="1" x14ac:dyDescent="0.25">
      <c r="B792" s="17" t="s">
        <v>647</v>
      </c>
      <c r="C792" s="3" t="s">
        <v>14</v>
      </c>
      <c r="D792" s="4">
        <v>1</v>
      </c>
      <c r="E792" s="2" t="s">
        <v>52</v>
      </c>
      <c r="F792" s="4">
        <v>15</v>
      </c>
      <c r="G792" s="4">
        <v>15</v>
      </c>
      <c r="H792" s="4">
        <v>43</v>
      </c>
      <c r="I792" s="4">
        <v>0</v>
      </c>
      <c r="J792" s="4">
        <v>3.2</v>
      </c>
      <c r="K792" s="4">
        <v>2.1</v>
      </c>
      <c r="L792" s="8">
        <v>0</v>
      </c>
      <c r="M792" s="4" t="str">
        <f>IF(AlimentosSMAECOPIA2[[#This Row],[Categoria]]="Cereales",AlimentosSMAECOPIA2[[#This Row],[Proteina]],"")</f>
        <v/>
      </c>
      <c r="N792" s="8">
        <f>AlimentosSMAECOPIA2[[#This Row],[Fibra]]/AlimentosSMAECOPIA2[[#This Row],[Peso_neto]]</f>
        <v>0</v>
      </c>
    </row>
    <row r="793" spans="2:14" hidden="1" x14ac:dyDescent="0.25">
      <c r="B793" s="17" t="s">
        <v>648</v>
      </c>
      <c r="C793" s="3" t="s">
        <v>14</v>
      </c>
      <c r="D793" s="4">
        <v>1.5</v>
      </c>
      <c r="E793" s="2" t="s">
        <v>52</v>
      </c>
      <c r="F793" s="4">
        <v>21</v>
      </c>
      <c r="G793" s="4">
        <v>21</v>
      </c>
      <c r="H793" s="4">
        <v>41</v>
      </c>
      <c r="I793" s="4">
        <v>0.6</v>
      </c>
      <c r="J793" s="4">
        <v>4.0999999999999996</v>
      </c>
      <c r="K793" s="4">
        <v>0.8</v>
      </c>
      <c r="L793" s="8">
        <v>0</v>
      </c>
      <c r="M793" s="4" t="str">
        <f>IF(AlimentosSMAECOPIA2[[#This Row],[Categoria]]="Cereales",AlimentosSMAECOPIA2[[#This Row],[Proteina]],"")</f>
        <v/>
      </c>
      <c r="N793" s="8">
        <f>AlimentosSMAECOPIA2[[#This Row],[Fibra]]/AlimentosSMAECOPIA2[[#This Row],[Peso_neto]]</f>
        <v>0</v>
      </c>
    </row>
    <row r="794" spans="2:14" hidden="1" x14ac:dyDescent="0.25">
      <c r="B794" s="17" t="s">
        <v>649</v>
      </c>
      <c r="C794" s="3" t="s">
        <v>14</v>
      </c>
      <c r="D794" s="4">
        <v>1</v>
      </c>
      <c r="E794" s="2" t="s">
        <v>52</v>
      </c>
      <c r="F794" s="4">
        <v>14</v>
      </c>
      <c r="G794" s="4">
        <v>14</v>
      </c>
      <c r="H794" s="4">
        <v>41</v>
      </c>
      <c r="I794" s="4">
        <v>0.3</v>
      </c>
      <c r="J794" s="4">
        <v>4.3</v>
      </c>
      <c r="K794" s="4">
        <v>0.4</v>
      </c>
      <c r="L794" s="8">
        <v>0</v>
      </c>
      <c r="M794" s="4" t="str">
        <f>IF(AlimentosSMAECOPIA2[[#This Row],[Categoria]]="Cereales",AlimentosSMAECOPIA2[[#This Row],[Proteina]],"")</f>
        <v/>
      </c>
      <c r="N794" s="8">
        <f>AlimentosSMAECOPIA2[[#This Row],[Fibra]]/AlimentosSMAECOPIA2[[#This Row],[Peso_neto]]</f>
        <v>0</v>
      </c>
    </row>
    <row r="795" spans="2:14" hidden="1" x14ac:dyDescent="0.25">
      <c r="B795" s="17" t="s">
        <v>685</v>
      </c>
      <c r="C795" s="3" t="s">
        <v>14</v>
      </c>
      <c r="D795" s="4">
        <v>2</v>
      </c>
      <c r="E795" s="2" t="s">
        <v>52</v>
      </c>
      <c r="F795" s="4">
        <v>30</v>
      </c>
      <c r="G795" s="4">
        <v>30</v>
      </c>
      <c r="H795" s="4">
        <v>48</v>
      </c>
      <c r="I795" s="4">
        <v>1</v>
      </c>
      <c r="J795" s="4">
        <v>3.9</v>
      </c>
      <c r="K795" s="4">
        <v>1.9</v>
      </c>
      <c r="L795" s="8">
        <v>0</v>
      </c>
      <c r="M795" s="4" t="str">
        <f>IF(AlimentosSMAECOPIA2[[#This Row],[Categoria]]="Cereales",AlimentosSMAECOPIA2[[#This Row],[Proteina]],"")</f>
        <v/>
      </c>
      <c r="N795" s="8">
        <f>AlimentosSMAECOPIA2[[#This Row],[Fibra]]/AlimentosSMAECOPIA2[[#This Row],[Peso_neto]]</f>
        <v>0</v>
      </c>
    </row>
    <row r="796" spans="2:14" hidden="1" x14ac:dyDescent="0.25">
      <c r="B796" s="17" t="s">
        <v>686</v>
      </c>
      <c r="C796" s="3" t="s">
        <v>14</v>
      </c>
      <c r="D796" s="4">
        <v>2</v>
      </c>
      <c r="E796" s="2" t="s">
        <v>52</v>
      </c>
      <c r="F796" s="4">
        <v>30</v>
      </c>
      <c r="G796" s="4">
        <v>30</v>
      </c>
      <c r="H796" s="4">
        <v>48</v>
      </c>
      <c r="I796" s="4">
        <v>1</v>
      </c>
      <c r="J796" s="4">
        <v>3.9</v>
      </c>
      <c r="K796" s="4">
        <v>1.9</v>
      </c>
      <c r="L796" s="8">
        <v>0</v>
      </c>
      <c r="M796" s="4" t="str">
        <f>IF(AlimentosSMAECOPIA2[[#This Row],[Categoria]]="Cereales",AlimentosSMAECOPIA2[[#This Row],[Proteina]],"")</f>
        <v/>
      </c>
      <c r="N796" s="8">
        <f>AlimentosSMAECOPIA2[[#This Row],[Fibra]]/AlimentosSMAECOPIA2[[#This Row],[Peso_neto]]</f>
        <v>0</v>
      </c>
    </row>
    <row r="797" spans="2:14" hidden="1" x14ac:dyDescent="0.25">
      <c r="B797" s="17" t="s">
        <v>687</v>
      </c>
      <c r="C797" s="3" t="s">
        <v>14</v>
      </c>
      <c r="D797" s="4">
        <v>2</v>
      </c>
      <c r="E797" s="2" t="s">
        <v>52</v>
      </c>
      <c r="F797" s="4">
        <v>30</v>
      </c>
      <c r="G797" s="4">
        <v>30</v>
      </c>
      <c r="H797" s="4">
        <v>48</v>
      </c>
      <c r="I797" s="4">
        <v>1</v>
      </c>
      <c r="J797" s="4">
        <v>3.9</v>
      </c>
      <c r="K797" s="4">
        <v>1.9</v>
      </c>
      <c r="L797" s="8">
        <v>0</v>
      </c>
      <c r="M797" s="4" t="str">
        <f>IF(AlimentosSMAECOPIA2[[#This Row],[Categoria]]="Cereales",AlimentosSMAECOPIA2[[#This Row],[Proteina]],"")</f>
        <v/>
      </c>
      <c r="N797" s="8">
        <f>AlimentosSMAECOPIA2[[#This Row],[Fibra]]/AlimentosSMAECOPIA2[[#This Row],[Peso_neto]]</f>
        <v>0</v>
      </c>
    </row>
    <row r="798" spans="2:14" hidden="1" x14ac:dyDescent="0.25">
      <c r="B798" s="17" t="s">
        <v>688</v>
      </c>
      <c r="C798" s="3" t="s">
        <v>14</v>
      </c>
      <c r="D798" s="4">
        <v>2</v>
      </c>
      <c r="E798" s="2" t="s">
        <v>52</v>
      </c>
      <c r="F798" s="4">
        <v>30</v>
      </c>
      <c r="G798" s="4">
        <v>30</v>
      </c>
      <c r="H798" s="4">
        <v>48</v>
      </c>
      <c r="I798" s="4">
        <v>1</v>
      </c>
      <c r="J798" s="4">
        <v>3.9</v>
      </c>
      <c r="K798" s="4">
        <v>1.9</v>
      </c>
      <c r="L798" s="8">
        <v>0</v>
      </c>
      <c r="M798" s="4" t="str">
        <f>IF(AlimentosSMAECOPIA2[[#This Row],[Categoria]]="Cereales",AlimentosSMAECOPIA2[[#This Row],[Proteina]],"")</f>
        <v/>
      </c>
      <c r="N798" s="8">
        <f>AlimentosSMAECOPIA2[[#This Row],[Fibra]]/AlimentosSMAECOPIA2[[#This Row],[Peso_neto]]</f>
        <v>0</v>
      </c>
    </row>
    <row r="799" spans="2:14" hidden="1" x14ac:dyDescent="0.25">
      <c r="B799" s="17" t="s">
        <v>745</v>
      </c>
      <c r="C799" s="3" t="s">
        <v>14</v>
      </c>
      <c r="D799" s="4">
        <v>20</v>
      </c>
      <c r="E799" s="2" t="s">
        <v>10</v>
      </c>
      <c r="F799" s="4">
        <v>20</v>
      </c>
      <c r="G799" s="4">
        <v>20</v>
      </c>
      <c r="H799" s="4">
        <v>67</v>
      </c>
      <c r="I799" s="4">
        <v>2.7</v>
      </c>
      <c r="J799" s="4">
        <v>3.5</v>
      </c>
      <c r="K799" s="4">
        <v>6.4</v>
      </c>
      <c r="L799" s="8">
        <v>0</v>
      </c>
      <c r="M799" s="4" t="str">
        <f>IF(AlimentosSMAECOPIA2[[#This Row],[Categoria]]="Cereales",AlimentosSMAECOPIA2[[#This Row],[Proteina]],"")</f>
        <v/>
      </c>
      <c r="N799" s="8">
        <f>AlimentosSMAECOPIA2[[#This Row],[Fibra]]/AlimentosSMAECOPIA2[[#This Row],[Peso_neto]]</f>
        <v>0</v>
      </c>
    </row>
    <row r="800" spans="2:14" hidden="1" x14ac:dyDescent="0.25">
      <c r="B800" s="17" t="s">
        <v>877</v>
      </c>
      <c r="C800" s="3" t="s">
        <v>14</v>
      </c>
      <c r="D800" s="4">
        <v>5</v>
      </c>
      <c r="E800" s="2" t="s">
        <v>10</v>
      </c>
      <c r="F800" s="4">
        <v>5</v>
      </c>
      <c r="G800" s="4">
        <v>5</v>
      </c>
      <c r="H800" s="4">
        <v>44</v>
      </c>
      <c r="I800" s="4">
        <v>0</v>
      </c>
      <c r="J800" s="4">
        <v>5</v>
      </c>
      <c r="K800" s="4">
        <v>0</v>
      </c>
      <c r="L800" s="8">
        <v>0</v>
      </c>
      <c r="M800" s="4" t="str">
        <f>IF(AlimentosSMAECOPIA2[[#This Row],[Categoria]]="Cereales",AlimentosSMAECOPIA2[[#This Row],[Proteina]],"")</f>
        <v/>
      </c>
      <c r="N800" s="8">
        <f>AlimentosSMAECOPIA2[[#This Row],[Fibra]]/AlimentosSMAECOPIA2[[#This Row],[Peso_neto]]</f>
        <v>0</v>
      </c>
    </row>
    <row r="801" spans="2:14" hidden="1" x14ac:dyDescent="0.25">
      <c r="B801" s="17" t="s">
        <v>878</v>
      </c>
      <c r="C801" s="3" t="s">
        <v>14</v>
      </c>
      <c r="D801" s="4">
        <v>5</v>
      </c>
      <c r="E801" s="2" t="s">
        <v>10</v>
      </c>
      <c r="F801" s="4">
        <v>5</v>
      </c>
      <c r="G801" s="4">
        <v>5</v>
      </c>
      <c r="H801" s="4">
        <v>44</v>
      </c>
      <c r="I801" s="4">
        <v>0</v>
      </c>
      <c r="J801" s="4">
        <v>5</v>
      </c>
      <c r="K801" s="4">
        <v>0</v>
      </c>
      <c r="L801" s="8">
        <v>0</v>
      </c>
      <c r="M801" s="4" t="str">
        <f>IF(AlimentosSMAECOPIA2[[#This Row],[Categoria]]="Cereales",AlimentosSMAECOPIA2[[#This Row],[Proteina]],"")</f>
        <v/>
      </c>
      <c r="N801" s="8">
        <f>AlimentosSMAECOPIA2[[#This Row],[Fibra]]/AlimentosSMAECOPIA2[[#This Row],[Peso_neto]]</f>
        <v>0</v>
      </c>
    </row>
    <row r="802" spans="2:14" hidden="1" x14ac:dyDescent="0.25">
      <c r="B802" s="17" t="s">
        <v>879</v>
      </c>
      <c r="C802" s="3" t="s">
        <v>14</v>
      </c>
      <c r="D802" s="4">
        <v>5</v>
      </c>
      <c r="E802" s="2" t="s">
        <v>10</v>
      </c>
      <c r="F802" s="4">
        <v>5</v>
      </c>
      <c r="G802" s="4">
        <v>5</v>
      </c>
      <c r="H802" s="4">
        <v>44</v>
      </c>
      <c r="I802" s="4">
        <v>0</v>
      </c>
      <c r="J802" s="4">
        <v>5</v>
      </c>
      <c r="K802" s="4">
        <v>0</v>
      </c>
      <c r="L802" s="8">
        <v>0</v>
      </c>
      <c r="M802" s="4" t="str">
        <f>IF(AlimentosSMAECOPIA2[[#This Row],[Categoria]]="Cereales",AlimentosSMAECOPIA2[[#This Row],[Proteina]],"")</f>
        <v/>
      </c>
      <c r="N802" s="8">
        <f>AlimentosSMAECOPIA2[[#This Row],[Fibra]]/AlimentosSMAECOPIA2[[#This Row],[Peso_neto]]</f>
        <v>0</v>
      </c>
    </row>
    <row r="803" spans="2:14" hidden="1" x14ac:dyDescent="0.25">
      <c r="B803" s="17" t="s">
        <v>885</v>
      </c>
      <c r="C803" s="3" t="s">
        <v>14</v>
      </c>
      <c r="D803" s="4">
        <v>2</v>
      </c>
      <c r="E803" s="2" t="s">
        <v>52</v>
      </c>
      <c r="F803" s="4">
        <v>28</v>
      </c>
      <c r="G803" s="4">
        <v>28</v>
      </c>
      <c r="H803" s="4">
        <v>46</v>
      </c>
      <c r="I803" s="4">
        <v>1</v>
      </c>
      <c r="J803" s="4">
        <v>3.7</v>
      </c>
      <c r="K803" s="4">
        <v>2.7</v>
      </c>
      <c r="L803" s="8">
        <v>0</v>
      </c>
      <c r="M803" s="4" t="str">
        <f>IF(AlimentosSMAECOPIA2[[#This Row],[Categoria]]="Cereales",AlimentosSMAECOPIA2[[#This Row],[Proteina]],"")</f>
        <v/>
      </c>
      <c r="N803" s="8">
        <f>AlimentosSMAECOPIA2[[#This Row],[Fibra]]/AlimentosSMAECOPIA2[[#This Row],[Peso_neto]]</f>
        <v>0</v>
      </c>
    </row>
    <row r="804" spans="2:14" hidden="1" x14ac:dyDescent="0.25">
      <c r="B804" s="17" t="s">
        <v>905</v>
      </c>
      <c r="C804" s="3" t="s">
        <v>14</v>
      </c>
      <c r="D804" s="4">
        <v>13</v>
      </c>
      <c r="E804" s="2" t="s">
        <v>10</v>
      </c>
      <c r="F804" s="4">
        <v>13</v>
      </c>
      <c r="G804" s="4">
        <v>13</v>
      </c>
      <c r="H804" s="4">
        <v>69</v>
      </c>
      <c r="I804" s="4">
        <v>4</v>
      </c>
      <c r="J804" s="4">
        <v>4.9000000000000004</v>
      </c>
      <c r="K804" s="4">
        <v>3.5</v>
      </c>
      <c r="L804" s="8">
        <v>0</v>
      </c>
      <c r="M804" s="4" t="str">
        <f>IF(AlimentosSMAECOPIA2[[#This Row],[Categoria]]="Cereales",AlimentosSMAECOPIA2[[#This Row],[Proteina]],"")</f>
        <v/>
      </c>
      <c r="N804" s="8">
        <f>AlimentosSMAECOPIA2[[#This Row],[Fibra]]/AlimentosSMAECOPIA2[[#This Row],[Peso_neto]]</f>
        <v>0</v>
      </c>
    </row>
    <row r="805" spans="2:14" hidden="1" x14ac:dyDescent="0.25">
      <c r="B805" s="17" t="s">
        <v>908</v>
      </c>
      <c r="C805" s="3" t="s">
        <v>14</v>
      </c>
      <c r="D805" s="4">
        <v>11</v>
      </c>
      <c r="E805" s="2" t="s">
        <v>10</v>
      </c>
      <c r="F805" s="4">
        <v>11</v>
      </c>
      <c r="G805" s="4">
        <v>11</v>
      </c>
      <c r="H805" s="4">
        <v>66</v>
      </c>
      <c r="I805" s="4">
        <v>2.2000000000000002</v>
      </c>
      <c r="J805" s="4">
        <v>5.7</v>
      </c>
      <c r="K805" s="4">
        <v>2.5</v>
      </c>
      <c r="L805" s="8">
        <v>0</v>
      </c>
      <c r="M805" s="4" t="str">
        <f>IF(AlimentosSMAECOPIA2[[#This Row],[Categoria]]="Cereales",AlimentosSMAECOPIA2[[#This Row],[Proteina]],"")</f>
        <v/>
      </c>
      <c r="N805" s="8">
        <f>AlimentosSMAECOPIA2[[#This Row],[Fibra]]/AlimentosSMAECOPIA2[[#This Row],[Peso_neto]]</f>
        <v>0</v>
      </c>
    </row>
    <row r="806" spans="2:14" hidden="1" x14ac:dyDescent="0.25">
      <c r="B806" s="17" t="s">
        <v>912</v>
      </c>
      <c r="C806" s="3" t="s">
        <v>14</v>
      </c>
      <c r="D806" s="4">
        <v>15</v>
      </c>
      <c r="E806" s="2" t="s">
        <v>10</v>
      </c>
      <c r="F806" s="4">
        <v>15</v>
      </c>
      <c r="G806" s="4">
        <v>15</v>
      </c>
      <c r="H806" s="4">
        <v>65</v>
      </c>
      <c r="I806" s="4">
        <v>5.0999999999999996</v>
      </c>
      <c r="J806" s="4">
        <v>3.3</v>
      </c>
      <c r="K806" s="4">
        <v>4.8</v>
      </c>
      <c r="L806" s="8">
        <v>0</v>
      </c>
      <c r="M806" s="4" t="str">
        <f>IF(AlimentosSMAECOPIA2[[#This Row],[Categoria]]="Cereales",AlimentosSMAECOPIA2[[#This Row],[Proteina]],"")</f>
        <v/>
      </c>
      <c r="N806" s="8">
        <f>AlimentosSMAECOPIA2[[#This Row],[Fibra]]/AlimentosSMAECOPIA2[[#This Row],[Peso_neto]]</f>
        <v>0</v>
      </c>
    </row>
    <row r="807" spans="2:14" hidden="1" x14ac:dyDescent="0.25">
      <c r="B807" s="17" t="s">
        <v>990</v>
      </c>
      <c r="C807" s="3" t="s">
        <v>14</v>
      </c>
      <c r="D807" s="4">
        <v>0.25</v>
      </c>
      <c r="E807" s="2" t="s">
        <v>224</v>
      </c>
      <c r="F807" s="4">
        <v>13</v>
      </c>
      <c r="G807" s="4">
        <v>13</v>
      </c>
      <c r="H807" s="4">
        <v>68</v>
      </c>
      <c r="I807" s="4">
        <v>2.1</v>
      </c>
      <c r="J807" s="4">
        <v>4.2</v>
      </c>
      <c r="K807" s="4">
        <v>5.3</v>
      </c>
      <c r="L807" s="8">
        <v>0</v>
      </c>
      <c r="M807" s="4" t="str">
        <f>IF(AlimentosSMAECOPIA2[[#This Row],[Categoria]]="Cereales",AlimentosSMAECOPIA2[[#This Row],[Proteina]],"")</f>
        <v/>
      </c>
      <c r="N807" s="8">
        <f>AlimentosSMAECOPIA2[[#This Row],[Fibra]]/AlimentosSMAECOPIA2[[#This Row],[Peso_neto]]</f>
        <v>0</v>
      </c>
    </row>
    <row r="808" spans="2:14" hidden="1" x14ac:dyDescent="0.25">
      <c r="B808" s="17" t="s">
        <v>1017</v>
      </c>
      <c r="C808" s="3" t="s">
        <v>14</v>
      </c>
      <c r="D808" s="4">
        <v>20</v>
      </c>
      <c r="E808" s="2" t="s">
        <v>10</v>
      </c>
      <c r="F808" s="4">
        <v>20</v>
      </c>
      <c r="G808" s="4">
        <v>20</v>
      </c>
      <c r="H808" s="4">
        <v>67</v>
      </c>
      <c r="I808" s="4">
        <v>2.7</v>
      </c>
      <c r="J808" s="4">
        <v>3.5</v>
      </c>
      <c r="K808" s="4">
        <v>6.4</v>
      </c>
      <c r="L808" s="8">
        <v>0</v>
      </c>
      <c r="M808" s="4" t="str">
        <f>IF(AlimentosSMAECOPIA2[[#This Row],[Categoria]]="Cereales",AlimentosSMAECOPIA2[[#This Row],[Proteina]],"")</f>
        <v/>
      </c>
      <c r="N808" s="8">
        <f>AlimentosSMAECOPIA2[[#This Row],[Fibra]]/AlimentosSMAECOPIA2[[#This Row],[Peso_neto]]</f>
        <v>0</v>
      </c>
    </row>
    <row r="809" spans="2:14" hidden="1" x14ac:dyDescent="0.25">
      <c r="B809" s="17" t="s">
        <v>1035</v>
      </c>
      <c r="C809" s="3" t="s">
        <v>14</v>
      </c>
      <c r="D809" s="4">
        <v>15</v>
      </c>
      <c r="E809" s="2" t="s">
        <v>10</v>
      </c>
      <c r="F809" s="4">
        <v>15</v>
      </c>
      <c r="G809" s="4">
        <v>15</v>
      </c>
      <c r="H809" s="4">
        <v>70</v>
      </c>
      <c r="I809" s="4">
        <v>2.4</v>
      </c>
      <c r="J809" s="4">
        <v>3.9</v>
      </c>
      <c r="K809" s="4">
        <v>6.7</v>
      </c>
      <c r="L809" s="8">
        <v>0</v>
      </c>
      <c r="M809" s="4" t="str">
        <f>IF(AlimentosSMAECOPIA2[[#This Row],[Categoria]]="Cereales",AlimentosSMAECOPIA2[[#This Row],[Proteina]],"")</f>
        <v/>
      </c>
      <c r="N809" s="8">
        <f>AlimentosSMAECOPIA2[[#This Row],[Fibra]]/AlimentosSMAECOPIA2[[#This Row],[Peso_neto]]</f>
        <v>0</v>
      </c>
    </row>
    <row r="810" spans="2:14" hidden="1" x14ac:dyDescent="0.25">
      <c r="B810" s="17" t="s">
        <v>1064</v>
      </c>
      <c r="C810" s="3" t="s">
        <v>14</v>
      </c>
      <c r="D810" s="4">
        <v>15</v>
      </c>
      <c r="E810" s="2" t="s">
        <v>10</v>
      </c>
      <c r="F810" s="4">
        <v>15</v>
      </c>
      <c r="G810" s="4">
        <v>15</v>
      </c>
      <c r="H810" s="4">
        <v>74</v>
      </c>
      <c r="I810" s="4">
        <v>2.4</v>
      </c>
      <c r="J810" s="4">
        <v>4.2</v>
      </c>
      <c r="K810" s="4">
        <v>6.6</v>
      </c>
      <c r="L810" s="8">
        <v>0</v>
      </c>
      <c r="M810" s="4" t="str">
        <f>IF(AlimentosSMAECOPIA2[[#This Row],[Categoria]]="Cereales",AlimentosSMAECOPIA2[[#This Row],[Proteina]],"")</f>
        <v/>
      </c>
      <c r="N810" s="8">
        <f>AlimentosSMAECOPIA2[[#This Row],[Fibra]]/AlimentosSMAECOPIA2[[#This Row],[Peso_neto]]</f>
        <v>0</v>
      </c>
    </row>
    <row r="811" spans="2:14" hidden="1" x14ac:dyDescent="0.25">
      <c r="B811" s="17" t="s">
        <v>1065</v>
      </c>
      <c r="C811" s="3" t="s">
        <v>14</v>
      </c>
      <c r="D811" s="4">
        <v>10</v>
      </c>
      <c r="E811" s="2" t="s">
        <v>10</v>
      </c>
      <c r="F811" s="4">
        <v>10</v>
      </c>
      <c r="G811" s="4">
        <v>10</v>
      </c>
      <c r="H811" s="4">
        <v>60</v>
      </c>
      <c r="I811" s="4">
        <v>2</v>
      </c>
      <c r="J811" s="4">
        <v>5.2</v>
      </c>
      <c r="K811" s="4">
        <v>1.2</v>
      </c>
      <c r="L811" s="8">
        <v>0</v>
      </c>
      <c r="M811" s="4" t="str">
        <f>IF(AlimentosSMAECOPIA2[[#This Row],[Categoria]]="Cereales",AlimentosSMAECOPIA2[[#This Row],[Proteina]],"")</f>
        <v/>
      </c>
      <c r="N811" s="8">
        <f>AlimentosSMAECOPIA2[[#This Row],[Fibra]]/AlimentosSMAECOPIA2[[#This Row],[Peso_neto]]</f>
        <v>0</v>
      </c>
    </row>
    <row r="812" spans="2:14" hidden="1" x14ac:dyDescent="0.25">
      <c r="B812" s="17" t="s">
        <v>1071</v>
      </c>
      <c r="C812" s="3" t="s">
        <v>14</v>
      </c>
      <c r="D812" s="4">
        <v>5</v>
      </c>
      <c r="E812" s="2" t="s">
        <v>10</v>
      </c>
      <c r="F812" s="4">
        <v>5</v>
      </c>
      <c r="G812" s="4">
        <v>5</v>
      </c>
      <c r="H812" s="4">
        <v>45</v>
      </c>
      <c r="I812" s="4">
        <v>0</v>
      </c>
      <c r="J812" s="4">
        <v>5</v>
      </c>
      <c r="K812" s="4">
        <v>0</v>
      </c>
      <c r="L812" s="8">
        <v>0</v>
      </c>
      <c r="M812" s="4" t="str">
        <f>IF(AlimentosSMAECOPIA2[[#This Row],[Categoria]]="Cereales",AlimentosSMAECOPIA2[[#This Row],[Proteina]],"")</f>
        <v/>
      </c>
      <c r="N812" s="8">
        <f>AlimentosSMAECOPIA2[[#This Row],[Fibra]]/AlimentosSMAECOPIA2[[#This Row],[Peso_neto]]</f>
        <v>0</v>
      </c>
    </row>
    <row r="813" spans="2:14" hidden="1" x14ac:dyDescent="0.25">
      <c r="B813" s="17" t="s">
        <v>1130</v>
      </c>
      <c r="C813" s="3" t="s">
        <v>14</v>
      </c>
      <c r="D813" s="4">
        <v>12</v>
      </c>
      <c r="E813" s="2" t="s">
        <v>10</v>
      </c>
      <c r="F813" s="4">
        <v>12</v>
      </c>
      <c r="G813" s="4">
        <v>12</v>
      </c>
      <c r="H813" s="4">
        <v>66</v>
      </c>
      <c r="I813" s="4">
        <v>2.7</v>
      </c>
      <c r="J813" s="4">
        <v>5.4</v>
      </c>
      <c r="K813" s="4">
        <v>1.7</v>
      </c>
      <c r="L813" s="8">
        <v>0</v>
      </c>
      <c r="M813" s="4" t="str">
        <f>IF(AlimentosSMAECOPIA2[[#This Row],[Categoria]]="Cereales",AlimentosSMAECOPIA2[[#This Row],[Proteina]],"")</f>
        <v/>
      </c>
      <c r="N813" s="8">
        <f>AlimentosSMAECOPIA2[[#This Row],[Fibra]]/AlimentosSMAECOPIA2[[#This Row],[Peso_neto]]</f>
        <v>0</v>
      </c>
    </row>
    <row r="814" spans="2:14" hidden="1" x14ac:dyDescent="0.25">
      <c r="B814" s="17" t="s">
        <v>1159</v>
      </c>
      <c r="C814" s="3" t="s">
        <v>14</v>
      </c>
      <c r="D814" s="4">
        <v>1</v>
      </c>
      <c r="E814" s="2" t="s">
        <v>15</v>
      </c>
      <c r="F814" s="4">
        <v>4</v>
      </c>
      <c r="G814" s="4">
        <v>4</v>
      </c>
      <c r="H814" s="4">
        <v>39</v>
      </c>
      <c r="I814" s="4">
        <v>0</v>
      </c>
      <c r="J814" s="4">
        <v>4.3</v>
      </c>
      <c r="K814" s="4">
        <v>0</v>
      </c>
      <c r="L814" s="8">
        <v>0</v>
      </c>
      <c r="M814" s="4" t="str">
        <f>IF(AlimentosSMAECOPIA2[[#This Row],[Categoria]]="Cereales",AlimentosSMAECOPIA2[[#This Row],[Proteina]],"")</f>
        <v/>
      </c>
      <c r="N814" s="8">
        <f>AlimentosSMAECOPIA2[[#This Row],[Fibra]]/AlimentosSMAECOPIA2[[#This Row],[Peso_neto]]</f>
        <v>0</v>
      </c>
    </row>
    <row r="815" spans="2:14" hidden="1" x14ac:dyDescent="0.25">
      <c r="B815" s="17" t="s">
        <v>1160</v>
      </c>
      <c r="C815" s="3" t="s">
        <v>14</v>
      </c>
      <c r="D815" s="4">
        <v>1</v>
      </c>
      <c r="E815" s="2" t="s">
        <v>15</v>
      </c>
      <c r="F815" s="4">
        <v>4</v>
      </c>
      <c r="G815" s="4">
        <v>4</v>
      </c>
      <c r="H815" s="4">
        <v>38</v>
      </c>
      <c r="I815" s="4">
        <v>0</v>
      </c>
      <c r="J815" s="4">
        <v>4.3</v>
      </c>
      <c r="K815" s="4">
        <v>0</v>
      </c>
      <c r="L815" s="8">
        <v>0</v>
      </c>
      <c r="M815" s="4" t="str">
        <f>IF(AlimentosSMAECOPIA2[[#This Row],[Categoria]]="Cereales",AlimentosSMAECOPIA2[[#This Row],[Proteina]],"")</f>
        <v/>
      </c>
      <c r="N815" s="8">
        <f>AlimentosSMAECOPIA2[[#This Row],[Fibra]]/AlimentosSMAECOPIA2[[#This Row],[Peso_neto]]</f>
        <v>0</v>
      </c>
    </row>
    <row r="816" spans="2:14" hidden="1" x14ac:dyDescent="0.25">
      <c r="B816" s="17" t="s">
        <v>1161</v>
      </c>
      <c r="C816" s="3" t="s">
        <v>14</v>
      </c>
      <c r="D816" s="4">
        <v>1.5</v>
      </c>
      <c r="E816" s="2" t="s">
        <v>15</v>
      </c>
      <c r="F816" s="4">
        <v>6</v>
      </c>
      <c r="G816" s="4">
        <v>6</v>
      </c>
      <c r="H816" s="4">
        <v>47</v>
      </c>
      <c r="I816" s="4">
        <v>0.1</v>
      </c>
      <c r="J816" s="4">
        <v>5.3</v>
      </c>
      <c r="K816" s="4">
        <v>0</v>
      </c>
      <c r="L816" s="8">
        <v>0</v>
      </c>
      <c r="M816" s="4" t="str">
        <f>IF(AlimentosSMAECOPIA2[[#This Row],[Categoria]]="Cereales",AlimentosSMAECOPIA2[[#This Row],[Proteina]],"")</f>
        <v/>
      </c>
      <c r="N816" s="8">
        <f>AlimentosSMAECOPIA2[[#This Row],[Fibra]]/AlimentosSMAECOPIA2[[#This Row],[Peso_neto]]</f>
        <v>0</v>
      </c>
    </row>
    <row r="817" spans="2:14" hidden="1" x14ac:dyDescent="0.25">
      <c r="B817" s="17" t="s">
        <v>1162</v>
      </c>
      <c r="C817" s="3" t="s">
        <v>14</v>
      </c>
      <c r="D817" s="4">
        <v>1.5</v>
      </c>
      <c r="E817" s="2" t="s">
        <v>15</v>
      </c>
      <c r="F817" s="4">
        <v>6</v>
      </c>
      <c r="G817" s="4">
        <v>6</v>
      </c>
      <c r="H817" s="4">
        <v>47</v>
      </c>
      <c r="I817" s="4">
        <v>0.1</v>
      </c>
      <c r="J817" s="4">
        <v>5.3</v>
      </c>
      <c r="K817" s="4">
        <v>0</v>
      </c>
      <c r="L817" s="8">
        <v>0</v>
      </c>
      <c r="M817" s="4" t="str">
        <f>IF(AlimentosSMAECOPIA2[[#This Row],[Categoria]]="Cereales",AlimentosSMAECOPIA2[[#This Row],[Proteina]],"")</f>
        <v/>
      </c>
      <c r="N817" s="8">
        <f>AlimentosSMAECOPIA2[[#This Row],[Fibra]]/AlimentosSMAECOPIA2[[#This Row],[Peso_neto]]</f>
        <v>0</v>
      </c>
    </row>
    <row r="818" spans="2:14" hidden="1" x14ac:dyDescent="0.25">
      <c r="B818" s="17" t="s">
        <v>1163</v>
      </c>
      <c r="C818" s="3" t="s">
        <v>14</v>
      </c>
      <c r="D818" s="4">
        <v>2</v>
      </c>
      <c r="E818" s="2" t="s">
        <v>15</v>
      </c>
      <c r="F818" s="4">
        <v>11</v>
      </c>
      <c r="G818" s="4">
        <v>11</v>
      </c>
      <c r="H818" s="4">
        <v>63</v>
      </c>
      <c r="I818" s="4">
        <v>2.6</v>
      </c>
      <c r="J818" s="4">
        <v>5.3</v>
      </c>
      <c r="K818" s="4">
        <v>2.2999999999999998</v>
      </c>
      <c r="L818" s="8">
        <v>0</v>
      </c>
      <c r="M818" s="4" t="str">
        <f>IF(AlimentosSMAECOPIA2[[#This Row],[Categoria]]="Cereales",AlimentosSMAECOPIA2[[#This Row],[Proteina]],"")</f>
        <v/>
      </c>
      <c r="N818" s="8">
        <f>AlimentosSMAECOPIA2[[#This Row],[Fibra]]/AlimentosSMAECOPIA2[[#This Row],[Peso_neto]]</f>
        <v>0</v>
      </c>
    </row>
    <row r="819" spans="2:14" hidden="1" x14ac:dyDescent="0.25">
      <c r="B819" s="17" t="s">
        <v>1164</v>
      </c>
      <c r="C819" s="3" t="s">
        <v>14</v>
      </c>
      <c r="D819" s="4">
        <v>1</v>
      </c>
      <c r="E819" s="2" t="s">
        <v>15</v>
      </c>
      <c r="F819" s="4">
        <v>5</v>
      </c>
      <c r="G819" s="4">
        <v>5</v>
      </c>
      <c r="H819" s="4">
        <v>36</v>
      </c>
      <c r="I819" s="4">
        <v>0</v>
      </c>
      <c r="J819" s="4">
        <v>4.0999999999999996</v>
      </c>
      <c r="K819" s="4">
        <v>0</v>
      </c>
      <c r="L819" s="8">
        <v>0</v>
      </c>
      <c r="M819" s="4" t="str">
        <f>IF(AlimentosSMAECOPIA2[[#This Row],[Categoria]]="Cereales",AlimentosSMAECOPIA2[[#This Row],[Proteina]],"")</f>
        <v/>
      </c>
      <c r="N819" s="8">
        <f>AlimentosSMAECOPIA2[[#This Row],[Fibra]]/AlimentosSMAECOPIA2[[#This Row],[Peso_neto]]</f>
        <v>0</v>
      </c>
    </row>
    <row r="820" spans="2:14" hidden="1" x14ac:dyDescent="0.25">
      <c r="B820" s="17" t="s">
        <v>1165</v>
      </c>
      <c r="C820" s="3" t="s">
        <v>14</v>
      </c>
      <c r="D820" s="4">
        <v>7</v>
      </c>
      <c r="E820" s="2" t="s">
        <v>52</v>
      </c>
      <c r="F820" s="4">
        <v>84</v>
      </c>
      <c r="G820" s="4">
        <v>84</v>
      </c>
      <c r="H820" s="4">
        <v>32</v>
      </c>
      <c r="I820" s="4">
        <v>0.2</v>
      </c>
      <c r="J820" s="4">
        <v>3.4</v>
      </c>
      <c r="K820" s="4">
        <v>0.2</v>
      </c>
      <c r="L820" s="8">
        <v>0</v>
      </c>
      <c r="M820" s="4" t="str">
        <f>IF(AlimentosSMAECOPIA2[[#This Row],[Categoria]]="Cereales",AlimentosSMAECOPIA2[[#This Row],[Proteina]],"")</f>
        <v/>
      </c>
      <c r="N820" s="8">
        <f>AlimentosSMAECOPIA2[[#This Row],[Fibra]]/AlimentosSMAECOPIA2[[#This Row],[Peso_neto]]</f>
        <v>0</v>
      </c>
    </row>
    <row r="821" spans="2:14" hidden="1" x14ac:dyDescent="0.25">
      <c r="B821" s="17" t="s">
        <v>1166</v>
      </c>
      <c r="C821" s="3" t="s">
        <v>14</v>
      </c>
      <c r="D821" s="4">
        <v>1.5</v>
      </c>
      <c r="E821" s="2" t="s">
        <v>15</v>
      </c>
      <c r="F821" s="4">
        <v>6</v>
      </c>
      <c r="G821" s="4">
        <v>6</v>
      </c>
      <c r="H821" s="4">
        <v>47</v>
      </c>
      <c r="I821" s="4">
        <v>0.1</v>
      </c>
      <c r="J821" s="4">
        <v>5.3</v>
      </c>
      <c r="K821" s="4">
        <v>0</v>
      </c>
      <c r="L821" s="8">
        <v>0</v>
      </c>
      <c r="M821" s="4" t="str">
        <f>IF(AlimentosSMAECOPIA2[[#This Row],[Categoria]]="Cereales",AlimentosSMAECOPIA2[[#This Row],[Proteina]],"")</f>
        <v/>
      </c>
      <c r="N821" s="8">
        <f>AlimentosSMAECOPIA2[[#This Row],[Fibra]]/AlimentosSMAECOPIA2[[#This Row],[Peso_neto]]</f>
        <v>0</v>
      </c>
    </row>
    <row r="822" spans="2:14" hidden="1" x14ac:dyDescent="0.25">
      <c r="B822" s="17" t="s">
        <v>1188</v>
      </c>
      <c r="C822" s="3" t="s">
        <v>14</v>
      </c>
      <c r="D822" s="4">
        <v>1</v>
      </c>
      <c r="E822" s="2" t="s">
        <v>15</v>
      </c>
      <c r="F822" s="4">
        <v>4</v>
      </c>
      <c r="G822" s="4">
        <v>4</v>
      </c>
      <c r="H822" s="4">
        <v>39</v>
      </c>
      <c r="I822" s="4">
        <v>0</v>
      </c>
      <c r="J822" s="4">
        <v>4.3</v>
      </c>
      <c r="K822" s="4">
        <v>0</v>
      </c>
      <c r="L822" s="8">
        <v>0</v>
      </c>
      <c r="M822" s="4" t="str">
        <f>IF(AlimentosSMAECOPIA2[[#This Row],[Categoria]]="Cereales",AlimentosSMAECOPIA2[[#This Row],[Proteina]],"")</f>
        <v/>
      </c>
      <c r="N822" s="8">
        <f>AlimentosSMAECOPIA2[[#This Row],[Fibra]]/AlimentosSMAECOPIA2[[#This Row],[Peso_neto]]</f>
        <v>0</v>
      </c>
    </row>
    <row r="823" spans="2:14" hidden="1" x14ac:dyDescent="0.25">
      <c r="B823" s="17" t="s">
        <v>1189</v>
      </c>
      <c r="C823" s="3" t="s">
        <v>14</v>
      </c>
      <c r="D823" s="4">
        <v>2.5</v>
      </c>
      <c r="E823" s="2" t="s">
        <v>15</v>
      </c>
      <c r="F823" s="4">
        <v>11</v>
      </c>
      <c r="G823" s="4">
        <v>11</v>
      </c>
      <c r="H823" s="4">
        <v>42</v>
      </c>
      <c r="I823" s="4">
        <v>0</v>
      </c>
      <c r="J823" s="4">
        <v>5</v>
      </c>
      <c r="K823" s="4">
        <v>0</v>
      </c>
      <c r="L823" s="8">
        <v>0</v>
      </c>
      <c r="M823" s="4" t="str">
        <f>IF(AlimentosSMAECOPIA2[[#This Row],[Categoria]]="Cereales",AlimentosSMAECOPIA2[[#This Row],[Proteina]],"")</f>
        <v/>
      </c>
      <c r="N823" s="8">
        <f>AlimentosSMAECOPIA2[[#This Row],[Fibra]]/AlimentosSMAECOPIA2[[#This Row],[Peso_neto]]</f>
        <v>0</v>
      </c>
    </row>
    <row r="824" spans="2:14" hidden="1" x14ac:dyDescent="0.25">
      <c r="B824" s="17" t="s">
        <v>1190</v>
      </c>
      <c r="C824" s="3" t="s">
        <v>14</v>
      </c>
      <c r="D824" s="4">
        <v>1.5</v>
      </c>
      <c r="E824" s="2" t="s">
        <v>15</v>
      </c>
      <c r="F824" s="4">
        <v>6</v>
      </c>
      <c r="G824" s="4">
        <v>6</v>
      </c>
      <c r="H824" s="4">
        <v>47</v>
      </c>
      <c r="I824" s="4">
        <v>0.1</v>
      </c>
      <c r="J824" s="4">
        <v>5.2</v>
      </c>
      <c r="K824" s="4">
        <v>0.1</v>
      </c>
      <c r="L824" s="8">
        <v>0</v>
      </c>
      <c r="M824" s="4" t="str">
        <f>IF(AlimentosSMAECOPIA2[[#This Row],[Categoria]]="Cereales",AlimentosSMAECOPIA2[[#This Row],[Proteina]],"")</f>
        <v/>
      </c>
      <c r="N824" s="8">
        <f>AlimentosSMAECOPIA2[[#This Row],[Fibra]]/AlimentosSMAECOPIA2[[#This Row],[Peso_neto]]</f>
        <v>0</v>
      </c>
    </row>
    <row r="825" spans="2:14" hidden="1" x14ac:dyDescent="0.25">
      <c r="B825" s="17" t="s">
        <v>1191</v>
      </c>
      <c r="C825" s="3" t="s">
        <v>14</v>
      </c>
      <c r="D825" s="4">
        <v>1</v>
      </c>
      <c r="E825" s="2" t="s">
        <v>15</v>
      </c>
      <c r="F825" s="4">
        <v>4</v>
      </c>
      <c r="G825" s="4">
        <v>4</v>
      </c>
      <c r="H825" s="4">
        <v>39</v>
      </c>
      <c r="I825" s="4">
        <v>0</v>
      </c>
      <c r="J825" s="4">
        <v>4.3</v>
      </c>
      <c r="K825" s="4">
        <v>0</v>
      </c>
      <c r="L825" s="8">
        <v>0</v>
      </c>
      <c r="M825" s="4" t="str">
        <f>IF(AlimentosSMAECOPIA2[[#This Row],[Categoria]]="Cereales",AlimentosSMAECOPIA2[[#This Row],[Proteina]],"")</f>
        <v/>
      </c>
      <c r="N825" s="8">
        <f>AlimentosSMAECOPIA2[[#This Row],[Fibra]]/AlimentosSMAECOPIA2[[#This Row],[Peso_neto]]</f>
        <v>0</v>
      </c>
    </row>
    <row r="826" spans="2:14" hidden="1" x14ac:dyDescent="0.25">
      <c r="B826" s="17" t="s">
        <v>1200</v>
      </c>
      <c r="C826" s="3" t="s">
        <v>14</v>
      </c>
      <c r="D826" s="4">
        <v>1</v>
      </c>
      <c r="E826" s="2" t="s">
        <v>15</v>
      </c>
      <c r="F826" s="4">
        <v>5</v>
      </c>
      <c r="G826" s="4">
        <v>5</v>
      </c>
      <c r="H826" s="4">
        <v>34</v>
      </c>
      <c r="I826" s="4">
        <v>0.1</v>
      </c>
      <c r="J826" s="4">
        <v>3.6</v>
      </c>
      <c r="K826" s="4">
        <v>0.2</v>
      </c>
      <c r="L826" s="8">
        <v>0</v>
      </c>
      <c r="M826" s="4" t="str">
        <f>IF(AlimentosSMAECOPIA2[[#This Row],[Categoria]]="Cereales",AlimentosSMAECOPIA2[[#This Row],[Proteina]],"")</f>
        <v/>
      </c>
      <c r="N826" s="8">
        <f>AlimentosSMAECOPIA2[[#This Row],[Fibra]]/AlimentosSMAECOPIA2[[#This Row],[Peso_neto]]</f>
        <v>0</v>
      </c>
    </row>
    <row r="827" spans="2:14" hidden="1" x14ac:dyDescent="0.25">
      <c r="B827" s="17" t="s">
        <v>1204</v>
      </c>
      <c r="C827" s="3" t="s">
        <v>14</v>
      </c>
      <c r="D827" s="4">
        <v>0.5</v>
      </c>
      <c r="E827" s="2" t="s">
        <v>45</v>
      </c>
      <c r="F827" s="4">
        <v>15</v>
      </c>
      <c r="G827" s="4">
        <v>15</v>
      </c>
      <c r="H827" s="4">
        <v>75</v>
      </c>
      <c r="I827" s="4">
        <v>1.5</v>
      </c>
      <c r="J827" s="4">
        <v>3.5</v>
      </c>
      <c r="K827" s="4">
        <v>9.5</v>
      </c>
      <c r="L827" s="8">
        <v>0</v>
      </c>
      <c r="M827" s="4" t="str">
        <f>IF(AlimentosSMAECOPIA2[[#This Row],[Categoria]]="Cereales",AlimentosSMAECOPIA2[[#This Row],[Proteina]],"")</f>
        <v/>
      </c>
      <c r="N827" s="8">
        <f>AlimentosSMAECOPIA2[[#This Row],[Fibra]]/AlimentosSMAECOPIA2[[#This Row],[Peso_neto]]</f>
        <v>0</v>
      </c>
    </row>
    <row r="828" spans="2:14" hidden="1" x14ac:dyDescent="0.25">
      <c r="B828" s="17" t="s">
        <v>1205</v>
      </c>
      <c r="C828" s="3" t="s">
        <v>14</v>
      </c>
      <c r="D828" s="4">
        <v>1</v>
      </c>
      <c r="E828" s="2" t="s">
        <v>45</v>
      </c>
      <c r="F828" s="4">
        <v>25</v>
      </c>
      <c r="G828" s="4">
        <v>25</v>
      </c>
      <c r="H828" s="4">
        <v>73</v>
      </c>
      <c r="I828" s="4">
        <v>4</v>
      </c>
      <c r="J828" s="4">
        <v>5</v>
      </c>
      <c r="K828" s="4">
        <v>3</v>
      </c>
      <c r="L828" s="8">
        <v>0</v>
      </c>
      <c r="M828" s="4" t="str">
        <f>IF(AlimentosSMAECOPIA2[[#This Row],[Categoria]]="Cereales",AlimentosSMAECOPIA2[[#This Row],[Proteina]],"")</f>
        <v/>
      </c>
      <c r="N828" s="8">
        <f>AlimentosSMAECOPIA2[[#This Row],[Fibra]]/AlimentosSMAECOPIA2[[#This Row],[Peso_neto]]</f>
        <v>0</v>
      </c>
    </row>
    <row r="829" spans="2:14" hidden="1" x14ac:dyDescent="0.25">
      <c r="B829" s="17" t="s">
        <v>1208</v>
      </c>
      <c r="C829" s="3" t="s">
        <v>14</v>
      </c>
      <c r="D829" s="4">
        <v>2</v>
      </c>
      <c r="E829" s="2" t="s">
        <v>52</v>
      </c>
      <c r="F829" s="4">
        <v>30</v>
      </c>
      <c r="G829" s="4">
        <v>30</v>
      </c>
      <c r="H829" s="4">
        <v>40</v>
      </c>
      <c r="I829" s="4">
        <v>0.8</v>
      </c>
      <c r="J829" s="4">
        <v>3.4</v>
      </c>
      <c r="K829" s="4">
        <v>1.2</v>
      </c>
      <c r="L829" s="8">
        <v>0</v>
      </c>
      <c r="M829" s="4" t="str">
        <f>IF(AlimentosSMAECOPIA2[[#This Row],[Categoria]]="Cereales",AlimentosSMAECOPIA2[[#This Row],[Proteina]],"")</f>
        <v/>
      </c>
      <c r="N829" s="8">
        <f>AlimentosSMAECOPIA2[[#This Row],[Fibra]]/AlimentosSMAECOPIA2[[#This Row],[Peso_neto]]</f>
        <v>0</v>
      </c>
    </row>
    <row r="830" spans="2:14" hidden="1" x14ac:dyDescent="0.25">
      <c r="B830" s="17" t="s">
        <v>1319</v>
      </c>
      <c r="C830" s="3" t="s">
        <v>14</v>
      </c>
      <c r="D830" s="4">
        <v>1</v>
      </c>
      <c r="E830" s="2" t="s">
        <v>52</v>
      </c>
      <c r="F830" s="4">
        <v>12</v>
      </c>
      <c r="G830" s="4">
        <v>12</v>
      </c>
      <c r="H830" s="4">
        <v>74</v>
      </c>
      <c r="I830" s="4">
        <v>2</v>
      </c>
      <c r="J830" s="4">
        <v>6.8</v>
      </c>
      <c r="K830" s="4">
        <v>2.6</v>
      </c>
      <c r="L830" s="8">
        <v>0</v>
      </c>
      <c r="M830" s="4" t="str">
        <f>IF(AlimentosSMAECOPIA2[[#This Row],[Categoria]]="Cereales",AlimentosSMAECOPIA2[[#This Row],[Proteina]],"")</f>
        <v/>
      </c>
      <c r="N830" s="8">
        <f>AlimentosSMAECOPIA2[[#This Row],[Fibra]]/AlimentosSMAECOPIA2[[#This Row],[Peso_neto]]</f>
        <v>0</v>
      </c>
    </row>
    <row r="831" spans="2:14" hidden="1" x14ac:dyDescent="0.25">
      <c r="B831" s="17" t="s">
        <v>1320</v>
      </c>
      <c r="C831" s="3" t="s">
        <v>14</v>
      </c>
      <c r="D831" s="4">
        <v>3</v>
      </c>
      <c r="E831" s="2" t="s">
        <v>45</v>
      </c>
      <c r="F831" s="4">
        <v>9</v>
      </c>
      <c r="G831" s="4">
        <v>9</v>
      </c>
      <c r="H831" s="4">
        <v>67</v>
      </c>
      <c r="I831" s="4">
        <v>0.9</v>
      </c>
      <c r="J831" s="4">
        <v>7</v>
      </c>
      <c r="K831" s="4">
        <v>1.3</v>
      </c>
      <c r="L831" s="8">
        <v>0</v>
      </c>
      <c r="M831" s="4" t="str">
        <f>IF(AlimentosSMAECOPIA2[[#This Row],[Categoria]]="Cereales",AlimentosSMAECOPIA2[[#This Row],[Proteina]],"")</f>
        <v/>
      </c>
      <c r="N831" s="8">
        <f>AlimentosSMAECOPIA2[[#This Row],[Fibra]]/AlimentosSMAECOPIA2[[#This Row],[Peso_neto]]</f>
        <v>0</v>
      </c>
    </row>
    <row r="832" spans="2:14" hidden="1" x14ac:dyDescent="0.25">
      <c r="B832" s="17" t="s">
        <v>1321</v>
      </c>
      <c r="C832" s="3" t="s">
        <v>14</v>
      </c>
      <c r="D832" s="4">
        <v>0.75</v>
      </c>
      <c r="E832" s="2" t="s">
        <v>50</v>
      </c>
      <c r="F832" s="4">
        <v>12</v>
      </c>
      <c r="G832" s="4">
        <v>12</v>
      </c>
      <c r="H832" s="4">
        <v>64</v>
      </c>
      <c r="I832" s="4">
        <v>1.7</v>
      </c>
      <c r="J832" s="4">
        <v>5.6</v>
      </c>
      <c r="K832" s="4">
        <v>3</v>
      </c>
      <c r="L832" s="8">
        <v>0</v>
      </c>
      <c r="M832" s="4" t="str">
        <f>IF(AlimentosSMAECOPIA2[[#This Row],[Categoria]]="Cereales",AlimentosSMAECOPIA2[[#This Row],[Proteina]],"")</f>
        <v/>
      </c>
      <c r="N832" s="8">
        <f>AlimentosSMAECOPIA2[[#This Row],[Fibra]]/AlimentosSMAECOPIA2[[#This Row],[Peso_neto]]</f>
        <v>0</v>
      </c>
    </row>
    <row r="833" spans="2:14" hidden="1" x14ac:dyDescent="0.25">
      <c r="B833" s="17" t="s">
        <v>1322</v>
      </c>
      <c r="C833" s="3" t="s">
        <v>14</v>
      </c>
      <c r="D833" s="4">
        <v>3</v>
      </c>
      <c r="E833" s="2" t="s">
        <v>45</v>
      </c>
      <c r="F833" s="4">
        <v>9</v>
      </c>
      <c r="G833" s="4">
        <v>9</v>
      </c>
      <c r="H833" s="4">
        <v>67</v>
      </c>
      <c r="I833" s="4">
        <v>0.9</v>
      </c>
      <c r="J833" s="4">
        <v>7</v>
      </c>
      <c r="K833" s="4">
        <v>1.3</v>
      </c>
      <c r="L833" s="8">
        <v>0</v>
      </c>
      <c r="M833" s="4" t="str">
        <f>IF(AlimentosSMAECOPIA2[[#This Row],[Categoria]]="Cereales",AlimentosSMAECOPIA2[[#This Row],[Proteina]],"")</f>
        <v/>
      </c>
      <c r="N833" s="8">
        <f>AlimentosSMAECOPIA2[[#This Row],[Fibra]]/AlimentosSMAECOPIA2[[#This Row],[Peso_neto]]</f>
        <v>0</v>
      </c>
    </row>
    <row r="834" spans="2:14" hidden="1" x14ac:dyDescent="0.25">
      <c r="B834" s="17" t="s">
        <v>1323</v>
      </c>
      <c r="C834" s="3" t="s">
        <v>14</v>
      </c>
      <c r="D834" s="4">
        <v>12</v>
      </c>
      <c r="E834" s="2" t="s">
        <v>10</v>
      </c>
      <c r="F834" s="4">
        <v>12</v>
      </c>
      <c r="G834" s="4">
        <v>12</v>
      </c>
      <c r="H834" s="4">
        <v>64</v>
      </c>
      <c r="I834" s="4">
        <v>1.7</v>
      </c>
      <c r="J834" s="4">
        <v>5.6</v>
      </c>
      <c r="K834" s="4">
        <v>3</v>
      </c>
      <c r="L834" s="8">
        <v>0</v>
      </c>
      <c r="M834" s="4" t="str">
        <f>IF(AlimentosSMAECOPIA2[[#This Row],[Categoria]]="Cereales",AlimentosSMAECOPIA2[[#This Row],[Proteina]],"")</f>
        <v/>
      </c>
      <c r="N834" s="8">
        <f>AlimentosSMAECOPIA2[[#This Row],[Fibra]]/AlimentosSMAECOPIA2[[#This Row],[Peso_neto]]</f>
        <v>0</v>
      </c>
    </row>
    <row r="835" spans="2:14" hidden="1" x14ac:dyDescent="0.25">
      <c r="B835" s="17" t="s">
        <v>1324</v>
      </c>
      <c r="C835" s="3" t="s">
        <v>14</v>
      </c>
      <c r="D835" s="4">
        <v>12</v>
      </c>
      <c r="E835" s="2" t="s">
        <v>10</v>
      </c>
      <c r="F835" s="4">
        <v>12</v>
      </c>
      <c r="G835" s="4">
        <v>12</v>
      </c>
      <c r="H835" s="4">
        <v>73</v>
      </c>
      <c r="I835" s="4">
        <v>2.1</v>
      </c>
      <c r="J835" s="4">
        <v>6.4</v>
      </c>
      <c r="K835" s="4">
        <v>2.6</v>
      </c>
      <c r="L835" s="8">
        <v>0</v>
      </c>
      <c r="M835" s="4" t="str">
        <f>IF(AlimentosSMAECOPIA2[[#This Row],[Categoria]]="Cereales",AlimentosSMAECOPIA2[[#This Row],[Proteina]],"")</f>
        <v/>
      </c>
      <c r="N835" s="8">
        <f>AlimentosSMAECOPIA2[[#This Row],[Fibra]]/AlimentosSMAECOPIA2[[#This Row],[Peso_neto]]</f>
        <v>0</v>
      </c>
    </row>
    <row r="836" spans="2:14" hidden="1" x14ac:dyDescent="0.25">
      <c r="B836" s="17" t="s">
        <v>1325</v>
      </c>
      <c r="C836" s="3" t="s">
        <v>14</v>
      </c>
      <c r="D836" s="4">
        <v>7</v>
      </c>
      <c r="E836" s="2" t="s">
        <v>45</v>
      </c>
      <c r="F836" s="4">
        <v>11</v>
      </c>
      <c r="G836" s="4">
        <v>11</v>
      </c>
      <c r="H836" s="4">
        <v>66</v>
      </c>
      <c r="I836" s="4">
        <v>1.9</v>
      </c>
      <c r="J836" s="4">
        <v>5.2</v>
      </c>
      <c r="K836" s="4">
        <v>2.7</v>
      </c>
      <c r="L836" s="8">
        <v>0</v>
      </c>
      <c r="M836" s="4" t="str">
        <f>IF(AlimentosSMAECOPIA2[[#This Row],[Categoria]]="Cereales",AlimentosSMAECOPIA2[[#This Row],[Proteina]],"")</f>
        <v/>
      </c>
      <c r="N836" s="8">
        <f>AlimentosSMAECOPIA2[[#This Row],[Fibra]]/AlimentosSMAECOPIA2[[#This Row],[Peso_neto]]</f>
        <v>0</v>
      </c>
    </row>
    <row r="837" spans="2:14" hidden="1" x14ac:dyDescent="0.25">
      <c r="B837" s="17" t="s">
        <v>1326</v>
      </c>
      <c r="C837" s="3" t="s">
        <v>14</v>
      </c>
      <c r="D837" s="4">
        <v>15</v>
      </c>
      <c r="E837" s="2" t="s">
        <v>1327</v>
      </c>
      <c r="F837" s="4">
        <v>12</v>
      </c>
      <c r="G837" s="4">
        <v>12</v>
      </c>
      <c r="H837" s="4">
        <v>72</v>
      </c>
      <c r="I837" s="4">
        <v>2.1</v>
      </c>
      <c r="J837" s="4">
        <v>5.9</v>
      </c>
      <c r="K837" s="4">
        <v>3.4</v>
      </c>
      <c r="L837" s="8">
        <v>0</v>
      </c>
      <c r="M837" s="4" t="str">
        <f>IF(AlimentosSMAECOPIA2[[#This Row],[Categoria]]="Cereales",AlimentosSMAECOPIA2[[#This Row],[Proteina]],"")</f>
        <v/>
      </c>
      <c r="N837" s="8">
        <f>AlimentosSMAECOPIA2[[#This Row],[Fibra]]/AlimentosSMAECOPIA2[[#This Row],[Peso_neto]]</f>
        <v>0</v>
      </c>
    </row>
    <row r="838" spans="2:14" hidden="1" x14ac:dyDescent="0.25">
      <c r="B838" s="17" t="s">
        <v>1328</v>
      </c>
      <c r="C838" s="3" t="s">
        <v>14</v>
      </c>
      <c r="D838" s="4">
        <v>8</v>
      </c>
      <c r="E838" s="2" t="s">
        <v>45</v>
      </c>
      <c r="F838" s="4">
        <v>13</v>
      </c>
      <c r="G838" s="4">
        <v>13</v>
      </c>
      <c r="H838" s="4">
        <v>73</v>
      </c>
      <c r="I838" s="4">
        <v>1.9</v>
      </c>
      <c r="J838" s="4">
        <v>5.9</v>
      </c>
      <c r="K838" s="4">
        <v>4.2</v>
      </c>
      <c r="L838" s="8">
        <v>0</v>
      </c>
      <c r="M838" s="4" t="str">
        <f>IF(AlimentosSMAECOPIA2[[#This Row],[Categoria]]="Cereales",AlimentosSMAECOPIA2[[#This Row],[Proteina]],"")</f>
        <v/>
      </c>
      <c r="N838" s="8">
        <f>AlimentosSMAECOPIA2[[#This Row],[Fibra]]/AlimentosSMAECOPIA2[[#This Row],[Peso_neto]]</f>
        <v>0</v>
      </c>
    </row>
    <row r="839" spans="2:14" hidden="1" x14ac:dyDescent="0.25">
      <c r="B839" s="17" t="s">
        <v>1329</v>
      </c>
      <c r="C839" s="3" t="s">
        <v>14</v>
      </c>
      <c r="D839" s="4">
        <v>4</v>
      </c>
      <c r="E839" s="2" t="s">
        <v>45</v>
      </c>
      <c r="F839" s="4">
        <v>10</v>
      </c>
      <c r="G839" s="4">
        <v>10</v>
      </c>
      <c r="H839" s="4">
        <v>73</v>
      </c>
      <c r="I839" s="4">
        <v>0.9</v>
      </c>
      <c r="J839" s="4">
        <v>7.7</v>
      </c>
      <c r="K839" s="4">
        <v>1.4</v>
      </c>
      <c r="L839" s="8">
        <v>0</v>
      </c>
      <c r="M839" s="4" t="str">
        <f>IF(AlimentosSMAECOPIA2[[#This Row],[Categoria]]="Cereales",AlimentosSMAECOPIA2[[#This Row],[Proteina]],"")</f>
        <v/>
      </c>
      <c r="N839" s="8">
        <f>AlimentosSMAECOPIA2[[#This Row],[Fibra]]/AlimentosSMAECOPIA2[[#This Row],[Peso_neto]]</f>
        <v>0</v>
      </c>
    </row>
    <row r="840" spans="2:14" hidden="1" x14ac:dyDescent="0.25">
      <c r="B840" s="17" t="s">
        <v>1330</v>
      </c>
      <c r="C840" s="3" t="s">
        <v>14</v>
      </c>
      <c r="D840" s="4">
        <v>3</v>
      </c>
      <c r="E840" s="2" t="s">
        <v>45</v>
      </c>
      <c r="F840" s="4">
        <v>9</v>
      </c>
      <c r="G840" s="4">
        <v>9</v>
      </c>
      <c r="H840" s="4">
        <v>67</v>
      </c>
      <c r="I840" s="4">
        <v>0.9</v>
      </c>
      <c r="J840" s="4">
        <v>7</v>
      </c>
      <c r="K840" s="4">
        <v>1.3</v>
      </c>
      <c r="L840" s="8">
        <v>0</v>
      </c>
      <c r="M840" s="4" t="str">
        <f>IF(AlimentosSMAECOPIA2[[#This Row],[Categoria]]="Cereales",AlimentosSMAECOPIA2[[#This Row],[Proteina]],"")</f>
        <v/>
      </c>
      <c r="N840" s="8">
        <f>AlimentosSMAECOPIA2[[#This Row],[Fibra]]/AlimentosSMAECOPIA2[[#This Row],[Peso_neto]]</f>
        <v>0</v>
      </c>
    </row>
    <row r="841" spans="2:14" hidden="1" x14ac:dyDescent="0.25">
      <c r="B841" s="17" t="s">
        <v>1331</v>
      </c>
      <c r="C841" s="3" t="s">
        <v>14</v>
      </c>
      <c r="D841" s="4">
        <v>7</v>
      </c>
      <c r="E841" s="2" t="s">
        <v>1327</v>
      </c>
      <c r="F841" s="4">
        <v>10</v>
      </c>
      <c r="G841" s="4">
        <v>10</v>
      </c>
      <c r="H841" s="4">
        <v>74</v>
      </c>
      <c r="I841" s="4">
        <v>1</v>
      </c>
      <c r="J841" s="4">
        <v>7.7</v>
      </c>
      <c r="K841" s="4">
        <v>1.4</v>
      </c>
      <c r="L841" s="8">
        <v>0</v>
      </c>
      <c r="M841" s="4" t="str">
        <f>IF(AlimentosSMAECOPIA2[[#This Row],[Categoria]]="Cereales",AlimentosSMAECOPIA2[[#This Row],[Proteina]],"")</f>
        <v/>
      </c>
      <c r="N841" s="8">
        <f>AlimentosSMAECOPIA2[[#This Row],[Fibra]]/AlimentosSMAECOPIA2[[#This Row],[Peso_neto]]</f>
        <v>0</v>
      </c>
    </row>
    <row r="842" spans="2:14" hidden="1" x14ac:dyDescent="0.25">
      <c r="B842" s="17" t="s">
        <v>1332</v>
      </c>
      <c r="C842" s="3" t="s">
        <v>14</v>
      </c>
      <c r="D842" s="4">
        <v>3</v>
      </c>
      <c r="E842" s="2" t="s">
        <v>45</v>
      </c>
      <c r="F842" s="4">
        <v>9</v>
      </c>
      <c r="G842" s="4">
        <v>9</v>
      </c>
      <c r="H842" s="4">
        <v>67</v>
      </c>
      <c r="I842" s="4">
        <v>0.9</v>
      </c>
      <c r="J842" s="4">
        <v>7</v>
      </c>
      <c r="K842" s="4">
        <v>1.3</v>
      </c>
      <c r="L842" s="8">
        <v>0</v>
      </c>
      <c r="M842" s="4" t="str">
        <f>IF(AlimentosSMAECOPIA2[[#This Row],[Categoria]]="Cereales",AlimentosSMAECOPIA2[[#This Row],[Proteina]],"")</f>
        <v/>
      </c>
      <c r="N842" s="8">
        <f>AlimentosSMAECOPIA2[[#This Row],[Fibra]]/AlimentosSMAECOPIA2[[#This Row],[Peso_neto]]</f>
        <v>0</v>
      </c>
    </row>
    <row r="843" spans="2:14" hidden="1" x14ac:dyDescent="0.25">
      <c r="B843" s="17" t="s">
        <v>1333</v>
      </c>
      <c r="C843" s="3" t="s">
        <v>14</v>
      </c>
      <c r="D843" s="4">
        <v>0.75</v>
      </c>
      <c r="E843" s="2" t="s">
        <v>50</v>
      </c>
      <c r="F843" s="4">
        <v>12</v>
      </c>
      <c r="G843" s="4">
        <v>12</v>
      </c>
      <c r="H843" s="4">
        <v>64</v>
      </c>
      <c r="I843" s="4">
        <v>1.7</v>
      </c>
      <c r="J843" s="4">
        <v>5.6</v>
      </c>
      <c r="K843" s="4">
        <v>3</v>
      </c>
      <c r="L843" s="8">
        <v>0</v>
      </c>
      <c r="M843" s="4" t="str">
        <f>IF(AlimentosSMAECOPIA2[[#This Row],[Categoria]]="Cereales",AlimentosSMAECOPIA2[[#This Row],[Proteina]],"")</f>
        <v/>
      </c>
      <c r="N843" s="8">
        <f>AlimentosSMAECOPIA2[[#This Row],[Fibra]]/AlimentosSMAECOPIA2[[#This Row],[Peso_neto]]</f>
        <v>0</v>
      </c>
    </row>
    <row r="844" spans="2:14" hidden="1" x14ac:dyDescent="0.25">
      <c r="B844" s="17" t="s">
        <v>1336</v>
      </c>
      <c r="C844" s="3" t="s">
        <v>14</v>
      </c>
      <c r="D844" s="4">
        <v>10</v>
      </c>
      <c r="E844" s="2" t="s">
        <v>10</v>
      </c>
      <c r="F844" s="4">
        <v>10</v>
      </c>
      <c r="G844" s="4">
        <v>10</v>
      </c>
      <c r="H844" s="4">
        <v>71</v>
      </c>
      <c r="I844" s="4">
        <v>1</v>
      </c>
      <c r="J844" s="4">
        <v>7.4</v>
      </c>
      <c r="K844" s="4">
        <v>1.4</v>
      </c>
      <c r="L844" s="8">
        <v>0</v>
      </c>
      <c r="M844" s="4" t="str">
        <f>IF(AlimentosSMAECOPIA2[[#This Row],[Categoria]]="Cereales",AlimentosSMAECOPIA2[[#This Row],[Proteina]],"")</f>
        <v/>
      </c>
      <c r="N844" s="8">
        <f>AlimentosSMAECOPIA2[[#This Row],[Fibra]]/AlimentosSMAECOPIA2[[#This Row],[Peso_neto]]</f>
        <v>0</v>
      </c>
    </row>
    <row r="845" spans="2:14" hidden="1" x14ac:dyDescent="0.25">
      <c r="B845" s="17" t="s">
        <v>1337</v>
      </c>
      <c r="C845" s="3" t="s">
        <v>14</v>
      </c>
      <c r="D845" s="4">
        <v>3</v>
      </c>
      <c r="E845" s="2" t="s">
        <v>45</v>
      </c>
      <c r="F845" s="4">
        <v>9</v>
      </c>
      <c r="G845" s="4">
        <v>9</v>
      </c>
      <c r="H845" s="4">
        <v>67</v>
      </c>
      <c r="I845" s="4">
        <v>0.9</v>
      </c>
      <c r="J845" s="4">
        <v>7</v>
      </c>
      <c r="K845" s="4">
        <v>1.3</v>
      </c>
      <c r="L845" s="8">
        <v>0</v>
      </c>
      <c r="M845" s="4" t="str">
        <f>IF(AlimentosSMAECOPIA2[[#This Row],[Categoria]]="Cereales",AlimentosSMAECOPIA2[[#This Row],[Proteina]],"")</f>
        <v/>
      </c>
      <c r="N845" s="8">
        <f>AlimentosSMAECOPIA2[[#This Row],[Fibra]]/AlimentosSMAECOPIA2[[#This Row],[Peso_neto]]</f>
        <v>0</v>
      </c>
    </row>
    <row r="846" spans="2:14" hidden="1" x14ac:dyDescent="0.25">
      <c r="B846" s="17" t="s">
        <v>1391</v>
      </c>
      <c r="C846" s="3" t="s">
        <v>14</v>
      </c>
      <c r="D846" s="4">
        <v>5</v>
      </c>
      <c r="E846" s="2" t="s">
        <v>43</v>
      </c>
      <c r="F846" s="4">
        <v>5</v>
      </c>
      <c r="G846" s="4">
        <v>5</v>
      </c>
      <c r="H846" s="4">
        <v>44</v>
      </c>
      <c r="I846" s="4">
        <v>0</v>
      </c>
      <c r="J846" s="4">
        <v>5</v>
      </c>
      <c r="K846" s="4">
        <v>0</v>
      </c>
      <c r="L846" s="8">
        <v>0</v>
      </c>
      <c r="M846" s="4" t="str">
        <f>IF(AlimentosSMAECOPIA2[[#This Row],[Categoria]]="Cereales",AlimentosSMAECOPIA2[[#This Row],[Proteina]],"")</f>
        <v/>
      </c>
      <c r="N846" s="8">
        <f>AlimentosSMAECOPIA2[[#This Row],[Fibra]]/AlimentosSMAECOPIA2[[#This Row],[Peso_neto]]</f>
        <v>0</v>
      </c>
    </row>
    <row r="847" spans="2:14" hidden="1" x14ac:dyDescent="0.25">
      <c r="B847" s="17" t="s">
        <v>1500</v>
      </c>
      <c r="C847" s="3" t="s">
        <v>14</v>
      </c>
      <c r="D847" s="4">
        <v>4</v>
      </c>
      <c r="E847" s="2" t="s">
        <v>15</v>
      </c>
      <c r="F847" s="4">
        <v>13</v>
      </c>
      <c r="G847" s="4">
        <v>13</v>
      </c>
      <c r="H847" s="4">
        <v>62</v>
      </c>
      <c r="I847" s="4">
        <v>1.2</v>
      </c>
      <c r="J847" s="4">
        <v>3.8</v>
      </c>
      <c r="K847" s="4">
        <v>6.5</v>
      </c>
      <c r="L847" s="8">
        <v>0</v>
      </c>
      <c r="M847" s="4" t="str">
        <f>IF(AlimentosSMAECOPIA2[[#This Row],[Categoria]]="Cereales",AlimentosSMAECOPIA2[[#This Row],[Proteina]],"")</f>
        <v/>
      </c>
      <c r="N847" s="8">
        <f>AlimentosSMAECOPIA2[[#This Row],[Fibra]]/AlimentosSMAECOPIA2[[#This Row],[Peso_neto]]</f>
        <v>0</v>
      </c>
    </row>
    <row r="848" spans="2:14" hidden="1" x14ac:dyDescent="0.25">
      <c r="B848" s="17" t="s">
        <v>1502</v>
      </c>
      <c r="C848" s="3" t="s">
        <v>14</v>
      </c>
      <c r="D848" s="4">
        <v>5</v>
      </c>
      <c r="E848" s="2" t="s">
        <v>15</v>
      </c>
      <c r="F848" s="4">
        <v>13</v>
      </c>
      <c r="G848" s="4">
        <v>13</v>
      </c>
      <c r="H848" s="4">
        <v>73</v>
      </c>
      <c r="I848" s="4">
        <v>3.5</v>
      </c>
      <c r="J848" s="4">
        <v>6.2</v>
      </c>
      <c r="K848" s="4">
        <v>2.2000000000000002</v>
      </c>
      <c r="L848" s="8">
        <v>0</v>
      </c>
      <c r="M848" s="4" t="str">
        <f>IF(AlimentosSMAECOPIA2[[#This Row],[Categoria]]="Cereales",AlimentosSMAECOPIA2[[#This Row],[Proteina]],"")</f>
        <v/>
      </c>
      <c r="N848" s="8">
        <f>AlimentosSMAECOPIA2[[#This Row],[Fibra]]/AlimentosSMAECOPIA2[[#This Row],[Peso_neto]]</f>
        <v>0</v>
      </c>
    </row>
    <row r="849" spans="2:14" hidden="1" x14ac:dyDescent="0.25">
      <c r="B849" s="17" t="s">
        <v>1503</v>
      </c>
      <c r="C849" s="3" t="s">
        <v>14</v>
      </c>
      <c r="D849" s="4">
        <v>7</v>
      </c>
      <c r="E849" s="2" t="s">
        <v>15</v>
      </c>
      <c r="F849" s="4">
        <v>18</v>
      </c>
      <c r="G849" s="4">
        <v>18</v>
      </c>
      <c r="H849" s="4">
        <v>76</v>
      </c>
      <c r="I849" s="4">
        <v>5.3</v>
      </c>
      <c r="J849" s="4">
        <v>4.4000000000000004</v>
      </c>
      <c r="K849" s="4">
        <v>4.9000000000000004</v>
      </c>
      <c r="L849" s="8">
        <v>0</v>
      </c>
      <c r="M849" s="4" t="str">
        <f>IF(AlimentosSMAECOPIA2[[#This Row],[Categoria]]="Cereales",AlimentosSMAECOPIA2[[#This Row],[Proteina]],"")</f>
        <v/>
      </c>
      <c r="N849" s="8">
        <f>AlimentosSMAECOPIA2[[#This Row],[Fibra]]/AlimentosSMAECOPIA2[[#This Row],[Peso_neto]]</f>
        <v>0</v>
      </c>
    </row>
    <row r="850" spans="2:14" hidden="1" x14ac:dyDescent="0.25">
      <c r="B850" s="17" t="s">
        <v>1536</v>
      </c>
      <c r="C850" s="3" t="s">
        <v>14</v>
      </c>
      <c r="D850" s="4">
        <v>5</v>
      </c>
      <c r="E850" s="2" t="s">
        <v>15</v>
      </c>
      <c r="F850" s="4">
        <v>22</v>
      </c>
      <c r="G850" s="4">
        <v>22</v>
      </c>
      <c r="H850" s="4">
        <v>69</v>
      </c>
      <c r="I850" s="4">
        <v>3.1</v>
      </c>
      <c r="J850" s="4">
        <v>6.1</v>
      </c>
      <c r="K850" s="4">
        <v>0.3</v>
      </c>
      <c r="L850" s="8">
        <v>0</v>
      </c>
      <c r="M850" s="4" t="str">
        <f>IF(AlimentosSMAECOPIA2[[#This Row],[Categoria]]="Cereales",AlimentosSMAECOPIA2[[#This Row],[Proteina]],"")</f>
        <v/>
      </c>
      <c r="N850" s="8">
        <f>AlimentosSMAECOPIA2[[#This Row],[Fibra]]/AlimentosSMAECOPIA2[[#This Row],[Peso_neto]]</f>
        <v>0</v>
      </c>
    </row>
    <row r="851" spans="2:14" hidden="1" x14ac:dyDescent="0.25">
      <c r="B851" s="17" t="s">
        <v>1537</v>
      </c>
      <c r="C851" s="3" t="s">
        <v>14</v>
      </c>
      <c r="D851" s="4">
        <v>1</v>
      </c>
      <c r="E851" s="2" t="s">
        <v>52</v>
      </c>
      <c r="F851" s="4">
        <v>13</v>
      </c>
      <c r="G851" s="4">
        <v>13</v>
      </c>
      <c r="H851" s="4">
        <v>61</v>
      </c>
      <c r="I851" s="4">
        <v>1.5</v>
      </c>
      <c r="J851" s="4">
        <v>5.8</v>
      </c>
      <c r="K851" s="4">
        <v>0.6</v>
      </c>
      <c r="L851" s="8">
        <v>0</v>
      </c>
      <c r="M851" s="4" t="str">
        <f>IF(AlimentosSMAECOPIA2[[#This Row],[Categoria]]="Cereales",AlimentosSMAECOPIA2[[#This Row],[Proteina]],"")</f>
        <v/>
      </c>
      <c r="N851" s="8">
        <f>AlimentosSMAECOPIA2[[#This Row],[Fibra]]/AlimentosSMAECOPIA2[[#This Row],[Peso_neto]]</f>
        <v>0</v>
      </c>
    </row>
    <row r="852" spans="2:14" hidden="1" x14ac:dyDescent="0.25">
      <c r="B852" s="17" t="s">
        <v>1538</v>
      </c>
      <c r="C852" s="3" t="s">
        <v>14</v>
      </c>
      <c r="D852" s="4">
        <v>1</v>
      </c>
      <c r="E852" s="2" t="s">
        <v>52</v>
      </c>
      <c r="F852" s="4">
        <v>13</v>
      </c>
      <c r="G852" s="4">
        <v>13</v>
      </c>
      <c r="H852" s="4">
        <v>60</v>
      </c>
      <c r="I852" s="4">
        <v>1.5</v>
      </c>
      <c r="J852" s="4">
        <v>5.7</v>
      </c>
      <c r="K852" s="4">
        <v>0.6</v>
      </c>
      <c r="L852" s="8">
        <v>0</v>
      </c>
      <c r="M852" s="4" t="str">
        <f>IF(AlimentosSMAECOPIA2[[#This Row],[Categoria]]="Cereales",AlimentosSMAECOPIA2[[#This Row],[Proteina]],"")</f>
        <v/>
      </c>
      <c r="N852" s="8">
        <f>AlimentosSMAECOPIA2[[#This Row],[Fibra]]/AlimentosSMAECOPIA2[[#This Row],[Peso_neto]]</f>
        <v>0</v>
      </c>
    </row>
    <row r="853" spans="2:14" hidden="1" x14ac:dyDescent="0.25">
      <c r="B853" s="17" t="s">
        <v>1539</v>
      </c>
      <c r="C853" s="3" t="s">
        <v>14</v>
      </c>
      <c r="D853" s="4">
        <v>1</v>
      </c>
      <c r="E853" s="2" t="s">
        <v>52</v>
      </c>
      <c r="F853" s="4">
        <v>13</v>
      </c>
      <c r="G853" s="4">
        <v>13</v>
      </c>
      <c r="H853" s="4">
        <v>61</v>
      </c>
      <c r="I853" s="4">
        <v>1.5</v>
      </c>
      <c r="J853" s="4">
        <v>5.8</v>
      </c>
      <c r="K853" s="4">
        <v>0.6</v>
      </c>
      <c r="L853" s="8">
        <v>0</v>
      </c>
      <c r="M853" s="4" t="str">
        <f>IF(AlimentosSMAECOPIA2[[#This Row],[Categoria]]="Cereales",AlimentosSMAECOPIA2[[#This Row],[Proteina]],"")</f>
        <v/>
      </c>
      <c r="N853" s="8">
        <f>AlimentosSMAECOPIA2[[#This Row],[Fibra]]/AlimentosSMAECOPIA2[[#This Row],[Peso_neto]]</f>
        <v>0</v>
      </c>
    </row>
    <row r="854" spans="2:14" hidden="1" x14ac:dyDescent="0.25">
      <c r="B854" s="17" t="s">
        <v>1540</v>
      </c>
      <c r="C854" s="3" t="s">
        <v>14</v>
      </c>
      <c r="D854" s="4">
        <v>1</v>
      </c>
      <c r="E854" s="2" t="s">
        <v>52</v>
      </c>
      <c r="F854" s="4">
        <v>13</v>
      </c>
      <c r="G854" s="4">
        <v>13</v>
      </c>
      <c r="H854" s="4">
        <v>61</v>
      </c>
      <c r="I854" s="4">
        <v>1.5</v>
      </c>
      <c r="J854" s="4">
        <v>5.8</v>
      </c>
      <c r="K854" s="4">
        <v>0.6</v>
      </c>
      <c r="L854" s="8">
        <v>0</v>
      </c>
      <c r="M854" s="4" t="str">
        <f>IF(AlimentosSMAECOPIA2[[#This Row],[Categoria]]="Cereales",AlimentosSMAECOPIA2[[#This Row],[Proteina]],"")</f>
        <v/>
      </c>
      <c r="N854" s="8">
        <f>AlimentosSMAECOPIA2[[#This Row],[Fibra]]/AlimentosSMAECOPIA2[[#This Row],[Peso_neto]]</f>
        <v>0</v>
      </c>
    </row>
    <row r="855" spans="2:14" hidden="1" x14ac:dyDescent="0.25">
      <c r="B855" s="17" t="s">
        <v>1541</v>
      </c>
      <c r="C855" s="3" t="s">
        <v>14</v>
      </c>
      <c r="D855" s="4">
        <v>1</v>
      </c>
      <c r="E855" s="2" t="s">
        <v>52</v>
      </c>
      <c r="F855" s="4">
        <v>13</v>
      </c>
      <c r="G855" s="4">
        <v>13</v>
      </c>
      <c r="H855" s="4">
        <v>61</v>
      </c>
      <c r="I855" s="4">
        <v>1.5</v>
      </c>
      <c r="J855" s="4">
        <v>5.8</v>
      </c>
      <c r="K855" s="4">
        <v>0.6</v>
      </c>
      <c r="L855" s="8">
        <v>0</v>
      </c>
      <c r="M855" s="4" t="str">
        <f>IF(AlimentosSMAECOPIA2[[#This Row],[Categoria]]="Cereales",AlimentosSMAECOPIA2[[#This Row],[Proteina]],"")</f>
        <v/>
      </c>
      <c r="N855" s="8">
        <f>AlimentosSMAECOPIA2[[#This Row],[Fibra]]/AlimentosSMAECOPIA2[[#This Row],[Peso_neto]]</f>
        <v>0</v>
      </c>
    </row>
    <row r="856" spans="2:14" hidden="1" x14ac:dyDescent="0.25">
      <c r="B856" s="17" t="s">
        <v>1542</v>
      </c>
      <c r="C856" s="3" t="s">
        <v>14</v>
      </c>
      <c r="D856" s="4">
        <v>8</v>
      </c>
      <c r="E856" s="2" t="s">
        <v>15</v>
      </c>
      <c r="F856" s="4">
        <v>35</v>
      </c>
      <c r="G856" s="4">
        <v>35</v>
      </c>
      <c r="H856" s="4">
        <v>71</v>
      </c>
      <c r="I856" s="4">
        <v>4.7</v>
      </c>
      <c r="J856" s="4">
        <v>4.5999999999999996</v>
      </c>
      <c r="K856" s="4">
        <v>2.4</v>
      </c>
      <c r="L856" s="8">
        <v>0</v>
      </c>
      <c r="M856" s="4" t="str">
        <f>IF(AlimentosSMAECOPIA2[[#This Row],[Categoria]]="Cereales",AlimentosSMAECOPIA2[[#This Row],[Proteina]],"")</f>
        <v/>
      </c>
      <c r="N856" s="8">
        <f>AlimentosSMAECOPIA2[[#This Row],[Fibra]]/AlimentosSMAECOPIA2[[#This Row],[Peso_neto]]</f>
        <v>0</v>
      </c>
    </row>
    <row r="857" spans="2:14" hidden="1" x14ac:dyDescent="0.25">
      <c r="B857" s="17" t="s">
        <v>1543</v>
      </c>
      <c r="C857" s="3" t="s">
        <v>14</v>
      </c>
      <c r="D857" s="4">
        <v>1</v>
      </c>
      <c r="E857" s="2" t="s">
        <v>52</v>
      </c>
      <c r="F857" s="4">
        <v>13</v>
      </c>
      <c r="G857" s="4">
        <v>13</v>
      </c>
      <c r="H857" s="4">
        <v>61</v>
      </c>
      <c r="I857" s="4">
        <v>1.5</v>
      </c>
      <c r="J857" s="4">
        <v>5.8</v>
      </c>
      <c r="K857" s="4">
        <v>0.6</v>
      </c>
      <c r="L857" s="8">
        <v>0</v>
      </c>
      <c r="M857" s="4" t="str">
        <f>IF(AlimentosSMAECOPIA2[[#This Row],[Categoria]]="Cereales",AlimentosSMAECOPIA2[[#This Row],[Proteina]],"")</f>
        <v/>
      </c>
      <c r="N857" s="8">
        <f>AlimentosSMAECOPIA2[[#This Row],[Fibra]]/AlimentosSMAECOPIA2[[#This Row],[Peso_neto]]</f>
        <v>0</v>
      </c>
    </row>
    <row r="858" spans="2:14" hidden="1" x14ac:dyDescent="0.25">
      <c r="B858" s="17" t="s">
        <v>1583</v>
      </c>
      <c r="C858" s="3" t="s">
        <v>14</v>
      </c>
      <c r="D858" s="4">
        <v>1.5</v>
      </c>
      <c r="E858" s="2" t="s">
        <v>52</v>
      </c>
      <c r="F858" s="4">
        <v>15</v>
      </c>
      <c r="G858" s="4">
        <v>15</v>
      </c>
      <c r="H858" s="4">
        <v>79</v>
      </c>
      <c r="I858" s="4">
        <v>5</v>
      </c>
      <c r="J858" s="4">
        <v>6.4</v>
      </c>
      <c r="K858" s="4">
        <v>2</v>
      </c>
      <c r="L858" s="8">
        <v>0</v>
      </c>
      <c r="M858" s="4" t="str">
        <f>IF(AlimentosSMAECOPIA2[[#This Row],[Categoria]]="Cereales",AlimentosSMAECOPIA2[[#This Row],[Proteina]],"")</f>
        <v/>
      </c>
      <c r="N858" s="8">
        <f>AlimentosSMAECOPIA2[[#This Row],[Fibra]]/AlimentosSMAECOPIA2[[#This Row],[Peso_neto]]</f>
        <v>0</v>
      </c>
    </row>
    <row r="859" spans="2:14" hidden="1" x14ac:dyDescent="0.25">
      <c r="B859" s="17" t="s">
        <v>1584</v>
      </c>
      <c r="C859" s="3" t="s">
        <v>14</v>
      </c>
      <c r="D859" s="4">
        <v>60</v>
      </c>
      <c r="E859" s="2" t="s">
        <v>45</v>
      </c>
      <c r="F859" s="4">
        <v>12</v>
      </c>
      <c r="G859" s="4">
        <v>12</v>
      </c>
      <c r="H859" s="4">
        <v>66</v>
      </c>
      <c r="I859" s="4">
        <v>3</v>
      </c>
      <c r="J859" s="4">
        <v>5.6</v>
      </c>
      <c r="K859" s="4">
        <v>2.1</v>
      </c>
      <c r="L859" s="8">
        <v>0</v>
      </c>
      <c r="M859" s="4" t="str">
        <f>IF(AlimentosSMAECOPIA2[[#This Row],[Categoria]]="Cereales",AlimentosSMAECOPIA2[[#This Row],[Proteina]],"")</f>
        <v/>
      </c>
      <c r="N859" s="8">
        <f>AlimentosSMAECOPIA2[[#This Row],[Fibra]]/AlimentosSMAECOPIA2[[#This Row],[Peso_neto]]</f>
        <v>0</v>
      </c>
    </row>
    <row r="860" spans="2:14" hidden="1" x14ac:dyDescent="0.25">
      <c r="B860" s="17" t="s">
        <v>1585</v>
      </c>
      <c r="C860" s="3" t="s">
        <v>14</v>
      </c>
      <c r="D860" s="4">
        <v>2</v>
      </c>
      <c r="E860" s="2" t="s">
        <v>52</v>
      </c>
      <c r="F860" s="4">
        <v>13</v>
      </c>
      <c r="G860" s="4">
        <v>13</v>
      </c>
      <c r="H860" s="4">
        <v>70</v>
      </c>
      <c r="I860" s="4">
        <v>3.5</v>
      </c>
      <c r="J860" s="4">
        <v>5.6</v>
      </c>
      <c r="K860" s="4">
        <v>1.3</v>
      </c>
      <c r="L860" s="8">
        <v>0</v>
      </c>
      <c r="M860" s="4" t="str">
        <f>IF(AlimentosSMAECOPIA2[[#This Row],[Categoria]]="Cereales",AlimentosSMAECOPIA2[[#This Row],[Proteina]],"")</f>
        <v/>
      </c>
      <c r="N860" s="8">
        <f>AlimentosSMAECOPIA2[[#This Row],[Fibra]]/AlimentosSMAECOPIA2[[#This Row],[Peso_neto]]</f>
        <v>0</v>
      </c>
    </row>
    <row r="861" spans="2:14" hidden="1" x14ac:dyDescent="0.25">
      <c r="B861" s="17" t="s">
        <v>1586</v>
      </c>
      <c r="C861" s="3" t="s">
        <v>14</v>
      </c>
      <c r="D861" s="4">
        <v>1.5</v>
      </c>
      <c r="E861" s="2" t="s">
        <v>52</v>
      </c>
      <c r="F861" s="4">
        <v>12</v>
      </c>
      <c r="G861" s="4">
        <v>12</v>
      </c>
      <c r="H861" s="4">
        <v>66</v>
      </c>
      <c r="I861" s="4">
        <v>3.6</v>
      </c>
      <c r="J861" s="4">
        <v>5.5</v>
      </c>
      <c r="K861" s="4">
        <v>1.7</v>
      </c>
      <c r="L861" s="8">
        <v>0</v>
      </c>
      <c r="M861" s="4" t="str">
        <f>IF(AlimentosSMAECOPIA2[[#This Row],[Categoria]]="Cereales",AlimentosSMAECOPIA2[[#This Row],[Proteina]],"")</f>
        <v/>
      </c>
      <c r="N861" s="8">
        <f>AlimentosSMAECOPIA2[[#This Row],[Fibra]]/AlimentosSMAECOPIA2[[#This Row],[Peso_neto]]</f>
        <v>0</v>
      </c>
    </row>
    <row r="862" spans="2:14" hidden="1" x14ac:dyDescent="0.25">
      <c r="B862" s="17" t="s">
        <v>1587</v>
      </c>
      <c r="C862" s="3" t="s">
        <v>14</v>
      </c>
      <c r="D862" s="4">
        <v>5</v>
      </c>
      <c r="E862" s="2" t="s">
        <v>15</v>
      </c>
      <c r="F862" s="4">
        <v>12</v>
      </c>
      <c r="G862" s="4">
        <v>12</v>
      </c>
      <c r="H862" s="4">
        <v>66</v>
      </c>
      <c r="I862" s="4">
        <v>3.3</v>
      </c>
      <c r="J862" s="4">
        <v>5.6</v>
      </c>
      <c r="K862" s="4">
        <v>1.8</v>
      </c>
      <c r="L862" s="8">
        <v>0</v>
      </c>
      <c r="M862" s="4" t="str">
        <f>IF(AlimentosSMAECOPIA2[[#This Row],[Categoria]]="Cereales",AlimentosSMAECOPIA2[[#This Row],[Proteina]],"")</f>
        <v/>
      </c>
      <c r="N862" s="8">
        <f>AlimentosSMAECOPIA2[[#This Row],[Fibra]]/AlimentosSMAECOPIA2[[#This Row],[Peso_neto]]</f>
        <v>0</v>
      </c>
    </row>
    <row r="863" spans="2:14" hidden="1" x14ac:dyDescent="0.25">
      <c r="B863" s="17" t="s">
        <v>1588</v>
      </c>
      <c r="C863" s="3" t="s">
        <v>14</v>
      </c>
      <c r="D863" s="4">
        <v>1</v>
      </c>
      <c r="E863" s="2" t="s">
        <v>52</v>
      </c>
      <c r="F863" s="4">
        <v>13</v>
      </c>
      <c r="G863" s="4">
        <v>13</v>
      </c>
      <c r="H863" s="4">
        <v>69</v>
      </c>
      <c r="I863" s="4">
        <v>4.3</v>
      </c>
      <c r="J863" s="4">
        <v>5.5</v>
      </c>
      <c r="K863" s="4">
        <v>1.8</v>
      </c>
      <c r="L863" s="8">
        <v>0</v>
      </c>
      <c r="M863" s="4" t="str">
        <f>IF(AlimentosSMAECOPIA2[[#This Row],[Categoria]]="Cereales",AlimentosSMAECOPIA2[[#This Row],[Proteina]],"")</f>
        <v/>
      </c>
      <c r="N863" s="8">
        <f>AlimentosSMAECOPIA2[[#This Row],[Fibra]]/AlimentosSMAECOPIA2[[#This Row],[Peso_neto]]</f>
        <v>0</v>
      </c>
    </row>
    <row r="864" spans="2:14" x14ac:dyDescent="0.25">
      <c r="B864" s="17" t="s">
        <v>1589</v>
      </c>
      <c r="C864" s="3" t="s">
        <v>14</v>
      </c>
      <c r="D864" s="4">
        <v>4</v>
      </c>
      <c r="E864" s="2" t="s">
        <v>476</v>
      </c>
      <c r="F864" s="4">
        <v>15</v>
      </c>
      <c r="G864" s="4">
        <v>15</v>
      </c>
      <c r="H864" s="4">
        <v>72</v>
      </c>
      <c r="I864" s="4">
        <v>107</v>
      </c>
      <c r="J864" s="4">
        <v>6.7</v>
      </c>
      <c r="K864" s="4">
        <v>0.1</v>
      </c>
      <c r="L864" s="8">
        <v>0</v>
      </c>
      <c r="M864" s="4" t="str">
        <f>IF(AlimentosSMAECOPIA2[[#This Row],[Categoria]]="Cereales",AlimentosSMAECOPIA2[[#This Row],[Proteina]],"")</f>
        <v/>
      </c>
      <c r="N864" s="8">
        <f>AlimentosSMAECOPIA2[[#This Row],[Fibra]]/AlimentosSMAECOPIA2[[#This Row],[Peso_neto]]</f>
        <v>0</v>
      </c>
    </row>
    <row r="865" spans="2:14" hidden="1" x14ac:dyDescent="0.25">
      <c r="B865" s="17" t="s">
        <v>1645</v>
      </c>
      <c r="C865" s="3" t="s">
        <v>14</v>
      </c>
      <c r="D865" s="4">
        <v>1</v>
      </c>
      <c r="E865" s="2" t="s">
        <v>52</v>
      </c>
      <c r="F865" s="4">
        <v>10</v>
      </c>
      <c r="G865" s="4">
        <v>10</v>
      </c>
      <c r="H865" s="4">
        <v>64</v>
      </c>
      <c r="I865" s="4">
        <v>1.2</v>
      </c>
      <c r="J865" s="4">
        <v>6.2</v>
      </c>
      <c r="K865" s="4">
        <v>2</v>
      </c>
      <c r="L865" s="8">
        <v>0</v>
      </c>
      <c r="M865" s="4" t="str">
        <f>IF(AlimentosSMAECOPIA2[[#This Row],[Categoria]]="Cereales",AlimentosSMAECOPIA2[[#This Row],[Proteina]],"")</f>
        <v/>
      </c>
      <c r="N865" s="8">
        <f>AlimentosSMAECOPIA2[[#This Row],[Fibra]]/AlimentosSMAECOPIA2[[#This Row],[Peso_neto]]</f>
        <v>0</v>
      </c>
    </row>
    <row r="866" spans="2:14" hidden="1" x14ac:dyDescent="0.25">
      <c r="B866" s="17" t="s">
        <v>1647</v>
      </c>
      <c r="C866" s="3" t="s">
        <v>14</v>
      </c>
      <c r="D866" s="4">
        <v>18</v>
      </c>
      <c r="E866" s="2" t="s">
        <v>45</v>
      </c>
      <c r="F866" s="4">
        <v>13</v>
      </c>
      <c r="G866" s="4">
        <v>13</v>
      </c>
      <c r="H866" s="4">
        <v>73</v>
      </c>
      <c r="I866" s="4">
        <v>2.6</v>
      </c>
      <c r="J866" s="4">
        <v>6.3</v>
      </c>
      <c r="K866" s="4">
        <v>2.5</v>
      </c>
      <c r="L866" s="8">
        <v>0</v>
      </c>
      <c r="M866" s="4" t="str">
        <f>IF(AlimentosSMAECOPIA2[[#This Row],[Categoria]]="Cereales",AlimentosSMAECOPIA2[[#This Row],[Proteina]],"")</f>
        <v/>
      </c>
      <c r="N866" s="8">
        <f>AlimentosSMAECOPIA2[[#This Row],[Fibra]]/AlimentosSMAECOPIA2[[#This Row],[Peso_neto]]</f>
        <v>0</v>
      </c>
    </row>
    <row r="867" spans="2:14" hidden="1" x14ac:dyDescent="0.25">
      <c r="B867" s="17" t="s">
        <v>1648</v>
      </c>
      <c r="C867" s="3" t="s">
        <v>14</v>
      </c>
      <c r="D867" s="4">
        <v>18</v>
      </c>
      <c r="E867" s="2" t="s">
        <v>45</v>
      </c>
      <c r="F867" s="4">
        <v>13</v>
      </c>
      <c r="G867" s="4">
        <v>13</v>
      </c>
      <c r="H867" s="4">
        <v>74</v>
      </c>
      <c r="I867" s="4">
        <v>2.6</v>
      </c>
      <c r="J867" s="4">
        <v>6.2</v>
      </c>
      <c r="K867" s="4">
        <v>3.2</v>
      </c>
      <c r="L867" s="8">
        <v>0</v>
      </c>
      <c r="M867" s="4" t="str">
        <f>IF(AlimentosSMAECOPIA2[[#This Row],[Categoria]]="Cereales",AlimentosSMAECOPIA2[[#This Row],[Proteina]],"")</f>
        <v/>
      </c>
      <c r="N867" s="8">
        <f>AlimentosSMAECOPIA2[[#This Row],[Fibra]]/AlimentosSMAECOPIA2[[#This Row],[Peso_neto]]</f>
        <v>0</v>
      </c>
    </row>
    <row r="868" spans="2:14" hidden="1" x14ac:dyDescent="0.25">
      <c r="B868" s="17" t="s">
        <v>1658</v>
      </c>
      <c r="C868" s="3" t="s">
        <v>14</v>
      </c>
      <c r="D868" s="4">
        <v>0.5</v>
      </c>
      <c r="E868" s="2" t="s">
        <v>52</v>
      </c>
      <c r="F868" s="4">
        <v>8</v>
      </c>
      <c r="G868" s="4">
        <v>8</v>
      </c>
      <c r="H868" s="4">
        <v>36</v>
      </c>
      <c r="I868" s="4">
        <v>0.2</v>
      </c>
      <c r="J868" s="4">
        <v>1.9</v>
      </c>
      <c r="K868" s="4">
        <v>5</v>
      </c>
      <c r="L868" s="8">
        <v>0</v>
      </c>
      <c r="M868" s="4" t="str">
        <f>IF(AlimentosSMAECOPIA2[[#This Row],[Categoria]]="Cereales",AlimentosSMAECOPIA2[[#This Row],[Proteina]],"")</f>
        <v/>
      </c>
      <c r="N868" s="8">
        <f>AlimentosSMAECOPIA2[[#This Row],[Fibra]]/AlimentosSMAECOPIA2[[#This Row],[Peso_neto]]</f>
        <v>0</v>
      </c>
    </row>
    <row r="869" spans="2:14" hidden="1" x14ac:dyDescent="0.25">
      <c r="B869" s="17" t="s">
        <v>1708</v>
      </c>
      <c r="C869" s="3" t="s">
        <v>14</v>
      </c>
      <c r="D869" s="4">
        <v>1</v>
      </c>
      <c r="E869" s="2" t="s">
        <v>52</v>
      </c>
      <c r="F869" s="4">
        <v>13</v>
      </c>
      <c r="G869" s="4">
        <v>13</v>
      </c>
      <c r="H869" s="4">
        <v>46</v>
      </c>
      <c r="I869" s="4">
        <v>1</v>
      </c>
      <c r="J869" s="4">
        <v>4.5999999999999996</v>
      </c>
      <c r="K869" s="4">
        <v>0.4</v>
      </c>
      <c r="L869" s="8">
        <v>0</v>
      </c>
      <c r="M869" s="4" t="str">
        <f>IF(AlimentosSMAECOPIA2[[#This Row],[Categoria]]="Cereales",AlimentosSMAECOPIA2[[#This Row],[Proteina]],"")</f>
        <v/>
      </c>
      <c r="N869" s="8">
        <f>AlimentosSMAECOPIA2[[#This Row],[Fibra]]/AlimentosSMAECOPIA2[[#This Row],[Peso_neto]]</f>
        <v>0</v>
      </c>
    </row>
    <row r="870" spans="2:14" hidden="1" x14ac:dyDescent="0.25">
      <c r="B870" s="17" t="s">
        <v>1709</v>
      </c>
      <c r="C870" s="3" t="s">
        <v>14</v>
      </c>
      <c r="D870" s="4">
        <v>1</v>
      </c>
      <c r="E870" s="2" t="s">
        <v>52</v>
      </c>
      <c r="F870" s="4">
        <v>13</v>
      </c>
      <c r="G870" s="4">
        <v>13</v>
      </c>
      <c r="H870" s="4">
        <v>32</v>
      </c>
      <c r="I870" s="4">
        <v>1.1000000000000001</v>
      </c>
      <c r="J870" s="4">
        <v>3</v>
      </c>
      <c r="K870" s="4">
        <v>0.3</v>
      </c>
      <c r="L870" s="8">
        <v>0</v>
      </c>
      <c r="M870" s="4" t="str">
        <f>IF(AlimentosSMAECOPIA2[[#This Row],[Categoria]]="Cereales",AlimentosSMAECOPIA2[[#This Row],[Proteina]],"")</f>
        <v/>
      </c>
      <c r="N870" s="8">
        <f>AlimentosSMAECOPIA2[[#This Row],[Fibra]]/AlimentosSMAECOPIA2[[#This Row],[Peso_neto]]</f>
        <v>0</v>
      </c>
    </row>
    <row r="871" spans="2:14" hidden="1" x14ac:dyDescent="0.25">
      <c r="B871" s="17" t="s">
        <v>1711</v>
      </c>
      <c r="C871" s="3" t="s">
        <v>14</v>
      </c>
      <c r="D871" s="4">
        <v>1</v>
      </c>
      <c r="E871" s="2" t="s">
        <v>52</v>
      </c>
      <c r="F871" s="4">
        <v>10</v>
      </c>
      <c r="G871" s="4">
        <v>10</v>
      </c>
      <c r="H871" s="4">
        <v>37</v>
      </c>
      <c r="I871" s="4">
        <v>0.7</v>
      </c>
      <c r="J871" s="4">
        <v>3.7</v>
      </c>
      <c r="K871" s="4">
        <v>0.3</v>
      </c>
      <c r="L871" s="8">
        <v>0</v>
      </c>
      <c r="M871" s="4" t="str">
        <f>IF(AlimentosSMAECOPIA2[[#This Row],[Categoria]]="Cereales",AlimentosSMAECOPIA2[[#This Row],[Proteina]],"")</f>
        <v/>
      </c>
      <c r="N871" s="8">
        <f>AlimentosSMAECOPIA2[[#This Row],[Fibra]]/AlimentosSMAECOPIA2[[#This Row],[Peso_neto]]</f>
        <v>0</v>
      </c>
    </row>
    <row r="872" spans="2:14" hidden="1" x14ac:dyDescent="0.25">
      <c r="B872" s="17" t="s">
        <v>1716</v>
      </c>
      <c r="C872" s="3" t="s">
        <v>14</v>
      </c>
      <c r="D872" s="4">
        <v>20</v>
      </c>
      <c r="E872" s="2" t="s">
        <v>10</v>
      </c>
      <c r="F872" s="4">
        <v>20</v>
      </c>
      <c r="G872" s="4">
        <v>20</v>
      </c>
      <c r="H872" s="4">
        <v>75</v>
      </c>
      <c r="I872" s="4">
        <v>2</v>
      </c>
      <c r="J872" s="4">
        <v>7.4</v>
      </c>
      <c r="K872" s="4">
        <v>0</v>
      </c>
      <c r="L872" s="8">
        <v>0</v>
      </c>
      <c r="M872" s="4" t="str">
        <f>IF(AlimentosSMAECOPIA2[[#This Row],[Categoria]]="Cereales",AlimentosSMAECOPIA2[[#This Row],[Proteina]],"")</f>
        <v/>
      </c>
      <c r="N872" s="8">
        <f>AlimentosSMAECOPIA2[[#This Row],[Fibra]]/AlimentosSMAECOPIA2[[#This Row],[Peso_neto]]</f>
        <v>0</v>
      </c>
    </row>
    <row r="873" spans="2:14" hidden="1" x14ac:dyDescent="0.25">
      <c r="B873" s="17" t="s">
        <v>1755</v>
      </c>
      <c r="C873" s="3" t="s">
        <v>14</v>
      </c>
      <c r="D873" s="4">
        <v>1</v>
      </c>
      <c r="E873" s="2" t="s">
        <v>52</v>
      </c>
      <c r="F873" s="4">
        <v>13</v>
      </c>
      <c r="G873" s="4">
        <v>13</v>
      </c>
      <c r="H873" s="4">
        <v>46</v>
      </c>
      <c r="I873" s="4">
        <v>1</v>
      </c>
      <c r="J873" s="4">
        <v>4.5999999999999996</v>
      </c>
      <c r="K873" s="4">
        <v>0.4</v>
      </c>
      <c r="L873" s="8">
        <v>0</v>
      </c>
      <c r="M873" s="4" t="str">
        <f>IF(AlimentosSMAECOPIA2[[#This Row],[Categoria]]="Cereales",AlimentosSMAECOPIA2[[#This Row],[Proteina]],"")</f>
        <v/>
      </c>
      <c r="N873" s="8">
        <f>AlimentosSMAECOPIA2[[#This Row],[Fibra]]/AlimentosSMAECOPIA2[[#This Row],[Peso_neto]]</f>
        <v>0</v>
      </c>
    </row>
    <row r="874" spans="2:14" hidden="1" x14ac:dyDescent="0.25">
      <c r="B874" s="17" t="s">
        <v>1839</v>
      </c>
      <c r="C874" s="3" t="s">
        <v>14</v>
      </c>
      <c r="D874" s="4">
        <v>1</v>
      </c>
      <c r="E874" s="2" t="s">
        <v>52</v>
      </c>
      <c r="F874" s="4">
        <v>14</v>
      </c>
      <c r="G874" s="4">
        <v>14</v>
      </c>
      <c r="H874" s="4">
        <v>44</v>
      </c>
      <c r="I874" s="4">
        <v>0.7</v>
      </c>
      <c r="J874" s="4">
        <v>4.3</v>
      </c>
      <c r="K874" s="4">
        <v>0.8</v>
      </c>
      <c r="L874" s="8">
        <v>0</v>
      </c>
      <c r="M874" s="4" t="str">
        <f>IF(AlimentosSMAECOPIA2[[#This Row],[Categoria]]="Cereales",AlimentosSMAECOPIA2[[#This Row],[Proteina]],"")</f>
        <v/>
      </c>
      <c r="N874" s="8">
        <f>AlimentosSMAECOPIA2[[#This Row],[Fibra]]/AlimentosSMAECOPIA2[[#This Row],[Peso_neto]]</f>
        <v>0</v>
      </c>
    </row>
    <row r="875" spans="2:14" hidden="1" x14ac:dyDescent="0.25">
      <c r="B875" s="17" t="s">
        <v>1840</v>
      </c>
      <c r="C875" s="3" t="s">
        <v>14</v>
      </c>
      <c r="D875" s="4">
        <v>4</v>
      </c>
      <c r="E875" s="2" t="s">
        <v>15</v>
      </c>
      <c r="F875" s="4">
        <v>17</v>
      </c>
      <c r="G875" s="4">
        <v>17</v>
      </c>
      <c r="H875" s="4">
        <v>61</v>
      </c>
      <c r="I875" s="4">
        <v>2.2999999999999998</v>
      </c>
      <c r="J875" s="4">
        <v>1.5</v>
      </c>
      <c r="K875" s="4">
        <v>9.9</v>
      </c>
      <c r="L875" s="8">
        <v>0</v>
      </c>
      <c r="M875" s="4" t="str">
        <f>IF(AlimentosSMAECOPIA2[[#This Row],[Categoria]]="Cereales",AlimentosSMAECOPIA2[[#This Row],[Proteina]],"")</f>
        <v/>
      </c>
      <c r="N875" s="8">
        <f>AlimentosSMAECOPIA2[[#This Row],[Fibra]]/AlimentosSMAECOPIA2[[#This Row],[Peso_neto]]</f>
        <v>0</v>
      </c>
    </row>
    <row r="876" spans="2:14" hidden="1" x14ac:dyDescent="0.25">
      <c r="B876" s="17" t="s">
        <v>1841</v>
      </c>
      <c r="C876" s="3" t="s">
        <v>14</v>
      </c>
      <c r="D876" s="4">
        <v>3</v>
      </c>
      <c r="E876" s="2" t="s">
        <v>52</v>
      </c>
      <c r="F876" s="4">
        <v>45</v>
      </c>
      <c r="G876" s="4">
        <v>45</v>
      </c>
      <c r="H876" s="4">
        <v>66</v>
      </c>
      <c r="I876" s="4">
        <v>1.7</v>
      </c>
      <c r="J876" s="4">
        <v>4.8</v>
      </c>
      <c r="K876" s="4">
        <v>4.0999999999999996</v>
      </c>
      <c r="L876" s="8">
        <v>0</v>
      </c>
      <c r="M876" s="4" t="str">
        <f>IF(AlimentosSMAECOPIA2[[#This Row],[Categoria]]="Cereales",AlimentosSMAECOPIA2[[#This Row],[Proteina]],"")</f>
        <v/>
      </c>
      <c r="N876" s="8">
        <f>AlimentosSMAECOPIA2[[#This Row],[Fibra]]/AlimentosSMAECOPIA2[[#This Row],[Peso_neto]]</f>
        <v>0</v>
      </c>
    </row>
    <row r="877" spans="2:14" hidden="1" x14ac:dyDescent="0.25">
      <c r="B877" s="17" t="s">
        <v>1842</v>
      </c>
      <c r="C877" s="3" t="s">
        <v>14</v>
      </c>
      <c r="D877" s="4">
        <v>3</v>
      </c>
      <c r="E877" s="2" t="s">
        <v>52</v>
      </c>
      <c r="F877" s="4">
        <v>45</v>
      </c>
      <c r="G877" s="4">
        <v>45</v>
      </c>
      <c r="H877" s="4">
        <v>66</v>
      </c>
      <c r="I877" s="4">
        <v>1.7</v>
      </c>
      <c r="J877" s="4">
        <v>4.8</v>
      </c>
      <c r="K877" s="4">
        <v>4.0999999999999996</v>
      </c>
      <c r="L877" s="8">
        <v>0</v>
      </c>
      <c r="M877" s="4" t="str">
        <f>IF(AlimentosSMAECOPIA2[[#This Row],[Categoria]]="Cereales",AlimentosSMAECOPIA2[[#This Row],[Proteina]],"")</f>
        <v/>
      </c>
      <c r="N877" s="8">
        <f>AlimentosSMAECOPIA2[[#This Row],[Fibra]]/AlimentosSMAECOPIA2[[#This Row],[Peso_neto]]</f>
        <v>0</v>
      </c>
    </row>
    <row r="878" spans="2:14" hidden="1" x14ac:dyDescent="0.25">
      <c r="B878" s="17" t="s">
        <v>1844</v>
      </c>
      <c r="C878" s="3" t="s">
        <v>14</v>
      </c>
      <c r="D878" s="4">
        <v>2</v>
      </c>
      <c r="E878" s="2" t="s">
        <v>15</v>
      </c>
      <c r="F878" s="4">
        <v>11</v>
      </c>
      <c r="G878" s="4">
        <v>11</v>
      </c>
      <c r="H878" s="4">
        <v>63</v>
      </c>
      <c r="I878" s="4">
        <v>2.6</v>
      </c>
      <c r="J878" s="4">
        <v>5.3</v>
      </c>
      <c r="K878" s="4">
        <v>2.2999999999999998</v>
      </c>
      <c r="L878" s="8">
        <v>0</v>
      </c>
      <c r="M878" s="4" t="str">
        <f>IF(AlimentosSMAECOPIA2[[#This Row],[Categoria]]="Cereales",AlimentosSMAECOPIA2[[#This Row],[Proteina]],"")</f>
        <v/>
      </c>
      <c r="N878" s="8">
        <f>AlimentosSMAECOPIA2[[#This Row],[Fibra]]/AlimentosSMAECOPIA2[[#This Row],[Peso_neto]]</f>
        <v>0</v>
      </c>
    </row>
    <row r="879" spans="2:14" hidden="1" x14ac:dyDescent="0.25">
      <c r="B879" s="17" t="s">
        <v>1846</v>
      </c>
      <c r="C879" s="3" t="s">
        <v>14</v>
      </c>
      <c r="D879" s="4">
        <v>2</v>
      </c>
      <c r="E879" s="2" t="s">
        <v>15</v>
      </c>
      <c r="F879" s="4">
        <v>11</v>
      </c>
      <c r="G879" s="4">
        <v>11</v>
      </c>
      <c r="H879" s="4">
        <v>63</v>
      </c>
      <c r="I879" s="4">
        <v>2.6</v>
      </c>
      <c r="J879" s="4">
        <v>5.3</v>
      </c>
      <c r="K879" s="4">
        <v>2.2999999999999998</v>
      </c>
      <c r="L879" s="8">
        <v>0</v>
      </c>
      <c r="M879" s="4" t="str">
        <f>IF(AlimentosSMAECOPIA2[[#This Row],[Categoria]]="Cereales",AlimentosSMAECOPIA2[[#This Row],[Proteina]],"")</f>
        <v/>
      </c>
      <c r="N879" s="8">
        <f>AlimentosSMAECOPIA2[[#This Row],[Fibra]]/AlimentosSMAECOPIA2[[#This Row],[Peso_neto]]</f>
        <v>0</v>
      </c>
    </row>
    <row r="880" spans="2:14" hidden="1" x14ac:dyDescent="0.25">
      <c r="B880" s="17" t="s">
        <v>1851</v>
      </c>
      <c r="C880" s="3" t="s">
        <v>14</v>
      </c>
      <c r="D880" s="4">
        <v>5</v>
      </c>
      <c r="E880" s="2" t="s">
        <v>52</v>
      </c>
      <c r="F880" s="4">
        <v>75</v>
      </c>
      <c r="G880" s="4">
        <v>75</v>
      </c>
      <c r="H880" s="4">
        <v>72</v>
      </c>
      <c r="I880" s="4">
        <v>2.2999999999999998</v>
      </c>
      <c r="J880" s="4">
        <v>4.4000000000000004</v>
      </c>
      <c r="K880" s="4">
        <v>6</v>
      </c>
      <c r="L880" s="8">
        <v>0</v>
      </c>
      <c r="M880" s="4" t="str">
        <f>IF(AlimentosSMAECOPIA2[[#This Row],[Categoria]]="Cereales",AlimentosSMAECOPIA2[[#This Row],[Proteina]],"")</f>
        <v/>
      </c>
      <c r="N880" s="8">
        <f>AlimentosSMAECOPIA2[[#This Row],[Fibra]]/AlimentosSMAECOPIA2[[#This Row],[Peso_neto]]</f>
        <v>0</v>
      </c>
    </row>
    <row r="881" spans="2:14" hidden="1" x14ac:dyDescent="0.25">
      <c r="B881" s="17" t="s">
        <v>1852</v>
      </c>
      <c r="C881" s="3" t="s">
        <v>14</v>
      </c>
      <c r="D881" s="4">
        <v>2</v>
      </c>
      <c r="E881" s="2" t="s">
        <v>52</v>
      </c>
      <c r="F881" s="4">
        <v>34</v>
      </c>
      <c r="G881" s="4">
        <v>34</v>
      </c>
      <c r="H881" s="4">
        <v>67</v>
      </c>
      <c r="I881" s="4">
        <v>3.5</v>
      </c>
      <c r="J881" s="4">
        <v>5.0999999999999996</v>
      </c>
      <c r="K881" s="4">
        <v>1.8</v>
      </c>
      <c r="L881" s="8">
        <v>0</v>
      </c>
      <c r="M881" s="4" t="str">
        <f>IF(AlimentosSMAECOPIA2[[#This Row],[Categoria]]="Cereales",AlimentosSMAECOPIA2[[#This Row],[Proteina]],"")</f>
        <v/>
      </c>
      <c r="N881" s="8">
        <f>AlimentosSMAECOPIA2[[#This Row],[Fibra]]/AlimentosSMAECOPIA2[[#This Row],[Peso_neto]]</f>
        <v>0</v>
      </c>
    </row>
    <row r="882" spans="2:14" hidden="1" x14ac:dyDescent="0.25">
      <c r="B882" s="17" t="s">
        <v>1858</v>
      </c>
      <c r="C882" s="3" t="s">
        <v>14</v>
      </c>
      <c r="D882" s="4">
        <v>0.5</v>
      </c>
      <c r="E882" s="2" t="s">
        <v>52</v>
      </c>
      <c r="F882" s="4">
        <v>8</v>
      </c>
      <c r="G882" s="4">
        <v>8</v>
      </c>
      <c r="H882" s="4">
        <v>44</v>
      </c>
      <c r="I882" s="4">
        <v>0.9</v>
      </c>
      <c r="J882" s="4">
        <v>3.7</v>
      </c>
      <c r="K882" s="4">
        <v>2.6</v>
      </c>
      <c r="L882" s="8">
        <v>0</v>
      </c>
      <c r="M882" s="4" t="str">
        <f>IF(AlimentosSMAECOPIA2[[#This Row],[Categoria]]="Cereales",AlimentosSMAECOPIA2[[#This Row],[Proteina]],"")</f>
        <v/>
      </c>
      <c r="N882" s="8">
        <f>AlimentosSMAECOPIA2[[#This Row],[Fibra]]/AlimentosSMAECOPIA2[[#This Row],[Peso_neto]]</f>
        <v>0</v>
      </c>
    </row>
    <row r="883" spans="2:14" hidden="1" x14ac:dyDescent="0.25">
      <c r="B883" s="17" t="s">
        <v>1860</v>
      </c>
      <c r="C883" s="3" t="s">
        <v>14</v>
      </c>
      <c r="D883" s="4">
        <v>4</v>
      </c>
      <c r="E883" s="2" t="s">
        <v>15</v>
      </c>
      <c r="F883" s="4">
        <v>24</v>
      </c>
      <c r="G883" s="4">
        <v>24</v>
      </c>
      <c r="H883" s="4">
        <v>66</v>
      </c>
      <c r="I883" s="4">
        <v>3.1</v>
      </c>
      <c r="J883" s="4">
        <v>5.5</v>
      </c>
      <c r="K883" s="4">
        <v>0.9</v>
      </c>
      <c r="L883" s="8">
        <v>0</v>
      </c>
      <c r="M883" s="4" t="str">
        <f>IF(AlimentosSMAECOPIA2[[#This Row],[Categoria]]="Cereales",AlimentosSMAECOPIA2[[#This Row],[Proteina]],"")</f>
        <v/>
      </c>
      <c r="N883" s="8">
        <f>AlimentosSMAECOPIA2[[#This Row],[Fibra]]/AlimentosSMAECOPIA2[[#This Row],[Peso_neto]]</f>
        <v>0</v>
      </c>
    </row>
    <row r="884" spans="2:14" hidden="1" x14ac:dyDescent="0.25">
      <c r="B884" s="17" t="s">
        <v>1862</v>
      </c>
      <c r="C884" s="3" t="s">
        <v>14</v>
      </c>
      <c r="D884" s="4">
        <v>1</v>
      </c>
      <c r="E884" s="2" t="s">
        <v>15</v>
      </c>
      <c r="F884" s="4">
        <v>16</v>
      </c>
      <c r="G884" s="4">
        <v>16</v>
      </c>
      <c r="H884" s="4">
        <v>52</v>
      </c>
      <c r="I884" s="4">
        <v>0</v>
      </c>
      <c r="J884" s="4">
        <v>5.2</v>
      </c>
      <c r="K884" s="4">
        <v>2.1</v>
      </c>
      <c r="L884" s="8">
        <v>0</v>
      </c>
      <c r="M884" s="4" t="str">
        <f>IF(AlimentosSMAECOPIA2[[#This Row],[Categoria]]="Cereales",AlimentosSMAECOPIA2[[#This Row],[Proteina]],"")</f>
        <v/>
      </c>
      <c r="N884" s="8">
        <f>AlimentosSMAECOPIA2[[#This Row],[Fibra]]/AlimentosSMAECOPIA2[[#This Row],[Peso_neto]]</f>
        <v>0</v>
      </c>
    </row>
    <row r="885" spans="2:14" hidden="1" x14ac:dyDescent="0.25">
      <c r="B885" s="17" t="s">
        <v>1863</v>
      </c>
      <c r="C885" s="3" t="s">
        <v>14</v>
      </c>
      <c r="D885" s="4">
        <v>4</v>
      </c>
      <c r="E885" s="2" t="s">
        <v>52</v>
      </c>
      <c r="F885" s="4">
        <v>62</v>
      </c>
      <c r="G885" s="4">
        <v>62</v>
      </c>
      <c r="H885" s="4">
        <v>48</v>
      </c>
      <c r="I885" s="4">
        <v>0</v>
      </c>
      <c r="J885" s="4">
        <v>2</v>
      </c>
      <c r="K885" s="4">
        <v>9.6999999999999993</v>
      </c>
      <c r="L885" s="8">
        <v>0</v>
      </c>
      <c r="M885" s="4" t="str">
        <f>IF(AlimentosSMAECOPIA2[[#This Row],[Categoria]]="Cereales",AlimentosSMAECOPIA2[[#This Row],[Proteina]],"")</f>
        <v/>
      </c>
      <c r="N885" s="8">
        <f>AlimentosSMAECOPIA2[[#This Row],[Fibra]]/AlimentosSMAECOPIA2[[#This Row],[Peso_neto]]</f>
        <v>0</v>
      </c>
    </row>
    <row r="886" spans="2:14" hidden="1" x14ac:dyDescent="0.25">
      <c r="B886" s="17" t="s">
        <v>1865</v>
      </c>
      <c r="C886" s="3" t="s">
        <v>14</v>
      </c>
      <c r="D886" s="4">
        <v>1.5</v>
      </c>
      <c r="E886" s="2" t="s">
        <v>52</v>
      </c>
      <c r="F886" s="4">
        <v>21</v>
      </c>
      <c r="G886" s="4">
        <v>21</v>
      </c>
      <c r="H886" s="4">
        <v>38</v>
      </c>
      <c r="I886" s="4">
        <v>0.6</v>
      </c>
      <c r="J886" s="4">
        <v>3.4</v>
      </c>
      <c r="K886" s="4">
        <v>1.1000000000000001</v>
      </c>
      <c r="L886" s="8">
        <v>0</v>
      </c>
      <c r="M886" s="4" t="str">
        <f>IF(AlimentosSMAECOPIA2[[#This Row],[Categoria]]="Cereales",AlimentosSMAECOPIA2[[#This Row],[Proteina]],"")</f>
        <v/>
      </c>
      <c r="N886" s="8">
        <f>AlimentosSMAECOPIA2[[#This Row],[Fibra]]/AlimentosSMAECOPIA2[[#This Row],[Peso_neto]]</f>
        <v>0</v>
      </c>
    </row>
    <row r="887" spans="2:14" hidden="1" x14ac:dyDescent="0.25">
      <c r="B887" s="17" t="s">
        <v>1873</v>
      </c>
      <c r="C887" s="3" t="s">
        <v>14</v>
      </c>
      <c r="D887" s="4">
        <v>1</v>
      </c>
      <c r="E887" s="2" t="s">
        <v>52</v>
      </c>
      <c r="F887" s="4">
        <v>10</v>
      </c>
      <c r="G887" s="4">
        <v>10</v>
      </c>
      <c r="H887" s="4">
        <v>62</v>
      </c>
      <c r="I887" s="4">
        <v>2.2999999999999998</v>
      </c>
      <c r="J887" s="4">
        <v>5</v>
      </c>
      <c r="K887" s="4">
        <v>2</v>
      </c>
      <c r="L887" s="8">
        <v>0</v>
      </c>
      <c r="M887" s="4" t="str">
        <f>IF(AlimentosSMAECOPIA2[[#This Row],[Categoria]]="Cereales",AlimentosSMAECOPIA2[[#This Row],[Proteina]],"")</f>
        <v/>
      </c>
      <c r="N887" s="8">
        <f>AlimentosSMAECOPIA2[[#This Row],[Fibra]]/AlimentosSMAECOPIA2[[#This Row],[Peso_neto]]</f>
        <v>0</v>
      </c>
    </row>
    <row r="888" spans="2:14" hidden="1" x14ac:dyDescent="0.25">
      <c r="B888" s="17" t="s">
        <v>1876</v>
      </c>
      <c r="C888" s="3" t="s">
        <v>14</v>
      </c>
      <c r="D888" s="4">
        <v>1.5</v>
      </c>
      <c r="E888" s="2" t="s">
        <v>52</v>
      </c>
      <c r="F888" s="4">
        <v>15</v>
      </c>
      <c r="G888" s="4">
        <v>15</v>
      </c>
      <c r="H888" s="4">
        <v>61</v>
      </c>
      <c r="I888" s="4">
        <v>3.4</v>
      </c>
      <c r="J888" s="4">
        <v>5.0999999999999996</v>
      </c>
      <c r="K888" s="4">
        <v>1.6</v>
      </c>
      <c r="L888" s="8">
        <v>0</v>
      </c>
      <c r="M888" s="4" t="str">
        <f>IF(AlimentosSMAECOPIA2[[#This Row],[Categoria]]="Cereales",AlimentosSMAECOPIA2[[#This Row],[Proteina]],"")</f>
        <v/>
      </c>
      <c r="N888" s="8">
        <f>AlimentosSMAECOPIA2[[#This Row],[Fibra]]/AlimentosSMAECOPIA2[[#This Row],[Peso_neto]]</f>
        <v>0</v>
      </c>
    </row>
    <row r="889" spans="2:14" hidden="1" x14ac:dyDescent="0.25">
      <c r="B889" s="17" t="s">
        <v>1877</v>
      </c>
      <c r="C889" s="3" t="s">
        <v>14</v>
      </c>
      <c r="D889" s="4">
        <v>2</v>
      </c>
      <c r="E889" s="2" t="s">
        <v>52</v>
      </c>
      <c r="F889" s="4">
        <v>20</v>
      </c>
      <c r="G889" s="4">
        <v>20</v>
      </c>
      <c r="H889" s="4">
        <v>65</v>
      </c>
      <c r="I889" s="4">
        <v>5.3</v>
      </c>
      <c r="J889" s="4">
        <v>4.0999999999999996</v>
      </c>
      <c r="K889" s="4">
        <v>3</v>
      </c>
      <c r="L889" s="8">
        <v>0</v>
      </c>
      <c r="M889" s="4" t="str">
        <f>IF(AlimentosSMAECOPIA2[[#This Row],[Categoria]]="Cereales",AlimentosSMAECOPIA2[[#This Row],[Proteina]],"")</f>
        <v/>
      </c>
      <c r="N889" s="8">
        <f>AlimentosSMAECOPIA2[[#This Row],[Fibra]]/AlimentosSMAECOPIA2[[#This Row],[Peso_neto]]</f>
        <v>0</v>
      </c>
    </row>
    <row r="890" spans="2:14" hidden="1" x14ac:dyDescent="0.25">
      <c r="B890" s="17" t="s">
        <v>1879</v>
      </c>
      <c r="C890" s="3" t="s">
        <v>14</v>
      </c>
      <c r="D890" s="4">
        <v>5</v>
      </c>
      <c r="E890" s="2" t="s">
        <v>15</v>
      </c>
      <c r="F890" s="4">
        <v>12</v>
      </c>
      <c r="G890" s="4">
        <v>12</v>
      </c>
      <c r="H890" s="4">
        <v>66</v>
      </c>
      <c r="I890" s="4">
        <v>3.3</v>
      </c>
      <c r="J890" s="4">
        <v>5.6</v>
      </c>
      <c r="K890" s="4">
        <v>1.8</v>
      </c>
      <c r="L890" s="8">
        <v>0</v>
      </c>
      <c r="M890" s="4" t="str">
        <f>IF(AlimentosSMAECOPIA2[[#This Row],[Categoria]]="Cereales",AlimentosSMAECOPIA2[[#This Row],[Proteina]],"")</f>
        <v/>
      </c>
      <c r="N890" s="8">
        <f>AlimentosSMAECOPIA2[[#This Row],[Fibra]]/AlimentosSMAECOPIA2[[#This Row],[Peso_neto]]</f>
        <v>0</v>
      </c>
    </row>
    <row r="891" spans="2:14" hidden="1" x14ac:dyDescent="0.25">
      <c r="B891" s="17" t="s">
        <v>1882</v>
      </c>
      <c r="C891" s="3" t="s">
        <v>14</v>
      </c>
      <c r="D891" s="4">
        <v>4</v>
      </c>
      <c r="E891" s="2" t="s">
        <v>15</v>
      </c>
      <c r="F891" s="4">
        <v>12</v>
      </c>
      <c r="G891" s="4">
        <v>12</v>
      </c>
      <c r="H891" s="4">
        <v>69</v>
      </c>
      <c r="I891" s="4">
        <v>2.7</v>
      </c>
      <c r="J891" s="4">
        <v>6</v>
      </c>
      <c r="K891" s="4">
        <v>2.1</v>
      </c>
      <c r="L891" s="8">
        <v>0</v>
      </c>
      <c r="M891" s="4" t="str">
        <f>IF(AlimentosSMAECOPIA2[[#This Row],[Categoria]]="Cereales",AlimentosSMAECOPIA2[[#This Row],[Proteina]],"")</f>
        <v/>
      </c>
      <c r="N891" s="8">
        <f>AlimentosSMAECOPIA2[[#This Row],[Fibra]]/AlimentosSMAECOPIA2[[#This Row],[Peso_neto]]</f>
        <v>0</v>
      </c>
    </row>
    <row r="892" spans="2:14" hidden="1" x14ac:dyDescent="0.25">
      <c r="B892" s="17" t="s">
        <v>1883</v>
      </c>
      <c r="C892" s="3" t="s">
        <v>14</v>
      </c>
      <c r="D892" s="4">
        <v>4</v>
      </c>
      <c r="E892" s="2" t="s">
        <v>15</v>
      </c>
      <c r="F892" s="4">
        <v>12</v>
      </c>
      <c r="G892" s="4">
        <v>12</v>
      </c>
      <c r="H892" s="4">
        <v>71</v>
      </c>
      <c r="I892" s="4">
        <v>2.4</v>
      </c>
      <c r="J892" s="4">
        <v>6</v>
      </c>
      <c r="K892" s="4">
        <v>2.9</v>
      </c>
      <c r="L892" s="8">
        <v>0</v>
      </c>
      <c r="M892" s="4" t="str">
        <f>IF(AlimentosSMAECOPIA2[[#This Row],[Categoria]]="Cereales",AlimentosSMAECOPIA2[[#This Row],[Proteina]],"")</f>
        <v/>
      </c>
      <c r="N892" s="8">
        <f>AlimentosSMAECOPIA2[[#This Row],[Fibra]]/AlimentosSMAECOPIA2[[#This Row],[Peso_neto]]</f>
        <v>0</v>
      </c>
    </row>
    <row r="893" spans="2:14" hidden="1" x14ac:dyDescent="0.25">
      <c r="B893" s="17" t="s">
        <v>1938</v>
      </c>
      <c r="C893" s="3" t="s">
        <v>14</v>
      </c>
      <c r="D893" s="4">
        <v>1</v>
      </c>
      <c r="E893" s="2" t="s">
        <v>1026</v>
      </c>
      <c r="F893" s="4">
        <v>8</v>
      </c>
      <c r="G893" s="4">
        <v>8</v>
      </c>
      <c r="H893" s="4">
        <v>44</v>
      </c>
      <c r="I893" s="4">
        <v>0.7</v>
      </c>
      <c r="J893" s="4">
        <v>4.5999999999999996</v>
      </c>
      <c r="K893" s="4">
        <v>0</v>
      </c>
      <c r="L893" s="8">
        <v>0</v>
      </c>
      <c r="M893" s="4" t="str">
        <f>IF(AlimentosSMAECOPIA2[[#This Row],[Categoria]]="Cereales",AlimentosSMAECOPIA2[[#This Row],[Proteina]],"")</f>
        <v/>
      </c>
      <c r="N893" s="8">
        <f>AlimentosSMAECOPIA2[[#This Row],[Fibra]]/AlimentosSMAECOPIA2[[#This Row],[Peso_neto]]</f>
        <v>0</v>
      </c>
    </row>
    <row r="894" spans="2:14" hidden="1" x14ac:dyDescent="0.25">
      <c r="B894" s="17" t="s">
        <v>1939</v>
      </c>
      <c r="C894" s="3" t="s">
        <v>14</v>
      </c>
      <c r="D894" s="4">
        <v>1</v>
      </c>
      <c r="E894" s="2" t="s">
        <v>1026</v>
      </c>
      <c r="F894" s="4">
        <v>8</v>
      </c>
      <c r="G894" s="4">
        <v>8</v>
      </c>
      <c r="H894" s="4">
        <v>44</v>
      </c>
      <c r="I894" s="4">
        <v>0.7</v>
      </c>
      <c r="J894" s="4">
        <v>4.5999999999999996</v>
      </c>
      <c r="K894" s="4">
        <v>0</v>
      </c>
      <c r="L894" s="8">
        <v>0</v>
      </c>
      <c r="M894" s="4" t="str">
        <f>IF(AlimentosSMAECOPIA2[[#This Row],[Categoria]]="Cereales",AlimentosSMAECOPIA2[[#This Row],[Proteina]],"")</f>
        <v/>
      </c>
      <c r="N894" s="8">
        <f>AlimentosSMAECOPIA2[[#This Row],[Fibra]]/AlimentosSMAECOPIA2[[#This Row],[Peso_neto]]</f>
        <v>0</v>
      </c>
    </row>
    <row r="895" spans="2:14" hidden="1" x14ac:dyDescent="0.25">
      <c r="B895" s="17" t="s">
        <v>1940</v>
      </c>
      <c r="C895" s="3" t="s">
        <v>14</v>
      </c>
      <c r="D895" s="4">
        <v>8</v>
      </c>
      <c r="E895" s="2" t="s">
        <v>10</v>
      </c>
      <c r="F895" s="4">
        <v>8</v>
      </c>
      <c r="G895" s="4">
        <v>8</v>
      </c>
      <c r="H895" s="4">
        <v>44</v>
      </c>
      <c r="I895" s="4">
        <v>0.7</v>
      </c>
      <c r="J895" s="4">
        <v>4.5999999999999996</v>
      </c>
      <c r="K895" s="4">
        <v>0</v>
      </c>
      <c r="L895" s="8">
        <v>0</v>
      </c>
      <c r="M895" s="4" t="str">
        <f>IF(AlimentosSMAECOPIA2[[#This Row],[Categoria]]="Cereales",AlimentosSMAECOPIA2[[#This Row],[Proteina]],"")</f>
        <v/>
      </c>
      <c r="N895" s="8">
        <f>AlimentosSMAECOPIA2[[#This Row],[Fibra]]/AlimentosSMAECOPIA2[[#This Row],[Peso_neto]]</f>
        <v>0</v>
      </c>
    </row>
    <row r="896" spans="2:14" hidden="1" x14ac:dyDescent="0.25">
      <c r="B896" s="17" t="s">
        <v>1941</v>
      </c>
      <c r="C896" s="3" t="s">
        <v>14</v>
      </c>
      <c r="D896" s="4">
        <v>1</v>
      </c>
      <c r="E896" s="2" t="s">
        <v>1942</v>
      </c>
      <c r="F896" s="4">
        <v>7</v>
      </c>
      <c r="G896" s="4">
        <v>7</v>
      </c>
      <c r="H896" s="4">
        <v>39</v>
      </c>
      <c r="I896" s="4">
        <v>0.6</v>
      </c>
      <c r="J896" s="4">
        <v>4</v>
      </c>
      <c r="K896" s="4">
        <v>0</v>
      </c>
      <c r="L896" s="8">
        <v>0</v>
      </c>
      <c r="M896" s="4" t="str">
        <f>IF(AlimentosSMAECOPIA2[[#This Row],[Categoria]]="Cereales",AlimentosSMAECOPIA2[[#This Row],[Proteina]],"")</f>
        <v/>
      </c>
      <c r="N896" s="8">
        <f>AlimentosSMAECOPIA2[[#This Row],[Fibra]]/AlimentosSMAECOPIA2[[#This Row],[Peso_neto]]</f>
        <v>0</v>
      </c>
    </row>
    <row r="897" spans="2:14" hidden="1" x14ac:dyDescent="0.25">
      <c r="B897" s="17" t="s">
        <v>1943</v>
      </c>
      <c r="C897" s="3" t="s">
        <v>14</v>
      </c>
      <c r="D897" s="4">
        <v>1</v>
      </c>
      <c r="E897" s="2" t="s">
        <v>52</v>
      </c>
      <c r="F897" s="4">
        <v>10</v>
      </c>
      <c r="G897" s="4">
        <v>10</v>
      </c>
      <c r="H897" s="4">
        <v>41</v>
      </c>
      <c r="I897" s="4">
        <v>1</v>
      </c>
      <c r="J897" s="4">
        <v>3.9</v>
      </c>
      <c r="K897" s="4">
        <v>0.1</v>
      </c>
      <c r="L897" s="8">
        <v>0</v>
      </c>
      <c r="M897" s="4" t="str">
        <f>IF(AlimentosSMAECOPIA2[[#This Row],[Categoria]]="Cereales",AlimentosSMAECOPIA2[[#This Row],[Proteina]],"")</f>
        <v/>
      </c>
      <c r="N897" s="8">
        <f>AlimentosSMAECOPIA2[[#This Row],[Fibra]]/AlimentosSMAECOPIA2[[#This Row],[Peso_neto]]</f>
        <v>0</v>
      </c>
    </row>
    <row r="898" spans="2:14" hidden="1" x14ac:dyDescent="0.25">
      <c r="B898" s="17" t="s">
        <v>1944</v>
      </c>
      <c r="C898" s="3" t="s">
        <v>14</v>
      </c>
      <c r="D898" s="4">
        <v>2</v>
      </c>
      <c r="E898" s="2" t="s">
        <v>476</v>
      </c>
      <c r="F898" s="4">
        <v>20</v>
      </c>
      <c r="G898" s="4">
        <v>20</v>
      </c>
      <c r="H898" s="4">
        <v>63</v>
      </c>
      <c r="I898" s="4">
        <v>2.2999999999999998</v>
      </c>
      <c r="J898" s="4">
        <v>6</v>
      </c>
      <c r="K898" s="4">
        <v>1.3</v>
      </c>
      <c r="L898" s="8">
        <v>0</v>
      </c>
      <c r="M898" s="4" t="str">
        <f>IF(AlimentosSMAECOPIA2[[#This Row],[Categoria]]="Cereales",AlimentosSMAECOPIA2[[#This Row],[Proteina]],"")</f>
        <v/>
      </c>
      <c r="N898" s="8">
        <f>AlimentosSMAECOPIA2[[#This Row],[Fibra]]/AlimentosSMAECOPIA2[[#This Row],[Peso_neto]]</f>
        <v>0</v>
      </c>
    </row>
    <row r="899" spans="2:14" hidden="1" x14ac:dyDescent="0.25">
      <c r="B899" s="17" t="s">
        <v>1999</v>
      </c>
      <c r="C899" s="3" t="s">
        <v>14</v>
      </c>
      <c r="D899" s="4">
        <v>0.5</v>
      </c>
      <c r="E899" s="2" t="s">
        <v>52</v>
      </c>
      <c r="F899" s="4">
        <v>8</v>
      </c>
      <c r="G899" s="4">
        <v>8</v>
      </c>
      <c r="H899" s="4">
        <v>36</v>
      </c>
      <c r="I899" s="4">
        <v>0</v>
      </c>
      <c r="J899" s="4">
        <v>4</v>
      </c>
      <c r="K899" s="4">
        <v>0.2</v>
      </c>
      <c r="L899" s="8">
        <v>0</v>
      </c>
      <c r="M899" s="4" t="str">
        <f>IF(AlimentosSMAECOPIA2[[#This Row],[Categoria]]="Cereales",AlimentosSMAECOPIA2[[#This Row],[Proteina]],"")</f>
        <v/>
      </c>
      <c r="N899" s="8">
        <f>AlimentosSMAECOPIA2[[#This Row],[Fibra]]/AlimentosSMAECOPIA2[[#This Row],[Peso_neto]]</f>
        <v>0</v>
      </c>
    </row>
    <row r="900" spans="2:14" hidden="1" x14ac:dyDescent="0.25">
      <c r="B900" s="17" t="s">
        <v>2000</v>
      </c>
      <c r="C900" s="3" t="s">
        <v>14</v>
      </c>
      <c r="D900" s="4">
        <v>5</v>
      </c>
      <c r="E900" s="2" t="s">
        <v>52</v>
      </c>
      <c r="F900" s="4">
        <v>80</v>
      </c>
      <c r="G900" s="4">
        <v>80</v>
      </c>
      <c r="H900" s="4">
        <v>38</v>
      </c>
      <c r="I900" s="4">
        <v>0</v>
      </c>
      <c r="J900" s="4">
        <v>0</v>
      </c>
      <c r="K900" s="4">
        <v>7.5</v>
      </c>
      <c r="L900" s="8">
        <v>0</v>
      </c>
      <c r="M900" s="4" t="str">
        <f>IF(AlimentosSMAECOPIA2[[#This Row],[Categoria]]="Cereales",AlimentosSMAECOPIA2[[#This Row],[Proteina]],"")</f>
        <v/>
      </c>
      <c r="N900" s="8">
        <f>AlimentosSMAECOPIA2[[#This Row],[Fibra]]/AlimentosSMAECOPIA2[[#This Row],[Peso_neto]]</f>
        <v>0</v>
      </c>
    </row>
    <row r="901" spans="2:14" hidden="1" x14ac:dyDescent="0.25">
      <c r="B901" s="17" t="s">
        <v>51</v>
      </c>
      <c r="C901" s="3" t="s">
        <v>18</v>
      </c>
      <c r="D901" s="4">
        <v>0.25</v>
      </c>
      <c r="E901" s="2" t="s">
        <v>52</v>
      </c>
      <c r="F901" s="4">
        <v>4</v>
      </c>
      <c r="G901" s="4">
        <v>4</v>
      </c>
      <c r="H901" s="4">
        <v>10</v>
      </c>
      <c r="I901" s="4">
        <v>0.5</v>
      </c>
      <c r="J901" s="4">
        <v>0.1</v>
      </c>
      <c r="K901" s="4">
        <v>2.1</v>
      </c>
      <c r="L901" s="8">
        <v>0</v>
      </c>
      <c r="M901" s="4" t="str">
        <f>IF(AlimentosSMAECOPIA2[[#This Row],[Categoria]]="Cereales",AlimentosSMAECOPIA2[[#This Row],[Proteina]],"")</f>
        <v/>
      </c>
      <c r="N901" s="8">
        <f>AlimentosSMAECOPIA2[[#This Row],[Fibra]]/AlimentosSMAECOPIA2[[#This Row],[Peso_neto]]</f>
        <v>0</v>
      </c>
    </row>
    <row r="902" spans="2:14" hidden="1" x14ac:dyDescent="0.25">
      <c r="B902" s="17" t="s">
        <v>88</v>
      </c>
      <c r="C902" s="3" t="s">
        <v>18</v>
      </c>
      <c r="D902" s="4">
        <v>1</v>
      </c>
      <c r="E902" s="2" t="s">
        <v>50</v>
      </c>
      <c r="F902" s="4">
        <v>240</v>
      </c>
      <c r="G902" s="4">
        <v>240</v>
      </c>
      <c r="H902" s="4">
        <v>2</v>
      </c>
      <c r="I902" s="4">
        <v>0</v>
      </c>
      <c r="J902" s="4">
        <v>0</v>
      </c>
      <c r="K902" s="4">
        <v>0</v>
      </c>
      <c r="L902" s="8">
        <v>0</v>
      </c>
      <c r="M902" s="4" t="str">
        <f>IF(AlimentosSMAECOPIA2[[#This Row],[Categoria]]="Cereales",AlimentosSMAECOPIA2[[#This Row],[Proteina]],"")</f>
        <v/>
      </c>
      <c r="N902" s="8">
        <f>AlimentosSMAECOPIA2[[#This Row],[Fibra]]/AlimentosSMAECOPIA2[[#This Row],[Peso_neto]]</f>
        <v>0</v>
      </c>
    </row>
    <row r="903" spans="2:14" hidden="1" x14ac:dyDescent="0.25">
      <c r="B903" s="17" t="s">
        <v>90</v>
      </c>
      <c r="C903" s="3" t="s">
        <v>18</v>
      </c>
      <c r="D903" s="4">
        <v>1</v>
      </c>
      <c r="E903" s="2" t="s">
        <v>91</v>
      </c>
      <c r="F903" s="4">
        <v>355</v>
      </c>
      <c r="G903" s="4">
        <v>355</v>
      </c>
      <c r="H903" s="4">
        <v>4</v>
      </c>
      <c r="I903" s="4">
        <v>0</v>
      </c>
      <c r="J903" s="4">
        <v>0</v>
      </c>
      <c r="K903" s="4">
        <v>0</v>
      </c>
      <c r="L903" s="8">
        <v>0</v>
      </c>
      <c r="M903" s="4" t="str">
        <f>IF(AlimentosSMAECOPIA2[[#This Row],[Categoria]]="Cereales",AlimentosSMAECOPIA2[[#This Row],[Proteina]],"")</f>
        <v/>
      </c>
      <c r="N903" s="8">
        <f>AlimentosSMAECOPIA2[[#This Row],[Fibra]]/AlimentosSMAECOPIA2[[#This Row],[Peso_neto]]</f>
        <v>0</v>
      </c>
    </row>
    <row r="904" spans="2:14" hidden="1" x14ac:dyDescent="0.25">
      <c r="B904" s="17" t="s">
        <v>105</v>
      </c>
      <c r="C904" s="3" t="s">
        <v>18</v>
      </c>
      <c r="D904" s="4">
        <v>0.5</v>
      </c>
      <c r="E904" s="2" t="s">
        <v>15</v>
      </c>
      <c r="F904" s="4">
        <v>2</v>
      </c>
      <c r="G904" s="4">
        <v>2</v>
      </c>
      <c r="H904" s="4">
        <v>5</v>
      </c>
      <c r="I904" s="4">
        <v>0.3</v>
      </c>
      <c r="J904" s="4">
        <v>0</v>
      </c>
      <c r="K904" s="4">
        <v>1.1000000000000001</v>
      </c>
      <c r="L904" s="8">
        <v>0</v>
      </c>
      <c r="M904" s="4" t="str">
        <f>IF(AlimentosSMAECOPIA2[[#This Row],[Categoria]]="Cereales",AlimentosSMAECOPIA2[[#This Row],[Proteina]],"")</f>
        <v/>
      </c>
      <c r="N904" s="8">
        <f>AlimentosSMAECOPIA2[[#This Row],[Fibra]]/AlimentosSMAECOPIA2[[#This Row],[Peso_neto]]</f>
        <v>0</v>
      </c>
    </row>
    <row r="905" spans="2:14" hidden="1" x14ac:dyDescent="0.25">
      <c r="B905" s="17" t="s">
        <v>108</v>
      </c>
      <c r="C905" s="3" t="s">
        <v>18</v>
      </c>
      <c r="D905" s="4">
        <v>1.5</v>
      </c>
      <c r="E905" s="2" t="s">
        <v>15</v>
      </c>
      <c r="F905" s="4">
        <v>2</v>
      </c>
      <c r="G905" s="4">
        <v>2</v>
      </c>
      <c r="H905" s="4">
        <v>5</v>
      </c>
      <c r="I905" s="4">
        <v>0.2</v>
      </c>
      <c r="J905" s="4">
        <v>0</v>
      </c>
      <c r="K905" s="4">
        <v>0.9</v>
      </c>
      <c r="L905" s="8">
        <v>0</v>
      </c>
      <c r="M905" s="4" t="str">
        <f>IF(AlimentosSMAECOPIA2[[#This Row],[Categoria]]="Cereales",AlimentosSMAECOPIA2[[#This Row],[Proteina]],"")</f>
        <v/>
      </c>
      <c r="N905" s="8">
        <f>AlimentosSMAECOPIA2[[#This Row],[Fibra]]/AlimentosSMAECOPIA2[[#This Row],[Peso_neto]]</f>
        <v>0</v>
      </c>
    </row>
    <row r="906" spans="2:14" hidden="1" x14ac:dyDescent="0.25">
      <c r="B906" s="17" t="s">
        <v>109</v>
      </c>
      <c r="C906" s="3" t="s">
        <v>18</v>
      </c>
      <c r="D906" s="4">
        <v>1.5</v>
      </c>
      <c r="E906" s="2" t="s">
        <v>15</v>
      </c>
      <c r="F906" s="4">
        <v>2</v>
      </c>
      <c r="G906" s="4">
        <v>2</v>
      </c>
      <c r="H906" s="4">
        <v>5</v>
      </c>
      <c r="I906" s="4">
        <v>0.2</v>
      </c>
      <c r="J906" s="4">
        <v>0</v>
      </c>
      <c r="K906" s="4">
        <v>0.9</v>
      </c>
      <c r="L906" s="8">
        <v>0</v>
      </c>
      <c r="M906" s="4" t="str">
        <f>IF(AlimentosSMAECOPIA2[[#This Row],[Categoria]]="Cereales",AlimentosSMAECOPIA2[[#This Row],[Proteina]],"")</f>
        <v/>
      </c>
      <c r="N906" s="8">
        <f>AlimentosSMAECOPIA2[[#This Row],[Fibra]]/AlimentosSMAECOPIA2[[#This Row],[Peso_neto]]</f>
        <v>0</v>
      </c>
    </row>
    <row r="907" spans="2:14" hidden="1" x14ac:dyDescent="0.25">
      <c r="B907" s="17" t="s">
        <v>113</v>
      </c>
      <c r="C907" s="3" t="s">
        <v>18</v>
      </c>
      <c r="D907" s="4">
        <v>2</v>
      </c>
      <c r="E907" s="2" t="s">
        <v>52</v>
      </c>
      <c r="F907" s="4">
        <v>17</v>
      </c>
      <c r="G907" s="4">
        <v>17</v>
      </c>
      <c r="H907" s="4">
        <v>4</v>
      </c>
      <c r="I907" s="4">
        <v>0.4</v>
      </c>
      <c r="J907" s="4">
        <v>0.1</v>
      </c>
      <c r="K907" s="4">
        <v>0.8</v>
      </c>
      <c r="L907" s="8">
        <v>0</v>
      </c>
      <c r="M907" s="4" t="str">
        <f>IF(AlimentosSMAECOPIA2[[#This Row],[Categoria]]="Cereales",AlimentosSMAECOPIA2[[#This Row],[Proteina]],"")</f>
        <v/>
      </c>
      <c r="N907" s="8">
        <f>AlimentosSMAECOPIA2[[#This Row],[Fibra]]/AlimentosSMAECOPIA2[[#This Row],[Peso_neto]]</f>
        <v>0</v>
      </c>
    </row>
    <row r="908" spans="2:14" hidden="1" x14ac:dyDescent="0.25">
      <c r="B908" s="17" t="s">
        <v>114</v>
      </c>
      <c r="C908" s="3" t="s">
        <v>18</v>
      </c>
      <c r="D908" s="4">
        <v>0.5</v>
      </c>
      <c r="E908" s="2" t="s">
        <v>15</v>
      </c>
      <c r="F908" s="4">
        <v>1</v>
      </c>
      <c r="G908" s="4">
        <v>1</v>
      </c>
      <c r="H908" s="4">
        <v>4</v>
      </c>
      <c r="I908" s="4">
        <v>0.2</v>
      </c>
      <c r="J908" s="4">
        <v>0.2</v>
      </c>
      <c r="K908" s="4">
        <v>0.5</v>
      </c>
      <c r="L908" s="8">
        <v>0</v>
      </c>
      <c r="M908" s="4" t="str">
        <f>IF(AlimentosSMAECOPIA2[[#This Row],[Categoria]]="Cereales",AlimentosSMAECOPIA2[[#This Row],[Proteina]],"")</f>
        <v/>
      </c>
      <c r="N908" s="8">
        <f>AlimentosSMAECOPIA2[[#This Row],[Fibra]]/AlimentosSMAECOPIA2[[#This Row],[Peso_neto]]</f>
        <v>0</v>
      </c>
    </row>
    <row r="909" spans="2:14" hidden="1" x14ac:dyDescent="0.25">
      <c r="B909" s="17" t="s">
        <v>143</v>
      </c>
      <c r="C909" s="3" t="s">
        <v>18</v>
      </c>
      <c r="D909" s="4">
        <v>0.5</v>
      </c>
      <c r="E909" s="2" t="s">
        <v>15</v>
      </c>
      <c r="F909" s="4">
        <v>1</v>
      </c>
      <c r="G909" s="4">
        <v>1</v>
      </c>
      <c r="H909" s="4">
        <v>4</v>
      </c>
      <c r="I909" s="4">
        <v>0.2</v>
      </c>
      <c r="J909" s="4">
        <v>0.2</v>
      </c>
      <c r="K909" s="4">
        <v>0.5</v>
      </c>
      <c r="L909" s="8">
        <v>0</v>
      </c>
      <c r="M909" s="4" t="str">
        <f>IF(AlimentosSMAECOPIA2[[#This Row],[Categoria]]="Cereales",AlimentosSMAECOPIA2[[#This Row],[Proteina]],"")</f>
        <v/>
      </c>
      <c r="N909" s="8">
        <f>AlimentosSMAECOPIA2[[#This Row],[Fibra]]/AlimentosSMAECOPIA2[[#This Row],[Peso_neto]]</f>
        <v>0</v>
      </c>
    </row>
    <row r="910" spans="2:14" hidden="1" x14ac:dyDescent="0.25">
      <c r="B910" s="17" t="s">
        <v>168</v>
      </c>
      <c r="C910" s="3" t="s">
        <v>18</v>
      </c>
      <c r="D910" s="4">
        <v>1</v>
      </c>
      <c r="E910" s="2" t="s">
        <v>50</v>
      </c>
      <c r="F910" s="4">
        <v>20</v>
      </c>
      <c r="G910" s="4">
        <v>12</v>
      </c>
      <c r="H910" s="4">
        <v>3</v>
      </c>
      <c r="I910" s="4">
        <v>0.3</v>
      </c>
      <c r="J910" s="4">
        <v>0.1</v>
      </c>
      <c r="K910" s="4">
        <v>0.4</v>
      </c>
      <c r="L910" s="8">
        <v>0</v>
      </c>
      <c r="M910" s="4" t="str">
        <f>IF(AlimentosSMAECOPIA2[[#This Row],[Categoria]]="Cereales",AlimentosSMAECOPIA2[[#This Row],[Proteina]],"")</f>
        <v/>
      </c>
      <c r="N910" s="8">
        <f>AlimentosSMAECOPIA2[[#This Row],[Fibra]]/AlimentosSMAECOPIA2[[#This Row],[Peso_neto]]</f>
        <v>0</v>
      </c>
    </row>
    <row r="911" spans="2:14" hidden="1" x14ac:dyDescent="0.25">
      <c r="B911" s="17" t="s">
        <v>169</v>
      </c>
      <c r="C911" s="3" t="s">
        <v>18</v>
      </c>
      <c r="D911" s="4">
        <v>1</v>
      </c>
      <c r="E911" s="2" t="s">
        <v>170</v>
      </c>
      <c r="F911" s="4">
        <v>1</v>
      </c>
      <c r="G911" s="4">
        <v>1</v>
      </c>
      <c r="H911" s="4">
        <v>0</v>
      </c>
      <c r="I911" s="4">
        <v>0</v>
      </c>
      <c r="J911" s="4">
        <v>0</v>
      </c>
      <c r="K911" s="4">
        <v>0</v>
      </c>
      <c r="L911" s="8">
        <v>0</v>
      </c>
      <c r="M911" s="4" t="str">
        <f>IF(AlimentosSMAECOPIA2[[#This Row],[Categoria]]="Cereales",AlimentosSMAECOPIA2[[#This Row],[Proteina]],"")</f>
        <v/>
      </c>
      <c r="N911" s="8">
        <f>AlimentosSMAECOPIA2[[#This Row],[Fibra]]/AlimentosSMAECOPIA2[[#This Row],[Peso_neto]]</f>
        <v>0</v>
      </c>
    </row>
    <row r="912" spans="2:14" hidden="1" x14ac:dyDescent="0.25">
      <c r="B912" s="17" t="s">
        <v>199</v>
      </c>
      <c r="C912" s="3" t="s">
        <v>18</v>
      </c>
      <c r="D912" s="4">
        <v>1</v>
      </c>
      <c r="E912" s="2" t="s">
        <v>15</v>
      </c>
      <c r="F912" s="4">
        <v>1</v>
      </c>
      <c r="G912" s="4">
        <v>1</v>
      </c>
      <c r="H912" s="4">
        <v>3</v>
      </c>
      <c r="I912" s="4">
        <v>0.1</v>
      </c>
      <c r="J912" s="4">
        <v>0.1</v>
      </c>
      <c r="K912" s="4">
        <v>0.7</v>
      </c>
      <c r="L912" s="8">
        <v>0</v>
      </c>
      <c r="M912" s="4" t="str">
        <f>IF(AlimentosSMAECOPIA2[[#This Row],[Categoria]]="Cereales",AlimentosSMAECOPIA2[[#This Row],[Proteina]],"")</f>
        <v/>
      </c>
      <c r="N912" s="8">
        <f>AlimentosSMAECOPIA2[[#This Row],[Fibra]]/AlimentosSMAECOPIA2[[#This Row],[Peso_neto]]</f>
        <v>0</v>
      </c>
    </row>
    <row r="913" spans="2:14" hidden="1" x14ac:dyDescent="0.25">
      <c r="B913" s="17" t="s">
        <v>308</v>
      </c>
      <c r="C913" s="3" t="s">
        <v>18</v>
      </c>
      <c r="D913" s="4">
        <v>1</v>
      </c>
      <c r="E913" s="2" t="s">
        <v>50</v>
      </c>
      <c r="F913" s="4">
        <v>240</v>
      </c>
      <c r="G913" s="4">
        <v>240</v>
      </c>
      <c r="H913" s="4">
        <v>5</v>
      </c>
      <c r="I913" s="4">
        <v>0.3</v>
      </c>
      <c r="J913" s="4">
        <v>0</v>
      </c>
      <c r="K913" s="4">
        <v>0.9</v>
      </c>
      <c r="L913" s="8">
        <v>0</v>
      </c>
      <c r="M913" s="4" t="str">
        <f>IF(AlimentosSMAECOPIA2[[#This Row],[Categoria]]="Cereales",AlimentosSMAECOPIA2[[#This Row],[Proteina]],"")</f>
        <v/>
      </c>
      <c r="N913" s="8">
        <f>AlimentosSMAECOPIA2[[#This Row],[Fibra]]/AlimentosSMAECOPIA2[[#This Row],[Peso_neto]]</f>
        <v>0</v>
      </c>
    </row>
    <row r="914" spans="2:14" hidden="1" x14ac:dyDescent="0.25">
      <c r="B914" s="17" t="s">
        <v>311</v>
      </c>
      <c r="C914" s="3" t="s">
        <v>18</v>
      </c>
      <c r="D914" s="4">
        <v>1</v>
      </c>
      <c r="E914" s="2" t="s">
        <v>50</v>
      </c>
      <c r="F914" s="4">
        <v>240</v>
      </c>
      <c r="G914" s="4">
        <v>240</v>
      </c>
      <c r="H914" s="4">
        <v>5</v>
      </c>
      <c r="I914" s="4">
        <v>0.3</v>
      </c>
      <c r="J914" s="4">
        <v>0</v>
      </c>
      <c r="K914" s="4">
        <v>8.1999999999999993</v>
      </c>
      <c r="L914" s="8">
        <v>0</v>
      </c>
      <c r="M914" s="4" t="str">
        <f>IF(AlimentosSMAECOPIA2[[#This Row],[Categoria]]="Cereales",AlimentosSMAECOPIA2[[#This Row],[Proteina]],"")</f>
        <v/>
      </c>
      <c r="N914" s="8">
        <f>AlimentosSMAECOPIA2[[#This Row],[Fibra]]/AlimentosSMAECOPIA2[[#This Row],[Peso_neto]]</f>
        <v>0</v>
      </c>
    </row>
    <row r="915" spans="2:14" hidden="1" x14ac:dyDescent="0.25">
      <c r="B915" s="17" t="s">
        <v>312</v>
      </c>
      <c r="C915" s="3" t="s">
        <v>18</v>
      </c>
      <c r="D915" s="4">
        <v>7</v>
      </c>
      <c r="E915" s="2" t="s">
        <v>52</v>
      </c>
      <c r="F915" s="4">
        <v>56</v>
      </c>
      <c r="G915" s="4">
        <v>56</v>
      </c>
      <c r="H915" s="4">
        <v>4</v>
      </c>
      <c r="I915" s="4">
        <v>11.2</v>
      </c>
      <c r="J915" s="4">
        <v>0</v>
      </c>
      <c r="K915" s="4">
        <v>0</v>
      </c>
      <c r="L915" s="8">
        <v>0</v>
      </c>
      <c r="M915" s="4" t="str">
        <f>IF(AlimentosSMAECOPIA2[[#This Row],[Categoria]]="Cereales",AlimentosSMAECOPIA2[[#This Row],[Proteina]],"")</f>
        <v/>
      </c>
      <c r="N915" s="8">
        <f>AlimentosSMAECOPIA2[[#This Row],[Fibra]]/AlimentosSMAECOPIA2[[#This Row],[Peso_neto]]</f>
        <v>0</v>
      </c>
    </row>
    <row r="916" spans="2:14" hidden="1" x14ac:dyDescent="0.25">
      <c r="B916" s="17" t="s">
        <v>313</v>
      </c>
      <c r="C916" s="3" t="s">
        <v>18</v>
      </c>
      <c r="D916" s="4">
        <v>1</v>
      </c>
      <c r="E916" s="2" t="s">
        <v>15</v>
      </c>
      <c r="F916" s="4">
        <v>2</v>
      </c>
      <c r="G916" s="4">
        <v>2</v>
      </c>
      <c r="H916" s="4">
        <v>4</v>
      </c>
      <c r="I916" s="4">
        <v>0.2</v>
      </c>
      <c r="J916" s="4">
        <v>0</v>
      </c>
      <c r="K916" s="4">
        <v>0.7</v>
      </c>
      <c r="L916" s="8">
        <v>0</v>
      </c>
      <c r="M916" s="4" t="str">
        <f>IF(AlimentosSMAECOPIA2[[#This Row],[Categoria]]="Cereales",AlimentosSMAECOPIA2[[#This Row],[Proteina]],"")</f>
        <v/>
      </c>
      <c r="N916" s="8">
        <f>AlimentosSMAECOPIA2[[#This Row],[Fibra]]/AlimentosSMAECOPIA2[[#This Row],[Peso_neto]]</f>
        <v>0</v>
      </c>
    </row>
    <row r="917" spans="2:14" hidden="1" x14ac:dyDescent="0.25">
      <c r="B917" s="17" t="s">
        <v>314</v>
      </c>
      <c r="C917" s="3" t="s">
        <v>18</v>
      </c>
      <c r="D917" s="4">
        <v>1</v>
      </c>
      <c r="E917" s="2" t="s">
        <v>50</v>
      </c>
      <c r="F917" s="4">
        <v>240</v>
      </c>
      <c r="G917" s="4">
        <v>240</v>
      </c>
      <c r="H917" s="4">
        <v>5</v>
      </c>
      <c r="I917" s="4">
        <v>0.3</v>
      </c>
      <c r="J917" s="4">
        <v>0</v>
      </c>
      <c r="K917" s="4">
        <v>0.9</v>
      </c>
      <c r="L917" s="8">
        <v>0</v>
      </c>
      <c r="M917" s="4" t="str">
        <f>IF(AlimentosSMAECOPIA2[[#This Row],[Categoria]]="Cereales",AlimentosSMAECOPIA2[[#This Row],[Proteina]],"")</f>
        <v/>
      </c>
      <c r="N917" s="8">
        <f>AlimentosSMAECOPIA2[[#This Row],[Fibra]]/AlimentosSMAECOPIA2[[#This Row],[Peso_neto]]</f>
        <v>0</v>
      </c>
    </row>
    <row r="918" spans="2:14" hidden="1" x14ac:dyDescent="0.25">
      <c r="B918" s="17" t="s">
        <v>315</v>
      </c>
      <c r="C918" s="3" t="s">
        <v>18</v>
      </c>
      <c r="D918" s="4">
        <v>1</v>
      </c>
      <c r="E918" s="2" t="s">
        <v>50</v>
      </c>
      <c r="F918" s="4">
        <v>240</v>
      </c>
      <c r="G918" s="4">
        <v>240</v>
      </c>
      <c r="H918" s="4">
        <v>5</v>
      </c>
      <c r="I918" s="4">
        <v>0.3</v>
      </c>
      <c r="J918" s="4">
        <v>0</v>
      </c>
      <c r="K918" s="4">
        <v>0.9</v>
      </c>
      <c r="L918" s="8">
        <v>0</v>
      </c>
      <c r="M918" s="4" t="str">
        <f>IF(AlimentosSMAECOPIA2[[#This Row],[Categoria]]="Cereales",AlimentosSMAECOPIA2[[#This Row],[Proteina]],"")</f>
        <v/>
      </c>
      <c r="N918" s="8">
        <f>AlimentosSMAECOPIA2[[#This Row],[Fibra]]/AlimentosSMAECOPIA2[[#This Row],[Peso_neto]]</f>
        <v>0</v>
      </c>
    </row>
    <row r="919" spans="2:14" hidden="1" x14ac:dyDescent="0.25">
      <c r="B919" s="17" t="s">
        <v>316</v>
      </c>
      <c r="C919" s="3" t="s">
        <v>18</v>
      </c>
      <c r="D919" s="4">
        <v>0.5</v>
      </c>
      <c r="E919" s="2" t="s">
        <v>52</v>
      </c>
      <c r="F919" s="4">
        <v>1</v>
      </c>
      <c r="G919" s="4">
        <v>1</v>
      </c>
      <c r="H919" s="4">
        <v>4</v>
      </c>
      <c r="I919" s="4">
        <v>0.1</v>
      </c>
      <c r="J919" s="4">
        <v>0</v>
      </c>
      <c r="K919" s="4">
        <v>0.9</v>
      </c>
      <c r="L919" s="8">
        <v>0</v>
      </c>
      <c r="M919" s="4" t="str">
        <f>IF(AlimentosSMAECOPIA2[[#This Row],[Categoria]]="Cereales",AlimentosSMAECOPIA2[[#This Row],[Proteina]],"")</f>
        <v/>
      </c>
      <c r="N919" s="8">
        <f>AlimentosSMAECOPIA2[[#This Row],[Fibra]]/AlimentosSMAECOPIA2[[#This Row],[Peso_neto]]</f>
        <v>0</v>
      </c>
    </row>
    <row r="920" spans="2:14" hidden="1" x14ac:dyDescent="0.25">
      <c r="B920" s="17" t="s">
        <v>317</v>
      </c>
      <c r="C920" s="3" t="s">
        <v>18</v>
      </c>
      <c r="D920" s="4">
        <v>2</v>
      </c>
      <c r="E920" s="2" t="s">
        <v>15</v>
      </c>
      <c r="F920" s="4">
        <v>4</v>
      </c>
      <c r="G920" s="4">
        <v>4</v>
      </c>
      <c r="H920" s="4">
        <v>8</v>
      </c>
      <c r="I920" s="4">
        <v>0.4</v>
      </c>
      <c r="J920" s="4">
        <v>0</v>
      </c>
      <c r="K920" s="4">
        <v>1.4</v>
      </c>
      <c r="L920" s="8">
        <v>0</v>
      </c>
      <c r="M920" s="4" t="str">
        <f>IF(AlimentosSMAECOPIA2[[#This Row],[Categoria]]="Cereales",AlimentosSMAECOPIA2[[#This Row],[Proteina]],"")</f>
        <v/>
      </c>
      <c r="N920" s="8">
        <f>AlimentosSMAECOPIA2[[#This Row],[Fibra]]/AlimentosSMAECOPIA2[[#This Row],[Peso_neto]]</f>
        <v>0</v>
      </c>
    </row>
    <row r="921" spans="2:14" hidden="1" x14ac:dyDescent="0.25">
      <c r="B921" s="17" t="s">
        <v>318</v>
      </c>
      <c r="C921" s="3" t="s">
        <v>18</v>
      </c>
      <c r="D921" s="4" t="s">
        <v>319</v>
      </c>
      <c r="E921" s="2" t="s">
        <v>50</v>
      </c>
      <c r="F921" s="4">
        <v>440</v>
      </c>
      <c r="G921" s="4">
        <v>440</v>
      </c>
      <c r="H921" s="4">
        <v>10</v>
      </c>
      <c r="I921" s="4">
        <v>0.5</v>
      </c>
      <c r="J921" s="4">
        <v>0</v>
      </c>
      <c r="K921" s="4">
        <v>1.7</v>
      </c>
      <c r="L921" s="8">
        <v>0</v>
      </c>
      <c r="M921" s="4" t="str">
        <f>IF(AlimentosSMAECOPIA2[[#This Row],[Categoria]]="Cereales",AlimentosSMAECOPIA2[[#This Row],[Proteina]],"")</f>
        <v/>
      </c>
      <c r="N921" s="8">
        <f>AlimentosSMAECOPIA2[[#This Row],[Fibra]]/AlimentosSMAECOPIA2[[#This Row],[Peso_neto]]</f>
        <v>0</v>
      </c>
    </row>
    <row r="922" spans="2:14" hidden="1" x14ac:dyDescent="0.25">
      <c r="B922" s="17" t="s">
        <v>320</v>
      </c>
      <c r="C922" s="3" t="s">
        <v>18</v>
      </c>
      <c r="D922" s="4">
        <v>1</v>
      </c>
      <c r="E922" s="2" t="s">
        <v>15</v>
      </c>
      <c r="F922" s="4">
        <v>2</v>
      </c>
      <c r="G922" s="4">
        <v>2</v>
      </c>
      <c r="H922" s="4">
        <v>4</v>
      </c>
      <c r="I922" s="4">
        <v>0.2</v>
      </c>
      <c r="J922" s="4">
        <v>0</v>
      </c>
      <c r="K922" s="4">
        <v>0.7</v>
      </c>
      <c r="L922" s="8">
        <v>0</v>
      </c>
      <c r="M922" s="4" t="str">
        <f>IF(AlimentosSMAECOPIA2[[#This Row],[Categoria]]="Cereales",AlimentosSMAECOPIA2[[#This Row],[Proteina]],"")</f>
        <v/>
      </c>
      <c r="N922" s="8">
        <f>AlimentosSMAECOPIA2[[#This Row],[Fibra]]/AlimentosSMAECOPIA2[[#This Row],[Peso_neto]]</f>
        <v>0</v>
      </c>
    </row>
    <row r="923" spans="2:14" hidden="1" x14ac:dyDescent="0.25">
      <c r="B923" s="17" t="s">
        <v>321</v>
      </c>
      <c r="C923" s="3" t="s">
        <v>18</v>
      </c>
      <c r="D923" s="4">
        <v>1</v>
      </c>
      <c r="E923" s="2" t="s">
        <v>15</v>
      </c>
      <c r="F923" s="4">
        <v>2</v>
      </c>
      <c r="G923" s="4">
        <v>2</v>
      </c>
      <c r="H923" s="4">
        <v>4</v>
      </c>
      <c r="I923" s="4">
        <v>0.2</v>
      </c>
      <c r="J923" s="4">
        <v>0</v>
      </c>
      <c r="K923" s="4">
        <v>0.8</v>
      </c>
      <c r="L923" s="8">
        <v>0</v>
      </c>
      <c r="M923" s="4" t="str">
        <f>IF(AlimentosSMAECOPIA2[[#This Row],[Categoria]]="Cereales",AlimentosSMAECOPIA2[[#This Row],[Proteina]],"")</f>
        <v/>
      </c>
      <c r="N923" s="8">
        <f>AlimentosSMAECOPIA2[[#This Row],[Fibra]]/AlimentosSMAECOPIA2[[#This Row],[Peso_neto]]</f>
        <v>0</v>
      </c>
    </row>
    <row r="924" spans="2:14" hidden="1" x14ac:dyDescent="0.25">
      <c r="B924" s="17" t="s">
        <v>322</v>
      </c>
      <c r="C924" s="3" t="s">
        <v>18</v>
      </c>
      <c r="D924" s="4">
        <v>1</v>
      </c>
      <c r="E924" s="2" t="s">
        <v>50</v>
      </c>
      <c r="F924" s="4">
        <v>240</v>
      </c>
      <c r="G924" s="4">
        <v>240</v>
      </c>
      <c r="H924" s="4">
        <v>5</v>
      </c>
      <c r="I924" s="4">
        <v>0.3</v>
      </c>
      <c r="J924" s="4">
        <v>0</v>
      </c>
      <c r="K924" s="4">
        <v>0.9</v>
      </c>
      <c r="L924" s="8">
        <v>0</v>
      </c>
      <c r="M924" s="4" t="str">
        <f>IF(AlimentosSMAECOPIA2[[#This Row],[Categoria]]="Cereales",AlimentosSMAECOPIA2[[#This Row],[Proteina]],"")</f>
        <v/>
      </c>
      <c r="N924" s="8">
        <f>AlimentosSMAECOPIA2[[#This Row],[Fibra]]/AlimentosSMAECOPIA2[[#This Row],[Peso_neto]]</f>
        <v>0</v>
      </c>
    </row>
    <row r="925" spans="2:14" hidden="1" x14ac:dyDescent="0.25">
      <c r="B925" s="17" t="s">
        <v>323</v>
      </c>
      <c r="C925" s="3" t="s">
        <v>18</v>
      </c>
      <c r="D925" s="4">
        <v>1</v>
      </c>
      <c r="E925" s="2" t="s">
        <v>52</v>
      </c>
      <c r="F925" s="4">
        <v>4</v>
      </c>
      <c r="G925" s="4">
        <v>4</v>
      </c>
      <c r="H925" s="4">
        <v>1</v>
      </c>
      <c r="I925" s="4">
        <v>0.8</v>
      </c>
      <c r="J925" s="4">
        <v>0</v>
      </c>
      <c r="K925" s="4">
        <v>0</v>
      </c>
      <c r="L925" s="8">
        <v>0</v>
      </c>
      <c r="M925" s="4" t="str">
        <f>IF(AlimentosSMAECOPIA2[[#This Row],[Categoria]]="Cereales",AlimentosSMAECOPIA2[[#This Row],[Proteina]],"")</f>
        <v/>
      </c>
      <c r="N925" s="8">
        <f>AlimentosSMAECOPIA2[[#This Row],[Fibra]]/AlimentosSMAECOPIA2[[#This Row],[Peso_neto]]</f>
        <v>0</v>
      </c>
    </row>
    <row r="926" spans="2:14" hidden="1" x14ac:dyDescent="0.25">
      <c r="B926" s="17" t="s">
        <v>324</v>
      </c>
      <c r="C926" s="3" t="s">
        <v>18</v>
      </c>
      <c r="D926" s="4">
        <v>1</v>
      </c>
      <c r="E926" s="2" t="s">
        <v>50</v>
      </c>
      <c r="F926" s="4">
        <v>240</v>
      </c>
      <c r="G926" s="4">
        <v>240</v>
      </c>
      <c r="H926" s="4">
        <v>3</v>
      </c>
      <c r="I926" s="4">
        <v>0</v>
      </c>
      <c r="J926" s="4">
        <v>0</v>
      </c>
      <c r="K926" s="4">
        <v>0.5</v>
      </c>
      <c r="L926" s="8">
        <v>0</v>
      </c>
      <c r="M926" s="4" t="str">
        <f>IF(AlimentosSMAECOPIA2[[#This Row],[Categoria]]="Cereales",AlimentosSMAECOPIA2[[#This Row],[Proteina]],"")</f>
        <v/>
      </c>
      <c r="N926" s="8">
        <f>AlimentosSMAECOPIA2[[#This Row],[Fibra]]/AlimentosSMAECOPIA2[[#This Row],[Peso_neto]]</f>
        <v>0</v>
      </c>
    </row>
    <row r="927" spans="2:14" hidden="1" x14ac:dyDescent="0.25">
      <c r="B927" s="17" t="s">
        <v>325</v>
      </c>
      <c r="C927" s="3" t="s">
        <v>18</v>
      </c>
      <c r="D927" s="4">
        <v>1</v>
      </c>
      <c r="E927" s="2" t="s">
        <v>50</v>
      </c>
      <c r="F927" s="4">
        <v>240</v>
      </c>
      <c r="G927" s="4">
        <v>240</v>
      </c>
      <c r="H927" s="4">
        <v>5</v>
      </c>
      <c r="I927" s="4">
        <v>0.3</v>
      </c>
      <c r="J927" s="4">
        <v>0</v>
      </c>
      <c r="K927" s="4">
        <v>0.9</v>
      </c>
      <c r="L927" s="8">
        <v>0</v>
      </c>
      <c r="M927" s="4" t="str">
        <f>IF(AlimentosSMAECOPIA2[[#This Row],[Categoria]]="Cereales",AlimentosSMAECOPIA2[[#This Row],[Proteina]],"")</f>
        <v/>
      </c>
      <c r="N927" s="8">
        <f>AlimentosSMAECOPIA2[[#This Row],[Fibra]]/AlimentosSMAECOPIA2[[#This Row],[Peso_neto]]</f>
        <v>0</v>
      </c>
    </row>
    <row r="928" spans="2:14" hidden="1" x14ac:dyDescent="0.25">
      <c r="B928" s="17" t="s">
        <v>335</v>
      </c>
      <c r="C928" s="3" t="s">
        <v>18</v>
      </c>
      <c r="D928" s="4">
        <v>0.5</v>
      </c>
      <c r="E928" s="2" t="s">
        <v>50</v>
      </c>
      <c r="F928" s="4">
        <v>120</v>
      </c>
      <c r="G928" s="4">
        <v>120</v>
      </c>
      <c r="H928" s="4">
        <v>9</v>
      </c>
      <c r="I928" s="4">
        <v>1.4</v>
      </c>
      <c r="J928" s="4">
        <v>0.3</v>
      </c>
      <c r="K928" s="4">
        <v>0.1</v>
      </c>
      <c r="L928" s="8">
        <v>0</v>
      </c>
      <c r="M928" s="4" t="str">
        <f>IF(AlimentosSMAECOPIA2[[#This Row],[Categoria]]="Cereales",AlimentosSMAECOPIA2[[#This Row],[Proteina]],"")</f>
        <v/>
      </c>
      <c r="N928" s="8">
        <f>AlimentosSMAECOPIA2[[#This Row],[Fibra]]/AlimentosSMAECOPIA2[[#This Row],[Peso_neto]]</f>
        <v>0</v>
      </c>
    </row>
    <row r="929" spans="2:14" hidden="1" x14ac:dyDescent="0.25">
      <c r="B929" s="17" t="s">
        <v>336</v>
      </c>
      <c r="C929" s="3" t="s">
        <v>18</v>
      </c>
      <c r="D929" s="4">
        <v>0.5</v>
      </c>
      <c r="E929" s="2" t="s">
        <v>50</v>
      </c>
      <c r="F929" s="4">
        <v>120</v>
      </c>
      <c r="G929" s="4">
        <v>120</v>
      </c>
      <c r="H929" s="4">
        <v>9</v>
      </c>
      <c r="I929" s="4">
        <v>1.4</v>
      </c>
      <c r="J929" s="4">
        <v>0.3</v>
      </c>
      <c r="K929" s="4">
        <v>0.1</v>
      </c>
      <c r="L929" s="8">
        <v>0</v>
      </c>
      <c r="M929" s="4" t="str">
        <f>IF(AlimentosSMAECOPIA2[[#This Row],[Categoria]]="Cereales",AlimentosSMAECOPIA2[[#This Row],[Proteina]],"")</f>
        <v/>
      </c>
      <c r="N929" s="8">
        <f>AlimentosSMAECOPIA2[[#This Row],[Fibra]]/AlimentosSMAECOPIA2[[#This Row],[Peso_neto]]</f>
        <v>0</v>
      </c>
    </row>
    <row r="930" spans="2:14" hidden="1" x14ac:dyDescent="0.25">
      <c r="B930" s="17" t="s">
        <v>337</v>
      </c>
      <c r="C930" s="3" t="s">
        <v>18</v>
      </c>
      <c r="D930" s="4">
        <v>0.25</v>
      </c>
      <c r="E930" s="2" t="s">
        <v>50</v>
      </c>
      <c r="F930" s="4">
        <v>62</v>
      </c>
      <c r="G930" s="4">
        <v>62</v>
      </c>
      <c r="H930" s="4">
        <v>8</v>
      </c>
      <c r="I930" s="4">
        <v>1.5</v>
      </c>
      <c r="J930" s="4">
        <v>0</v>
      </c>
      <c r="K930" s="4">
        <v>0.5</v>
      </c>
      <c r="L930" s="8">
        <v>0</v>
      </c>
      <c r="M930" s="4" t="str">
        <f>IF(AlimentosSMAECOPIA2[[#This Row],[Categoria]]="Cereales",AlimentosSMAECOPIA2[[#This Row],[Proteina]],"")</f>
        <v/>
      </c>
      <c r="N930" s="8">
        <f>AlimentosSMAECOPIA2[[#This Row],[Fibra]]/AlimentosSMAECOPIA2[[#This Row],[Peso_neto]]</f>
        <v>0</v>
      </c>
    </row>
    <row r="931" spans="2:14" hidden="1" x14ac:dyDescent="0.25">
      <c r="B931" s="17" t="s">
        <v>338</v>
      </c>
      <c r="C931" s="3" t="s">
        <v>18</v>
      </c>
      <c r="D931" s="4">
        <v>0.5</v>
      </c>
      <c r="E931" s="2" t="s">
        <v>50</v>
      </c>
      <c r="F931" s="4">
        <v>120</v>
      </c>
      <c r="G931" s="4">
        <v>120</v>
      </c>
      <c r="H931" s="4">
        <v>9</v>
      </c>
      <c r="I931" s="4">
        <v>1.4</v>
      </c>
      <c r="J931" s="4">
        <v>0.3</v>
      </c>
      <c r="K931" s="4">
        <v>0.1</v>
      </c>
      <c r="L931" s="8">
        <v>0</v>
      </c>
      <c r="M931" s="4" t="str">
        <f>IF(AlimentosSMAECOPIA2[[#This Row],[Categoria]]="Cereales",AlimentosSMAECOPIA2[[#This Row],[Proteina]],"")</f>
        <v/>
      </c>
      <c r="N931" s="8">
        <f>AlimentosSMAECOPIA2[[#This Row],[Fibra]]/AlimentosSMAECOPIA2[[#This Row],[Peso_neto]]</f>
        <v>0</v>
      </c>
    </row>
    <row r="932" spans="2:14" hidden="1" x14ac:dyDescent="0.25">
      <c r="B932" s="17" t="s">
        <v>339</v>
      </c>
      <c r="C932" s="3" t="s">
        <v>18</v>
      </c>
      <c r="D932" s="4">
        <v>0.5</v>
      </c>
      <c r="E932" s="2" t="s">
        <v>50</v>
      </c>
      <c r="F932" s="4">
        <v>120</v>
      </c>
      <c r="G932" s="4">
        <v>120</v>
      </c>
      <c r="H932" s="4">
        <v>9</v>
      </c>
      <c r="I932" s="4">
        <v>1.3</v>
      </c>
      <c r="J932" s="4">
        <v>0.4</v>
      </c>
      <c r="K932" s="4">
        <v>0.4</v>
      </c>
      <c r="L932" s="8">
        <v>0</v>
      </c>
      <c r="M932" s="4" t="str">
        <f>IF(AlimentosSMAECOPIA2[[#This Row],[Categoria]]="Cereales",AlimentosSMAECOPIA2[[#This Row],[Proteina]],"")</f>
        <v/>
      </c>
      <c r="N932" s="8">
        <f>AlimentosSMAECOPIA2[[#This Row],[Fibra]]/AlimentosSMAECOPIA2[[#This Row],[Peso_neto]]</f>
        <v>0</v>
      </c>
    </row>
    <row r="933" spans="2:14" hidden="1" x14ac:dyDescent="0.25">
      <c r="B933" s="17" t="s">
        <v>340</v>
      </c>
      <c r="C933" s="3" t="s">
        <v>18</v>
      </c>
      <c r="D933" s="4">
        <v>0.2</v>
      </c>
      <c r="E933" s="2" t="s">
        <v>50</v>
      </c>
      <c r="F933" s="4">
        <v>50</v>
      </c>
      <c r="G933" s="4">
        <v>50</v>
      </c>
      <c r="H933" s="4">
        <v>12</v>
      </c>
      <c r="I933" s="4">
        <v>0.8</v>
      </c>
      <c r="J933" s="4">
        <v>0.8</v>
      </c>
      <c r="K933" s="4">
        <v>0.8</v>
      </c>
      <c r="L933" s="8">
        <v>0</v>
      </c>
      <c r="M933" s="4" t="str">
        <f>IF(AlimentosSMAECOPIA2[[#This Row],[Categoria]]="Cereales",AlimentosSMAECOPIA2[[#This Row],[Proteina]],"")</f>
        <v/>
      </c>
      <c r="N933" s="8">
        <f>AlimentosSMAECOPIA2[[#This Row],[Fibra]]/AlimentosSMAECOPIA2[[#This Row],[Peso_neto]]</f>
        <v>0</v>
      </c>
    </row>
    <row r="934" spans="2:14" hidden="1" x14ac:dyDescent="0.25">
      <c r="B934" s="17" t="s">
        <v>341</v>
      </c>
      <c r="C934" s="3" t="s">
        <v>18</v>
      </c>
      <c r="D934" s="4">
        <v>0.2</v>
      </c>
      <c r="E934" s="2" t="s">
        <v>50</v>
      </c>
      <c r="F934" s="4">
        <v>50</v>
      </c>
      <c r="G934" s="4">
        <v>50</v>
      </c>
      <c r="H934" s="4">
        <v>12</v>
      </c>
      <c r="I934" s="4">
        <v>0.8</v>
      </c>
      <c r="J934" s="4">
        <v>0.8</v>
      </c>
      <c r="K934" s="4">
        <v>0.8</v>
      </c>
      <c r="L934" s="8">
        <v>0</v>
      </c>
      <c r="M934" s="4" t="str">
        <f>IF(AlimentosSMAECOPIA2[[#This Row],[Categoria]]="Cereales",AlimentosSMAECOPIA2[[#This Row],[Proteina]],"")</f>
        <v/>
      </c>
      <c r="N934" s="8">
        <f>AlimentosSMAECOPIA2[[#This Row],[Fibra]]/AlimentosSMAECOPIA2[[#This Row],[Peso_neto]]</f>
        <v>0</v>
      </c>
    </row>
    <row r="935" spans="2:14" hidden="1" x14ac:dyDescent="0.25">
      <c r="B935" s="17" t="s">
        <v>342</v>
      </c>
      <c r="C935" s="3" t="s">
        <v>18</v>
      </c>
      <c r="D935" s="4">
        <v>0.5</v>
      </c>
      <c r="E935" s="2" t="s">
        <v>50</v>
      </c>
      <c r="F935" s="4">
        <v>120</v>
      </c>
      <c r="G935" s="4">
        <v>120</v>
      </c>
      <c r="H935" s="4">
        <v>9</v>
      </c>
      <c r="I935" s="4">
        <v>1.4</v>
      </c>
      <c r="J935" s="4">
        <v>0.3</v>
      </c>
      <c r="K935" s="4">
        <v>0.1</v>
      </c>
      <c r="L935" s="8">
        <v>0</v>
      </c>
      <c r="M935" s="4" t="str">
        <f>IF(AlimentosSMAECOPIA2[[#This Row],[Categoria]]="Cereales",AlimentosSMAECOPIA2[[#This Row],[Proteina]],"")</f>
        <v/>
      </c>
      <c r="N935" s="8">
        <f>AlimentosSMAECOPIA2[[#This Row],[Fibra]]/AlimentosSMAECOPIA2[[#This Row],[Peso_neto]]</f>
        <v>0</v>
      </c>
    </row>
    <row r="936" spans="2:14" hidden="1" x14ac:dyDescent="0.25">
      <c r="B936" s="17" t="s">
        <v>343</v>
      </c>
      <c r="C936" s="3" t="s">
        <v>18</v>
      </c>
      <c r="D936" s="4">
        <v>0.33333333300000001</v>
      </c>
      <c r="E936" s="2" t="s">
        <v>50</v>
      </c>
      <c r="F936" s="4">
        <v>82</v>
      </c>
      <c r="G936" s="4">
        <v>82</v>
      </c>
      <c r="H936" s="4">
        <v>10</v>
      </c>
      <c r="I936" s="4">
        <v>2</v>
      </c>
      <c r="J936" s="4">
        <v>0</v>
      </c>
      <c r="K936" s="4">
        <v>0.7</v>
      </c>
      <c r="L936" s="8">
        <v>0</v>
      </c>
      <c r="M936" s="4" t="str">
        <f>IF(AlimentosSMAECOPIA2[[#This Row],[Categoria]]="Cereales",AlimentosSMAECOPIA2[[#This Row],[Proteina]],"")</f>
        <v/>
      </c>
      <c r="N936" s="8">
        <f>AlimentosSMAECOPIA2[[#This Row],[Fibra]]/AlimentosSMAECOPIA2[[#This Row],[Peso_neto]]</f>
        <v>0</v>
      </c>
    </row>
    <row r="937" spans="2:14" hidden="1" x14ac:dyDescent="0.25">
      <c r="B937" s="17" t="s">
        <v>363</v>
      </c>
      <c r="C937" s="3" t="s">
        <v>18</v>
      </c>
      <c r="D937" s="4">
        <v>1</v>
      </c>
      <c r="E937" s="2" t="s">
        <v>15</v>
      </c>
      <c r="F937" s="4">
        <v>2</v>
      </c>
      <c r="G937" s="4">
        <v>2</v>
      </c>
      <c r="H937" s="4">
        <v>5</v>
      </c>
      <c r="I937" s="4">
        <v>0.1</v>
      </c>
      <c r="J937" s="4">
        <v>0.1</v>
      </c>
      <c r="K937" s="4">
        <v>1.6</v>
      </c>
      <c r="L937" s="8">
        <v>0</v>
      </c>
      <c r="M937" s="4" t="str">
        <f>IF(AlimentosSMAECOPIA2[[#This Row],[Categoria]]="Cereales",AlimentosSMAECOPIA2[[#This Row],[Proteina]],"")</f>
        <v/>
      </c>
      <c r="N937" s="8">
        <f>AlimentosSMAECOPIA2[[#This Row],[Fibra]]/AlimentosSMAECOPIA2[[#This Row],[Peso_neto]]</f>
        <v>0</v>
      </c>
    </row>
    <row r="938" spans="2:14" hidden="1" x14ac:dyDescent="0.25">
      <c r="B938" s="17" t="s">
        <v>364</v>
      </c>
      <c r="C938" s="3" t="s">
        <v>18</v>
      </c>
      <c r="D938" s="4">
        <v>1</v>
      </c>
      <c r="E938" s="2" t="s">
        <v>15</v>
      </c>
      <c r="F938" s="4">
        <v>2</v>
      </c>
      <c r="G938" s="4">
        <v>2</v>
      </c>
      <c r="H938" s="4">
        <v>5</v>
      </c>
      <c r="I938" s="4">
        <v>0.1</v>
      </c>
      <c r="J938" s="4">
        <v>0.1</v>
      </c>
      <c r="K938" s="4">
        <v>1.6</v>
      </c>
      <c r="L938" s="8">
        <v>0</v>
      </c>
      <c r="M938" s="4" t="str">
        <f>IF(AlimentosSMAECOPIA2[[#This Row],[Categoria]]="Cereales",AlimentosSMAECOPIA2[[#This Row],[Proteina]],"")</f>
        <v/>
      </c>
      <c r="N938" s="8">
        <f>AlimentosSMAECOPIA2[[#This Row],[Fibra]]/AlimentosSMAECOPIA2[[#This Row],[Peso_neto]]</f>
        <v>0</v>
      </c>
    </row>
    <row r="939" spans="2:14" hidden="1" x14ac:dyDescent="0.25">
      <c r="B939" s="17" t="s">
        <v>365</v>
      </c>
      <c r="C939" s="3" t="s">
        <v>18</v>
      </c>
      <c r="D939" s="4">
        <v>0.2</v>
      </c>
      <c r="E939" s="2" t="s">
        <v>366</v>
      </c>
      <c r="F939" s="4">
        <v>2</v>
      </c>
      <c r="G939" s="4">
        <v>2</v>
      </c>
      <c r="H939" s="4">
        <v>5</v>
      </c>
      <c r="I939" s="4">
        <v>0.1</v>
      </c>
      <c r="J939" s="4">
        <v>0.1</v>
      </c>
      <c r="K939" s="4">
        <v>1.6</v>
      </c>
      <c r="L939" s="8">
        <v>0</v>
      </c>
      <c r="M939" s="4" t="str">
        <f>IF(AlimentosSMAECOPIA2[[#This Row],[Categoria]]="Cereales",AlimentosSMAECOPIA2[[#This Row],[Proteina]],"")</f>
        <v/>
      </c>
      <c r="N939" s="8">
        <f>AlimentosSMAECOPIA2[[#This Row],[Fibra]]/AlimentosSMAECOPIA2[[#This Row],[Peso_neto]]</f>
        <v>0</v>
      </c>
    </row>
    <row r="940" spans="2:14" hidden="1" x14ac:dyDescent="0.25">
      <c r="B940" s="17" t="s">
        <v>367</v>
      </c>
      <c r="C940" s="3" t="s">
        <v>18</v>
      </c>
      <c r="D940" s="4">
        <v>1</v>
      </c>
      <c r="E940" s="2" t="s">
        <v>15</v>
      </c>
      <c r="F940" s="4">
        <v>2</v>
      </c>
      <c r="G940" s="4">
        <v>2</v>
      </c>
      <c r="H940" s="4">
        <v>5</v>
      </c>
      <c r="I940" s="4">
        <v>0.1</v>
      </c>
      <c r="J940" s="4">
        <v>0.1</v>
      </c>
      <c r="K940" s="4">
        <v>1.6</v>
      </c>
      <c r="L940" s="8">
        <v>0</v>
      </c>
      <c r="M940" s="4" t="str">
        <f>IF(AlimentosSMAECOPIA2[[#This Row],[Categoria]]="Cereales",AlimentosSMAECOPIA2[[#This Row],[Proteina]],"")</f>
        <v/>
      </c>
      <c r="N940" s="8">
        <f>AlimentosSMAECOPIA2[[#This Row],[Fibra]]/AlimentosSMAECOPIA2[[#This Row],[Peso_neto]]</f>
        <v>0</v>
      </c>
    </row>
    <row r="941" spans="2:14" hidden="1" x14ac:dyDescent="0.25">
      <c r="B941" s="17" t="s">
        <v>381</v>
      </c>
      <c r="C941" s="3" t="s">
        <v>18</v>
      </c>
      <c r="D941" s="4">
        <v>1</v>
      </c>
      <c r="E941" s="2" t="s">
        <v>15</v>
      </c>
      <c r="F941" s="4">
        <v>2</v>
      </c>
      <c r="G941" s="4">
        <v>2</v>
      </c>
      <c r="H941" s="4">
        <v>6</v>
      </c>
      <c r="I941" s="4">
        <v>0.2</v>
      </c>
      <c r="J941" s="4">
        <v>0.1</v>
      </c>
      <c r="K941" s="4">
        <v>1.4</v>
      </c>
      <c r="L941" s="8">
        <v>0</v>
      </c>
      <c r="M941" s="4" t="str">
        <f>IF(AlimentosSMAECOPIA2[[#This Row],[Categoria]]="Cereales",AlimentosSMAECOPIA2[[#This Row],[Proteina]],"")</f>
        <v/>
      </c>
      <c r="N941" s="8">
        <f>AlimentosSMAECOPIA2[[#This Row],[Fibra]]/AlimentosSMAECOPIA2[[#This Row],[Peso_neto]]</f>
        <v>0</v>
      </c>
    </row>
    <row r="942" spans="2:14" hidden="1" x14ac:dyDescent="0.25">
      <c r="B942" s="17" t="s">
        <v>382</v>
      </c>
      <c r="C942" s="3" t="s">
        <v>18</v>
      </c>
      <c r="D942" s="4">
        <v>1</v>
      </c>
      <c r="E942" s="2" t="s">
        <v>15</v>
      </c>
      <c r="F942" s="4">
        <v>2</v>
      </c>
      <c r="G942" s="4">
        <v>2</v>
      </c>
      <c r="H942" s="4">
        <v>6</v>
      </c>
      <c r="I942" s="4">
        <v>0.2</v>
      </c>
      <c r="J942" s="4">
        <v>0.1</v>
      </c>
      <c r="K942" s="4">
        <v>1.4</v>
      </c>
      <c r="L942" s="8">
        <v>0</v>
      </c>
      <c r="M942" s="4" t="str">
        <f>IF(AlimentosSMAECOPIA2[[#This Row],[Categoria]]="Cereales",AlimentosSMAECOPIA2[[#This Row],[Proteina]],"")</f>
        <v/>
      </c>
      <c r="N942" s="8">
        <f>AlimentosSMAECOPIA2[[#This Row],[Fibra]]/AlimentosSMAECOPIA2[[#This Row],[Peso_neto]]</f>
        <v>0</v>
      </c>
    </row>
    <row r="943" spans="2:14" hidden="1" x14ac:dyDescent="0.25">
      <c r="B943" s="17" t="s">
        <v>415</v>
      </c>
      <c r="C943" s="3" t="s">
        <v>18</v>
      </c>
      <c r="D943" s="4">
        <v>5</v>
      </c>
      <c r="E943" s="2" t="s">
        <v>15</v>
      </c>
      <c r="F943" s="4">
        <v>10</v>
      </c>
      <c r="G943" s="4">
        <v>10</v>
      </c>
      <c r="H943" s="4">
        <v>5</v>
      </c>
      <c r="I943" s="4">
        <v>0.2</v>
      </c>
      <c r="J943" s="4">
        <v>0</v>
      </c>
      <c r="K943" s="4">
        <v>1.7</v>
      </c>
      <c r="L943" s="8">
        <v>0</v>
      </c>
      <c r="M943" s="4" t="str">
        <f>IF(AlimentosSMAECOPIA2[[#This Row],[Categoria]]="Cereales",AlimentosSMAECOPIA2[[#This Row],[Proteina]],"")</f>
        <v/>
      </c>
      <c r="N943" s="8">
        <f>AlimentosSMAECOPIA2[[#This Row],[Fibra]]/AlimentosSMAECOPIA2[[#This Row],[Peso_neto]]</f>
        <v>0</v>
      </c>
    </row>
    <row r="944" spans="2:14" hidden="1" x14ac:dyDescent="0.25">
      <c r="B944" s="17" t="s">
        <v>416</v>
      </c>
      <c r="C944" s="3" t="s">
        <v>18</v>
      </c>
      <c r="D944" s="4">
        <v>2</v>
      </c>
      <c r="E944" s="2" t="s">
        <v>15</v>
      </c>
      <c r="F944" s="4">
        <v>4</v>
      </c>
      <c r="G944" s="4">
        <v>4</v>
      </c>
      <c r="H944" s="4">
        <v>4</v>
      </c>
      <c r="I944" s="4">
        <v>0.1</v>
      </c>
      <c r="J944" s="4">
        <v>0</v>
      </c>
      <c r="K944" s="4">
        <v>1</v>
      </c>
      <c r="L944" s="8">
        <v>0</v>
      </c>
      <c r="M944" s="4" t="str">
        <f>IF(AlimentosSMAECOPIA2[[#This Row],[Categoria]]="Cereales",AlimentosSMAECOPIA2[[#This Row],[Proteina]],"")</f>
        <v/>
      </c>
      <c r="N944" s="8">
        <f>AlimentosSMAECOPIA2[[#This Row],[Fibra]]/AlimentosSMAECOPIA2[[#This Row],[Peso_neto]]</f>
        <v>0</v>
      </c>
    </row>
    <row r="945" spans="2:14" hidden="1" x14ac:dyDescent="0.25">
      <c r="B945" s="17" t="s">
        <v>430</v>
      </c>
      <c r="C945" s="3" t="s">
        <v>18</v>
      </c>
      <c r="D945" s="4">
        <v>1</v>
      </c>
      <c r="E945" s="2" t="s">
        <v>15</v>
      </c>
      <c r="F945" s="4">
        <v>1</v>
      </c>
      <c r="G945" s="4">
        <v>1</v>
      </c>
      <c r="H945" s="4">
        <v>4</v>
      </c>
      <c r="I945" s="4">
        <v>0</v>
      </c>
      <c r="J945" s="4">
        <v>0</v>
      </c>
      <c r="K945" s="4">
        <v>0.8</v>
      </c>
      <c r="L945" s="8">
        <v>0</v>
      </c>
      <c r="M945" s="4" t="str">
        <f>IF(AlimentosSMAECOPIA2[[#This Row],[Categoria]]="Cereales",AlimentosSMAECOPIA2[[#This Row],[Proteina]],"")</f>
        <v/>
      </c>
      <c r="N945" s="8">
        <f>AlimentosSMAECOPIA2[[#This Row],[Fibra]]/AlimentosSMAECOPIA2[[#This Row],[Peso_neto]]</f>
        <v>0</v>
      </c>
    </row>
    <row r="946" spans="2:14" hidden="1" x14ac:dyDescent="0.25">
      <c r="B946" s="17" t="s">
        <v>431</v>
      </c>
      <c r="C946" s="3" t="s">
        <v>18</v>
      </c>
      <c r="D946" s="4">
        <v>0.5</v>
      </c>
      <c r="E946" s="2" t="s">
        <v>15</v>
      </c>
      <c r="F946" s="4">
        <v>1</v>
      </c>
      <c r="G946" s="4">
        <v>1</v>
      </c>
      <c r="H946" s="4">
        <v>4</v>
      </c>
      <c r="I946" s="4">
        <v>0.1</v>
      </c>
      <c r="J946" s="4">
        <v>0</v>
      </c>
      <c r="K946" s="4">
        <v>0.8</v>
      </c>
      <c r="L946" s="8">
        <v>0</v>
      </c>
      <c r="M946" s="4" t="str">
        <f>IF(AlimentosSMAECOPIA2[[#This Row],[Categoria]]="Cereales",AlimentosSMAECOPIA2[[#This Row],[Proteina]],"")</f>
        <v/>
      </c>
      <c r="N946" s="8">
        <f>AlimentosSMAECOPIA2[[#This Row],[Fibra]]/AlimentosSMAECOPIA2[[#This Row],[Peso_neto]]</f>
        <v>0</v>
      </c>
    </row>
    <row r="947" spans="2:14" hidden="1" x14ac:dyDescent="0.25">
      <c r="B947" s="17" t="s">
        <v>432</v>
      </c>
      <c r="C947" s="3" t="s">
        <v>18</v>
      </c>
      <c r="D947" s="4">
        <v>15</v>
      </c>
      <c r="E947" s="2" t="s">
        <v>15</v>
      </c>
      <c r="F947" s="4">
        <v>15</v>
      </c>
      <c r="G947" s="4">
        <v>15</v>
      </c>
      <c r="H947" s="4">
        <v>5</v>
      </c>
      <c r="I947" s="4">
        <v>0.5</v>
      </c>
      <c r="J947" s="4">
        <v>0</v>
      </c>
      <c r="K947" s="4">
        <v>0.5</v>
      </c>
      <c r="L947" s="8">
        <v>0</v>
      </c>
      <c r="M947" s="4" t="str">
        <f>IF(AlimentosSMAECOPIA2[[#This Row],[Categoria]]="Cereales",AlimentosSMAECOPIA2[[#This Row],[Proteina]],"")</f>
        <v/>
      </c>
      <c r="N947" s="8">
        <f>AlimentosSMAECOPIA2[[#This Row],[Fibra]]/AlimentosSMAECOPIA2[[#This Row],[Peso_neto]]</f>
        <v>0</v>
      </c>
    </row>
    <row r="948" spans="2:14" hidden="1" x14ac:dyDescent="0.25">
      <c r="B948" s="17" t="s">
        <v>433</v>
      </c>
      <c r="C948" s="3" t="s">
        <v>18</v>
      </c>
      <c r="D948" s="4">
        <v>30</v>
      </c>
      <c r="E948" s="2" t="s">
        <v>15</v>
      </c>
      <c r="F948" s="4">
        <v>12</v>
      </c>
      <c r="G948" s="4">
        <v>12</v>
      </c>
      <c r="H948" s="4">
        <v>0</v>
      </c>
      <c r="I948" s="4">
        <v>0</v>
      </c>
      <c r="J948" s="4">
        <v>0</v>
      </c>
      <c r="K948" s="4">
        <v>0</v>
      </c>
      <c r="L948" s="8">
        <v>0</v>
      </c>
      <c r="M948" s="4" t="str">
        <f>IF(AlimentosSMAECOPIA2[[#This Row],[Categoria]]="Cereales",AlimentosSMAECOPIA2[[#This Row],[Proteina]],"")</f>
        <v/>
      </c>
      <c r="N948" s="8">
        <f>AlimentosSMAECOPIA2[[#This Row],[Fibra]]/AlimentosSMAECOPIA2[[#This Row],[Peso_neto]]</f>
        <v>0</v>
      </c>
    </row>
    <row r="949" spans="2:14" hidden="1" x14ac:dyDescent="0.25">
      <c r="B949" s="17" t="s">
        <v>434</v>
      </c>
      <c r="C949" s="3" t="s">
        <v>18</v>
      </c>
      <c r="D949" s="4">
        <v>15</v>
      </c>
      <c r="E949" s="2" t="s">
        <v>15</v>
      </c>
      <c r="F949" s="4">
        <v>15</v>
      </c>
      <c r="G949" s="4">
        <v>15</v>
      </c>
      <c r="H949" s="4">
        <v>5</v>
      </c>
      <c r="I949" s="4">
        <v>0.5</v>
      </c>
      <c r="J949" s="4">
        <v>0</v>
      </c>
      <c r="K949" s="4">
        <v>0.5</v>
      </c>
      <c r="L949" s="8">
        <v>0</v>
      </c>
      <c r="M949" s="4" t="str">
        <f>IF(AlimentosSMAECOPIA2[[#This Row],[Categoria]]="Cereales",AlimentosSMAECOPIA2[[#This Row],[Proteina]],"")</f>
        <v/>
      </c>
      <c r="N949" s="8">
        <f>AlimentosSMAECOPIA2[[#This Row],[Fibra]]/AlimentosSMAECOPIA2[[#This Row],[Peso_neto]]</f>
        <v>0</v>
      </c>
    </row>
    <row r="950" spans="2:14" hidden="1" x14ac:dyDescent="0.25">
      <c r="B950" s="17" t="s">
        <v>435</v>
      </c>
      <c r="C950" s="3" t="s">
        <v>18</v>
      </c>
      <c r="D950" s="4">
        <v>10</v>
      </c>
      <c r="E950" s="2" t="s">
        <v>52</v>
      </c>
      <c r="F950" s="4">
        <v>2</v>
      </c>
      <c r="G950" s="4">
        <v>2</v>
      </c>
      <c r="H950" s="4">
        <v>5</v>
      </c>
      <c r="I950" s="4">
        <v>0.5</v>
      </c>
      <c r="J950" s="4">
        <v>0</v>
      </c>
      <c r="K950" s="4">
        <v>1.3</v>
      </c>
      <c r="L950" s="8">
        <v>0</v>
      </c>
      <c r="M950" s="4" t="str">
        <f>IF(AlimentosSMAECOPIA2[[#This Row],[Categoria]]="Cereales",AlimentosSMAECOPIA2[[#This Row],[Proteina]],"")</f>
        <v/>
      </c>
      <c r="N950" s="8">
        <f>AlimentosSMAECOPIA2[[#This Row],[Fibra]]/AlimentosSMAECOPIA2[[#This Row],[Peso_neto]]</f>
        <v>0</v>
      </c>
    </row>
    <row r="951" spans="2:14" hidden="1" x14ac:dyDescent="0.25">
      <c r="B951" s="17" t="s">
        <v>491</v>
      </c>
      <c r="C951" s="3" t="s">
        <v>18</v>
      </c>
      <c r="D951" s="4">
        <v>3</v>
      </c>
      <c r="E951" s="2" t="s">
        <v>10</v>
      </c>
      <c r="F951" s="4">
        <v>3</v>
      </c>
      <c r="G951" s="4">
        <v>3</v>
      </c>
      <c r="H951" s="4">
        <v>8</v>
      </c>
      <c r="I951" s="4">
        <v>0.3</v>
      </c>
      <c r="J951" s="4">
        <v>0.2</v>
      </c>
      <c r="K951" s="4">
        <v>1.6</v>
      </c>
      <c r="L951" s="8">
        <v>0</v>
      </c>
      <c r="M951" s="4" t="str">
        <f>IF(AlimentosSMAECOPIA2[[#This Row],[Categoria]]="Cereales",AlimentosSMAECOPIA2[[#This Row],[Proteina]],"")</f>
        <v/>
      </c>
      <c r="N951" s="8">
        <f>AlimentosSMAECOPIA2[[#This Row],[Fibra]]/AlimentosSMAECOPIA2[[#This Row],[Peso_neto]]</f>
        <v>0</v>
      </c>
    </row>
    <row r="952" spans="2:14" hidden="1" x14ac:dyDescent="0.25">
      <c r="B952" s="17" t="s">
        <v>492</v>
      </c>
      <c r="C952" s="3" t="s">
        <v>18</v>
      </c>
      <c r="D952" s="4">
        <v>3</v>
      </c>
      <c r="E952" s="2" t="s">
        <v>45</v>
      </c>
      <c r="F952" s="4">
        <v>2</v>
      </c>
      <c r="G952" s="4">
        <v>1</v>
      </c>
      <c r="H952" s="4">
        <v>4</v>
      </c>
      <c r="I952" s="4">
        <v>0.2</v>
      </c>
      <c r="J952" s="4">
        <v>0.1</v>
      </c>
      <c r="K952" s="4">
        <v>0.8</v>
      </c>
      <c r="L952" s="8">
        <v>0</v>
      </c>
      <c r="M952" s="4" t="str">
        <f>IF(AlimentosSMAECOPIA2[[#This Row],[Categoria]]="Cereales",AlimentosSMAECOPIA2[[#This Row],[Proteina]],"")</f>
        <v/>
      </c>
      <c r="N952" s="8">
        <f>AlimentosSMAECOPIA2[[#This Row],[Fibra]]/AlimentosSMAECOPIA2[[#This Row],[Peso_neto]]</f>
        <v>0</v>
      </c>
    </row>
    <row r="953" spans="2:14" hidden="1" x14ac:dyDescent="0.25">
      <c r="B953" s="17" t="s">
        <v>493</v>
      </c>
      <c r="C953" s="3" t="s">
        <v>18</v>
      </c>
      <c r="D953" s="4">
        <v>3</v>
      </c>
      <c r="E953" s="2" t="s">
        <v>45</v>
      </c>
      <c r="F953" s="4">
        <v>2</v>
      </c>
      <c r="G953" s="4">
        <v>1</v>
      </c>
      <c r="H953" s="4">
        <v>4</v>
      </c>
      <c r="I953" s="4">
        <v>0.2</v>
      </c>
      <c r="J953" s="4">
        <v>0.1</v>
      </c>
      <c r="K953" s="4">
        <v>0.8</v>
      </c>
      <c r="L953" s="8">
        <v>0</v>
      </c>
      <c r="M953" s="4" t="str">
        <f>IF(AlimentosSMAECOPIA2[[#This Row],[Categoria]]="Cereales",AlimentosSMAECOPIA2[[#This Row],[Proteina]],"")</f>
        <v/>
      </c>
      <c r="N953" s="8">
        <f>AlimentosSMAECOPIA2[[#This Row],[Fibra]]/AlimentosSMAECOPIA2[[#This Row],[Peso_neto]]</f>
        <v>0</v>
      </c>
    </row>
    <row r="954" spans="2:14" hidden="1" x14ac:dyDescent="0.25">
      <c r="B954" s="17" t="s">
        <v>494</v>
      </c>
      <c r="C954" s="3" t="s">
        <v>18</v>
      </c>
      <c r="D954" s="4">
        <v>0.5</v>
      </c>
      <c r="E954" s="2" t="s">
        <v>15</v>
      </c>
      <c r="F954" s="4">
        <v>2</v>
      </c>
      <c r="G954" s="4">
        <v>2</v>
      </c>
      <c r="H954" s="4">
        <v>5</v>
      </c>
      <c r="I954" s="4">
        <v>0.2</v>
      </c>
      <c r="J954" s="4">
        <v>0.3</v>
      </c>
      <c r="K954" s="4">
        <v>0.8</v>
      </c>
      <c r="L954" s="8">
        <v>0</v>
      </c>
      <c r="M954" s="4" t="str">
        <f>IF(AlimentosSMAECOPIA2[[#This Row],[Categoria]]="Cereales",AlimentosSMAECOPIA2[[#This Row],[Proteina]],"")</f>
        <v/>
      </c>
      <c r="N954" s="8">
        <f>AlimentosSMAECOPIA2[[#This Row],[Fibra]]/AlimentosSMAECOPIA2[[#This Row],[Peso_neto]]</f>
        <v>0</v>
      </c>
    </row>
    <row r="955" spans="2:14" hidden="1" x14ac:dyDescent="0.25">
      <c r="B955" s="17" t="s">
        <v>495</v>
      </c>
      <c r="C955" s="3" t="s">
        <v>18</v>
      </c>
      <c r="D955" s="4">
        <v>1</v>
      </c>
      <c r="E955" s="2" t="s">
        <v>45</v>
      </c>
      <c r="F955" s="4">
        <v>3</v>
      </c>
      <c r="G955" s="4">
        <v>3</v>
      </c>
      <c r="H955" s="4">
        <v>10</v>
      </c>
      <c r="I955" s="4">
        <v>0</v>
      </c>
      <c r="J955" s="4">
        <v>0</v>
      </c>
      <c r="K955" s="4">
        <v>2</v>
      </c>
      <c r="L955" s="8">
        <v>0</v>
      </c>
      <c r="M955" s="4" t="str">
        <f>IF(AlimentosSMAECOPIA2[[#This Row],[Categoria]]="Cereales",AlimentosSMAECOPIA2[[#This Row],[Proteina]],"")</f>
        <v/>
      </c>
      <c r="N955" s="8">
        <f>AlimentosSMAECOPIA2[[#This Row],[Fibra]]/AlimentosSMAECOPIA2[[#This Row],[Peso_neto]]</f>
        <v>0</v>
      </c>
    </row>
    <row r="956" spans="2:14" hidden="1" x14ac:dyDescent="0.25">
      <c r="B956" s="17" t="s">
        <v>530</v>
      </c>
      <c r="C956" s="3" t="s">
        <v>18</v>
      </c>
      <c r="D956" s="4">
        <v>2</v>
      </c>
      <c r="E956" s="2" t="s">
        <v>10</v>
      </c>
      <c r="F956" s="4">
        <v>2</v>
      </c>
      <c r="G956" s="4">
        <v>2</v>
      </c>
      <c r="H956" s="4">
        <v>10</v>
      </c>
      <c r="I956" s="4">
        <v>0.2</v>
      </c>
      <c r="J956" s="4">
        <v>1.1000000000000001</v>
      </c>
      <c r="K956" s="4">
        <v>0.6</v>
      </c>
      <c r="L956" s="8">
        <v>0</v>
      </c>
      <c r="M956" s="4" t="str">
        <f>IF(AlimentosSMAECOPIA2[[#This Row],[Categoria]]="Cereales",AlimentosSMAECOPIA2[[#This Row],[Proteina]],"")</f>
        <v/>
      </c>
      <c r="N956" s="8">
        <f>AlimentosSMAECOPIA2[[#This Row],[Fibra]]/AlimentosSMAECOPIA2[[#This Row],[Peso_neto]]</f>
        <v>0</v>
      </c>
    </row>
    <row r="957" spans="2:14" hidden="1" x14ac:dyDescent="0.25">
      <c r="B957" s="17" t="s">
        <v>548</v>
      </c>
      <c r="C957" s="3" t="s">
        <v>18</v>
      </c>
      <c r="D957" s="4">
        <v>1</v>
      </c>
      <c r="E957" s="2" t="s">
        <v>15</v>
      </c>
      <c r="F957" s="4">
        <v>2</v>
      </c>
      <c r="G957" s="4">
        <v>2</v>
      </c>
      <c r="H957" s="4">
        <v>6</v>
      </c>
      <c r="I957" s="4">
        <v>0.1</v>
      </c>
      <c r="J957" s="4">
        <v>0.4</v>
      </c>
      <c r="K957" s="4">
        <v>1.2</v>
      </c>
      <c r="L957" s="8">
        <v>0</v>
      </c>
      <c r="M957" s="4" t="str">
        <f>IF(AlimentosSMAECOPIA2[[#This Row],[Categoria]]="Cereales",AlimentosSMAECOPIA2[[#This Row],[Proteina]],"")</f>
        <v/>
      </c>
      <c r="N957" s="8">
        <f>AlimentosSMAECOPIA2[[#This Row],[Fibra]]/AlimentosSMAECOPIA2[[#This Row],[Peso_neto]]</f>
        <v>0</v>
      </c>
    </row>
    <row r="958" spans="2:14" hidden="1" x14ac:dyDescent="0.25">
      <c r="B958" s="17" t="s">
        <v>549</v>
      </c>
      <c r="C958" s="3" t="s">
        <v>18</v>
      </c>
      <c r="D958" s="4">
        <v>1</v>
      </c>
      <c r="E958" s="2" t="s">
        <v>15</v>
      </c>
      <c r="F958" s="4">
        <v>2</v>
      </c>
      <c r="G958" s="4">
        <v>2</v>
      </c>
      <c r="H958" s="4">
        <v>6</v>
      </c>
      <c r="I958" s="4">
        <v>0.1</v>
      </c>
      <c r="J958" s="4">
        <v>0.4</v>
      </c>
      <c r="K958" s="4">
        <v>1.2</v>
      </c>
      <c r="L958" s="8">
        <v>0</v>
      </c>
      <c r="M958" s="4" t="str">
        <f>IF(AlimentosSMAECOPIA2[[#This Row],[Categoria]]="Cereales",AlimentosSMAECOPIA2[[#This Row],[Proteina]],"")</f>
        <v/>
      </c>
      <c r="N958" s="8">
        <f>AlimentosSMAECOPIA2[[#This Row],[Fibra]]/AlimentosSMAECOPIA2[[#This Row],[Peso_neto]]</f>
        <v>0</v>
      </c>
    </row>
    <row r="959" spans="2:14" hidden="1" x14ac:dyDescent="0.25">
      <c r="B959" s="17" t="s">
        <v>550</v>
      </c>
      <c r="C959" s="3" t="s">
        <v>18</v>
      </c>
      <c r="D959" s="4">
        <v>1</v>
      </c>
      <c r="E959" s="2" t="s">
        <v>15</v>
      </c>
      <c r="F959" s="4">
        <v>2</v>
      </c>
      <c r="G959" s="4">
        <v>2</v>
      </c>
      <c r="H959" s="4">
        <v>6</v>
      </c>
      <c r="I959" s="4">
        <v>0.1</v>
      </c>
      <c r="J959" s="4">
        <v>0.4</v>
      </c>
      <c r="K959" s="4">
        <v>1.2</v>
      </c>
      <c r="L959" s="8">
        <v>0</v>
      </c>
      <c r="M959" s="4" t="str">
        <f>IF(AlimentosSMAECOPIA2[[#This Row],[Categoria]]="Cereales",AlimentosSMAECOPIA2[[#This Row],[Proteina]],"")</f>
        <v/>
      </c>
      <c r="N959" s="8">
        <f>AlimentosSMAECOPIA2[[#This Row],[Fibra]]/AlimentosSMAECOPIA2[[#This Row],[Peso_neto]]</f>
        <v>0</v>
      </c>
    </row>
    <row r="960" spans="2:14" hidden="1" x14ac:dyDescent="0.25">
      <c r="B960" s="17" t="s">
        <v>551</v>
      </c>
      <c r="C960" s="3" t="s">
        <v>18</v>
      </c>
      <c r="D960" s="4">
        <v>2</v>
      </c>
      <c r="E960" s="2" t="s">
        <v>10</v>
      </c>
      <c r="F960" s="4">
        <v>2</v>
      </c>
      <c r="G960" s="4">
        <v>2</v>
      </c>
      <c r="H960" s="4">
        <v>6</v>
      </c>
      <c r="I960" s="4">
        <v>0.1</v>
      </c>
      <c r="J960" s="4">
        <v>0.4</v>
      </c>
      <c r="K960" s="4">
        <v>1.2</v>
      </c>
      <c r="L960" s="8">
        <v>0</v>
      </c>
      <c r="M960" s="4" t="str">
        <f>IF(AlimentosSMAECOPIA2[[#This Row],[Categoria]]="Cereales",AlimentosSMAECOPIA2[[#This Row],[Proteina]],"")</f>
        <v/>
      </c>
      <c r="N960" s="8">
        <f>AlimentosSMAECOPIA2[[#This Row],[Fibra]]/AlimentosSMAECOPIA2[[#This Row],[Peso_neto]]</f>
        <v>0</v>
      </c>
    </row>
    <row r="961" spans="2:14" hidden="1" x14ac:dyDescent="0.25">
      <c r="B961" s="17" t="s">
        <v>552</v>
      </c>
      <c r="C961" s="3" t="s">
        <v>18</v>
      </c>
      <c r="D961" s="4">
        <v>1</v>
      </c>
      <c r="E961" s="2" t="s">
        <v>15</v>
      </c>
      <c r="F961" s="4">
        <v>2</v>
      </c>
      <c r="G961" s="4">
        <v>2</v>
      </c>
      <c r="H961" s="4">
        <v>6</v>
      </c>
      <c r="I961" s="4">
        <v>0.1</v>
      </c>
      <c r="J961" s="4">
        <v>0.4</v>
      </c>
      <c r="K961" s="4">
        <v>1.2</v>
      </c>
      <c r="L961" s="8">
        <v>0</v>
      </c>
      <c r="M961" s="4" t="str">
        <f>IF(AlimentosSMAECOPIA2[[#This Row],[Categoria]]="Cereales",AlimentosSMAECOPIA2[[#This Row],[Proteina]],"")</f>
        <v/>
      </c>
      <c r="N961" s="8">
        <f>AlimentosSMAECOPIA2[[#This Row],[Fibra]]/AlimentosSMAECOPIA2[[#This Row],[Peso_neto]]</f>
        <v>0</v>
      </c>
    </row>
    <row r="962" spans="2:14" hidden="1" x14ac:dyDescent="0.25">
      <c r="B962" s="17" t="s">
        <v>553</v>
      </c>
      <c r="C962" s="3" t="s">
        <v>18</v>
      </c>
      <c r="D962" s="4">
        <v>3</v>
      </c>
      <c r="E962" s="2" t="s">
        <v>170</v>
      </c>
      <c r="F962" s="4">
        <v>4</v>
      </c>
      <c r="G962" s="4">
        <v>4</v>
      </c>
      <c r="H962" s="4">
        <v>8</v>
      </c>
      <c r="I962" s="4">
        <v>0</v>
      </c>
      <c r="J962" s="4">
        <v>0</v>
      </c>
      <c r="K962" s="4">
        <v>2</v>
      </c>
      <c r="L962" s="8">
        <v>0</v>
      </c>
      <c r="M962" s="4" t="str">
        <f>IF(AlimentosSMAECOPIA2[[#This Row],[Categoria]]="Cereales",AlimentosSMAECOPIA2[[#This Row],[Proteina]],"")</f>
        <v/>
      </c>
      <c r="N962" s="8">
        <f>AlimentosSMAECOPIA2[[#This Row],[Fibra]]/AlimentosSMAECOPIA2[[#This Row],[Peso_neto]]</f>
        <v>0</v>
      </c>
    </row>
    <row r="963" spans="2:14" hidden="1" x14ac:dyDescent="0.25">
      <c r="B963" s="17" t="s">
        <v>554</v>
      </c>
      <c r="C963" s="3" t="s">
        <v>18</v>
      </c>
      <c r="D963" s="4">
        <v>1</v>
      </c>
      <c r="E963" s="2" t="s">
        <v>91</v>
      </c>
      <c r="F963" s="4">
        <v>240</v>
      </c>
      <c r="G963" s="4">
        <v>240</v>
      </c>
      <c r="H963" s="4">
        <v>1</v>
      </c>
      <c r="I963" s="4">
        <v>0</v>
      </c>
      <c r="J963" s="4">
        <v>0</v>
      </c>
      <c r="K963" s="4">
        <v>0.1</v>
      </c>
      <c r="L963" s="8">
        <v>0</v>
      </c>
      <c r="M963" s="4" t="str">
        <f>IF(AlimentosSMAECOPIA2[[#This Row],[Categoria]]="Cereales",AlimentosSMAECOPIA2[[#This Row],[Proteina]],"")</f>
        <v/>
      </c>
      <c r="N963" s="8">
        <f>AlimentosSMAECOPIA2[[#This Row],[Fibra]]/AlimentosSMAECOPIA2[[#This Row],[Peso_neto]]</f>
        <v>0</v>
      </c>
    </row>
    <row r="964" spans="2:14" hidden="1" x14ac:dyDescent="0.25">
      <c r="B964" s="17" t="s">
        <v>555</v>
      </c>
      <c r="C964" s="3" t="s">
        <v>18</v>
      </c>
      <c r="D964" s="4">
        <v>1</v>
      </c>
      <c r="E964" s="2" t="s">
        <v>91</v>
      </c>
      <c r="F964" s="4">
        <v>240</v>
      </c>
      <c r="G964" s="4">
        <v>240</v>
      </c>
      <c r="H964" s="4">
        <v>1</v>
      </c>
      <c r="I964" s="4">
        <v>0</v>
      </c>
      <c r="J964" s="4">
        <v>0</v>
      </c>
      <c r="K964" s="4">
        <v>0.1</v>
      </c>
      <c r="L964" s="8">
        <v>0</v>
      </c>
      <c r="M964" s="4" t="str">
        <f>IF(AlimentosSMAECOPIA2[[#This Row],[Categoria]]="Cereales",AlimentosSMAECOPIA2[[#This Row],[Proteina]],"")</f>
        <v/>
      </c>
      <c r="N964" s="8">
        <f>AlimentosSMAECOPIA2[[#This Row],[Fibra]]/AlimentosSMAECOPIA2[[#This Row],[Peso_neto]]</f>
        <v>0</v>
      </c>
    </row>
    <row r="965" spans="2:14" hidden="1" x14ac:dyDescent="0.25">
      <c r="B965" s="17" t="s">
        <v>557</v>
      </c>
      <c r="C965" s="3" t="s">
        <v>18</v>
      </c>
      <c r="D965" s="4">
        <v>1</v>
      </c>
      <c r="E965" s="2" t="s">
        <v>91</v>
      </c>
      <c r="F965" s="4">
        <v>240</v>
      </c>
      <c r="G965" s="4">
        <v>240</v>
      </c>
      <c r="H965" s="4">
        <v>1</v>
      </c>
      <c r="I965" s="4">
        <v>0</v>
      </c>
      <c r="J965" s="4">
        <v>0</v>
      </c>
      <c r="K965" s="4">
        <v>0.1</v>
      </c>
      <c r="L965" s="8">
        <v>0</v>
      </c>
      <c r="M965" s="4" t="str">
        <f>IF(AlimentosSMAECOPIA2[[#This Row],[Categoria]]="Cereales",AlimentosSMAECOPIA2[[#This Row],[Proteina]],"")</f>
        <v/>
      </c>
      <c r="N965" s="8">
        <f>AlimentosSMAECOPIA2[[#This Row],[Fibra]]/AlimentosSMAECOPIA2[[#This Row],[Peso_neto]]</f>
        <v>0</v>
      </c>
    </row>
    <row r="966" spans="2:14" hidden="1" x14ac:dyDescent="0.25">
      <c r="B966" s="17" t="s">
        <v>558</v>
      </c>
      <c r="C966" s="3" t="s">
        <v>18</v>
      </c>
      <c r="D966" s="4">
        <v>1</v>
      </c>
      <c r="E966" s="2" t="s">
        <v>91</v>
      </c>
      <c r="F966" s="4">
        <v>240</v>
      </c>
      <c r="G966" s="4">
        <v>240</v>
      </c>
      <c r="H966" s="4">
        <v>1</v>
      </c>
      <c r="I966" s="4">
        <v>0</v>
      </c>
      <c r="J966" s="4">
        <v>0</v>
      </c>
      <c r="K966" s="4">
        <v>0</v>
      </c>
      <c r="L966" s="8">
        <v>0</v>
      </c>
      <c r="M966" s="4" t="str">
        <f>IF(AlimentosSMAECOPIA2[[#This Row],[Categoria]]="Cereales",AlimentosSMAECOPIA2[[#This Row],[Proteina]],"")</f>
        <v/>
      </c>
      <c r="N966" s="8">
        <f>AlimentosSMAECOPIA2[[#This Row],[Fibra]]/AlimentosSMAECOPIA2[[#This Row],[Peso_neto]]</f>
        <v>0</v>
      </c>
    </row>
    <row r="967" spans="2:14" hidden="1" x14ac:dyDescent="0.25">
      <c r="B967" s="17" t="s">
        <v>571</v>
      </c>
      <c r="C967" s="3" t="s">
        <v>18</v>
      </c>
      <c r="D967" s="4">
        <v>0.25</v>
      </c>
      <c r="E967" s="2" t="s">
        <v>52</v>
      </c>
      <c r="F967" s="4">
        <v>3</v>
      </c>
      <c r="G967" s="4">
        <v>3</v>
      </c>
      <c r="H967" s="4">
        <v>9</v>
      </c>
      <c r="I967" s="4">
        <v>0.7</v>
      </c>
      <c r="J967" s="4">
        <v>0.1</v>
      </c>
      <c r="K967" s="4">
        <v>1.6</v>
      </c>
      <c r="L967" s="8">
        <v>0</v>
      </c>
      <c r="M967" s="4" t="str">
        <f>IF(AlimentosSMAECOPIA2[[#This Row],[Categoria]]="Cereales",AlimentosSMAECOPIA2[[#This Row],[Proteina]],"")</f>
        <v/>
      </c>
      <c r="N967" s="8">
        <f>AlimentosSMAECOPIA2[[#This Row],[Fibra]]/AlimentosSMAECOPIA2[[#This Row],[Peso_neto]]</f>
        <v>0</v>
      </c>
    </row>
    <row r="968" spans="2:14" hidden="1" x14ac:dyDescent="0.25">
      <c r="B968" s="17" t="s">
        <v>572</v>
      </c>
      <c r="C968" s="3" t="s">
        <v>18</v>
      </c>
      <c r="D968" s="4">
        <v>0.2</v>
      </c>
      <c r="E968" s="2" t="s">
        <v>52</v>
      </c>
      <c r="F968" s="4">
        <v>2</v>
      </c>
      <c r="G968" s="4">
        <v>2</v>
      </c>
      <c r="H968" s="4">
        <v>7</v>
      </c>
      <c r="I968" s="4">
        <v>0.4</v>
      </c>
      <c r="J968" s="4">
        <v>0.2</v>
      </c>
      <c r="K968" s="4">
        <v>0.9</v>
      </c>
      <c r="L968" s="8">
        <v>0</v>
      </c>
      <c r="M968" s="4" t="str">
        <f>IF(AlimentosSMAECOPIA2[[#This Row],[Categoria]]="Cereales",AlimentosSMAECOPIA2[[#This Row],[Proteina]],"")</f>
        <v/>
      </c>
      <c r="N968" s="8">
        <f>AlimentosSMAECOPIA2[[#This Row],[Fibra]]/AlimentosSMAECOPIA2[[#This Row],[Peso_neto]]</f>
        <v>0</v>
      </c>
    </row>
    <row r="969" spans="2:14" hidden="1" x14ac:dyDescent="0.25">
      <c r="B969" s="17" t="s">
        <v>573</v>
      </c>
      <c r="C969" s="3" t="s">
        <v>18</v>
      </c>
      <c r="D969" s="4">
        <v>0.2</v>
      </c>
      <c r="E969" s="2" t="s">
        <v>52</v>
      </c>
      <c r="F969" s="4">
        <v>2</v>
      </c>
      <c r="G969" s="4">
        <v>2</v>
      </c>
      <c r="H969" s="4">
        <v>7</v>
      </c>
      <c r="I969" s="4">
        <v>0.4</v>
      </c>
      <c r="J969" s="4">
        <v>0.2</v>
      </c>
      <c r="K969" s="4">
        <v>0.9</v>
      </c>
      <c r="L969" s="8">
        <v>0</v>
      </c>
      <c r="M969" s="4" t="str">
        <f>IF(AlimentosSMAECOPIA2[[#This Row],[Categoria]]="Cereales",AlimentosSMAECOPIA2[[#This Row],[Proteina]],"")</f>
        <v/>
      </c>
      <c r="N969" s="8">
        <f>AlimentosSMAECOPIA2[[#This Row],[Fibra]]/AlimentosSMAECOPIA2[[#This Row],[Peso_neto]]</f>
        <v>0</v>
      </c>
    </row>
    <row r="970" spans="2:14" hidden="1" x14ac:dyDescent="0.25">
      <c r="B970" s="17" t="s">
        <v>579</v>
      </c>
      <c r="C970" s="3" t="s">
        <v>18</v>
      </c>
      <c r="D970" s="4">
        <v>1</v>
      </c>
      <c r="E970" s="2" t="s">
        <v>15</v>
      </c>
      <c r="F970" s="4">
        <v>2</v>
      </c>
      <c r="G970" s="4">
        <v>2</v>
      </c>
      <c r="H970" s="4">
        <v>7</v>
      </c>
      <c r="I970" s="4">
        <v>0.4</v>
      </c>
      <c r="J970" s="4">
        <v>0.4</v>
      </c>
      <c r="K970" s="4">
        <v>0.9</v>
      </c>
      <c r="L970" s="8">
        <v>0</v>
      </c>
      <c r="M970" s="4" t="str">
        <f>IF(AlimentosSMAECOPIA2[[#This Row],[Categoria]]="Cereales",AlimentosSMAECOPIA2[[#This Row],[Proteina]],"")</f>
        <v/>
      </c>
      <c r="N970" s="8">
        <f>AlimentosSMAECOPIA2[[#This Row],[Fibra]]/AlimentosSMAECOPIA2[[#This Row],[Peso_neto]]</f>
        <v>0</v>
      </c>
    </row>
    <row r="971" spans="2:14" hidden="1" x14ac:dyDescent="0.25">
      <c r="B971" s="17" t="s">
        <v>580</v>
      </c>
      <c r="C971" s="3" t="s">
        <v>18</v>
      </c>
      <c r="D971" s="4">
        <v>1</v>
      </c>
      <c r="E971" s="2" t="s">
        <v>15</v>
      </c>
      <c r="F971" s="4">
        <v>2</v>
      </c>
      <c r="G971" s="4">
        <v>2</v>
      </c>
      <c r="H971" s="4">
        <v>7</v>
      </c>
      <c r="I971" s="4">
        <v>0.4</v>
      </c>
      <c r="J971" s="4">
        <v>0.4</v>
      </c>
      <c r="K971" s="4">
        <v>0.9</v>
      </c>
      <c r="L971" s="8">
        <v>0</v>
      </c>
      <c r="M971" s="4" t="str">
        <f>IF(AlimentosSMAECOPIA2[[#This Row],[Categoria]]="Cereales",AlimentosSMAECOPIA2[[#This Row],[Proteina]],"")</f>
        <v/>
      </c>
      <c r="N971" s="8">
        <f>AlimentosSMAECOPIA2[[#This Row],[Fibra]]/AlimentosSMAECOPIA2[[#This Row],[Peso_neto]]</f>
        <v>0</v>
      </c>
    </row>
    <row r="972" spans="2:14" hidden="1" x14ac:dyDescent="0.25">
      <c r="B972" s="17" t="s">
        <v>581</v>
      </c>
      <c r="C972" s="3" t="s">
        <v>18</v>
      </c>
      <c r="D972" s="4">
        <v>0.5</v>
      </c>
      <c r="E972" s="2" t="s">
        <v>15</v>
      </c>
      <c r="F972" s="4">
        <v>1</v>
      </c>
      <c r="G972" s="4">
        <v>1</v>
      </c>
      <c r="H972" s="4">
        <v>6</v>
      </c>
      <c r="I972" s="4">
        <v>0.2</v>
      </c>
      <c r="J972" s="4">
        <v>0.2</v>
      </c>
      <c r="K972" s="4">
        <v>0.4</v>
      </c>
      <c r="L972" s="8">
        <v>0</v>
      </c>
      <c r="M972" s="4" t="str">
        <f>IF(AlimentosSMAECOPIA2[[#This Row],[Categoria]]="Cereales",AlimentosSMAECOPIA2[[#This Row],[Proteina]],"")</f>
        <v/>
      </c>
      <c r="N972" s="8">
        <f>AlimentosSMAECOPIA2[[#This Row],[Fibra]]/AlimentosSMAECOPIA2[[#This Row],[Peso_neto]]</f>
        <v>0</v>
      </c>
    </row>
    <row r="973" spans="2:14" hidden="1" x14ac:dyDescent="0.25">
      <c r="B973" s="17" t="s">
        <v>582</v>
      </c>
      <c r="C973" s="3" t="s">
        <v>18</v>
      </c>
      <c r="D973" s="4">
        <v>3</v>
      </c>
      <c r="E973" s="2" t="s">
        <v>10</v>
      </c>
      <c r="F973" s="4">
        <v>3</v>
      </c>
      <c r="G973" s="4">
        <v>3</v>
      </c>
      <c r="H973" s="4">
        <v>6</v>
      </c>
      <c r="I973" s="4">
        <v>0.4</v>
      </c>
      <c r="J973" s="4">
        <v>0.1</v>
      </c>
      <c r="K973" s="4">
        <v>0.7</v>
      </c>
      <c r="L973" s="8">
        <v>0</v>
      </c>
      <c r="M973" s="4" t="str">
        <f>IF(AlimentosSMAECOPIA2[[#This Row],[Categoria]]="Cereales",AlimentosSMAECOPIA2[[#This Row],[Proteina]],"")</f>
        <v/>
      </c>
      <c r="N973" s="8">
        <f>AlimentosSMAECOPIA2[[#This Row],[Fibra]]/AlimentosSMAECOPIA2[[#This Row],[Peso_neto]]</f>
        <v>0</v>
      </c>
    </row>
    <row r="974" spans="2:14" hidden="1" x14ac:dyDescent="0.25">
      <c r="B974" s="17" t="s">
        <v>587</v>
      </c>
      <c r="C974" s="3" t="s">
        <v>18</v>
      </c>
      <c r="D974" s="4">
        <v>0.5</v>
      </c>
      <c r="E974" s="2" t="s">
        <v>50</v>
      </c>
      <c r="F974" s="4">
        <v>120</v>
      </c>
      <c r="G974" s="4">
        <v>120</v>
      </c>
      <c r="H974" s="4">
        <v>9</v>
      </c>
      <c r="I974" s="4">
        <v>1.4</v>
      </c>
      <c r="J974" s="4">
        <v>0.3</v>
      </c>
      <c r="K974" s="4">
        <v>0.1</v>
      </c>
      <c r="L974" s="8">
        <v>0</v>
      </c>
      <c r="M974" s="4" t="str">
        <f>IF(AlimentosSMAECOPIA2[[#This Row],[Categoria]]="Cereales",AlimentosSMAECOPIA2[[#This Row],[Proteina]],"")</f>
        <v/>
      </c>
      <c r="N974" s="8">
        <f>AlimentosSMAECOPIA2[[#This Row],[Fibra]]/AlimentosSMAECOPIA2[[#This Row],[Peso_neto]]</f>
        <v>0</v>
      </c>
    </row>
    <row r="975" spans="2:14" hidden="1" x14ac:dyDescent="0.25">
      <c r="B975" s="17" t="s">
        <v>588</v>
      </c>
      <c r="C975" s="3" t="s">
        <v>18</v>
      </c>
      <c r="D975" s="4">
        <v>1</v>
      </c>
      <c r="E975" s="2" t="s">
        <v>52</v>
      </c>
      <c r="F975" s="4">
        <v>12</v>
      </c>
      <c r="G975" s="4">
        <v>12</v>
      </c>
      <c r="H975" s="4">
        <v>2</v>
      </c>
      <c r="I975" s="4">
        <v>0</v>
      </c>
      <c r="J975" s="4">
        <v>0.2</v>
      </c>
      <c r="K975" s="4">
        <v>0.4</v>
      </c>
      <c r="L975" s="8">
        <v>0</v>
      </c>
      <c r="M975" s="4" t="str">
        <f>IF(AlimentosSMAECOPIA2[[#This Row],[Categoria]]="Cereales",AlimentosSMAECOPIA2[[#This Row],[Proteina]],"")</f>
        <v/>
      </c>
      <c r="N975" s="8">
        <f>AlimentosSMAECOPIA2[[#This Row],[Fibra]]/AlimentosSMAECOPIA2[[#This Row],[Peso_neto]]</f>
        <v>0</v>
      </c>
    </row>
    <row r="976" spans="2:14" hidden="1" x14ac:dyDescent="0.25">
      <c r="B976" s="17" t="s">
        <v>589</v>
      </c>
      <c r="C976" s="3" t="s">
        <v>18</v>
      </c>
      <c r="D976" s="4">
        <v>0.25</v>
      </c>
      <c r="E976" s="2" t="s">
        <v>50</v>
      </c>
      <c r="F976" s="4">
        <v>60</v>
      </c>
      <c r="G976" s="4">
        <v>60</v>
      </c>
      <c r="H976" s="4">
        <v>10</v>
      </c>
      <c r="I976" s="4">
        <v>1.2</v>
      </c>
      <c r="J976" s="4">
        <v>0.3</v>
      </c>
      <c r="K976" s="4">
        <v>0.2</v>
      </c>
      <c r="L976" s="8">
        <v>0</v>
      </c>
      <c r="M976" s="4" t="str">
        <f>IF(AlimentosSMAECOPIA2[[#This Row],[Categoria]]="Cereales",AlimentosSMAECOPIA2[[#This Row],[Proteina]],"")</f>
        <v/>
      </c>
      <c r="N976" s="8">
        <f>AlimentosSMAECOPIA2[[#This Row],[Fibra]]/AlimentosSMAECOPIA2[[#This Row],[Peso_neto]]</f>
        <v>0</v>
      </c>
    </row>
    <row r="977" spans="2:14" hidden="1" x14ac:dyDescent="0.25">
      <c r="B977" s="17" t="s">
        <v>590</v>
      </c>
      <c r="C977" s="3" t="s">
        <v>18</v>
      </c>
      <c r="D977" s="4">
        <v>0.33333333300000001</v>
      </c>
      <c r="E977" s="2" t="s">
        <v>52</v>
      </c>
      <c r="F977" s="4">
        <v>4</v>
      </c>
      <c r="G977" s="4">
        <v>4</v>
      </c>
      <c r="H977" s="4">
        <v>8</v>
      </c>
      <c r="I977" s="4">
        <v>0.6</v>
      </c>
      <c r="J977" s="4">
        <v>0.2</v>
      </c>
      <c r="K977" s="4">
        <v>1</v>
      </c>
      <c r="L977" s="8">
        <v>0</v>
      </c>
      <c r="M977" s="4" t="str">
        <f>IF(AlimentosSMAECOPIA2[[#This Row],[Categoria]]="Cereales",AlimentosSMAECOPIA2[[#This Row],[Proteina]],"")</f>
        <v/>
      </c>
      <c r="N977" s="8">
        <f>AlimentosSMAECOPIA2[[#This Row],[Fibra]]/AlimentosSMAECOPIA2[[#This Row],[Peso_neto]]</f>
        <v>0</v>
      </c>
    </row>
    <row r="978" spans="2:14" hidden="1" x14ac:dyDescent="0.25">
      <c r="B978" s="17" t="s">
        <v>591</v>
      </c>
      <c r="C978" s="3" t="s">
        <v>18</v>
      </c>
      <c r="D978" s="4">
        <v>20</v>
      </c>
      <c r="E978" s="2" t="s">
        <v>10</v>
      </c>
      <c r="F978" s="4">
        <v>20</v>
      </c>
      <c r="G978" s="4">
        <v>20</v>
      </c>
      <c r="H978" s="4">
        <v>6</v>
      </c>
      <c r="I978" s="4">
        <v>0</v>
      </c>
      <c r="J978" s="4">
        <v>0.4</v>
      </c>
      <c r="K978" s="4">
        <v>0.2</v>
      </c>
      <c r="L978" s="8">
        <v>0</v>
      </c>
      <c r="M978" s="4" t="str">
        <f>IF(AlimentosSMAECOPIA2[[#This Row],[Categoria]]="Cereales",AlimentosSMAECOPIA2[[#This Row],[Proteina]],"")</f>
        <v/>
      </c>
      <c r="N978" s="8">
        <f>AlimentosSMAECOPIA2[[#This Row],[Fibra]]/AlimentosSMAECOPIA2[[#This Row],[Peso_neto]]</f>
        <v>0</v>
      </c>
    </row>
    <row r="979" spans="2:14" hidden="1" x14ac:dyDescent="0.25">
      <c r="B979" s="17" t="s">
        <v>592</v>
      </c>
      <c r="C979" s="3" t="s">
        <v>18</v>
      </c>
      <c r="D979" s="4">
        <v>0.25</v>
      </c>
      <c r="E979" s="2" t="s">
        <v>50</v>
      </c>
      <c r="F979" s="4">
        <v>60</v>
      </c>
      <c r="G979" s="4">
        <v>60</v>
      </c>
      <c r="H979" s="4">
        <v>10</v>
      </c>
      <c r="I979" s="4">
        <v>1.2</v>
      </c>
      <c r="J979" s="4">
        <v>0.3</v>
      </c>
      <c r="K979" s="4">
        <v>0.2</v>
      </c>
      <c r="L979" s="8">
        <v>0</v>
      </c>
      <c r="M979" s="4" t="str">
        <f>IF(AlimentosSMAECOPIA2[[#This Row],[Categoria]]="Cereales",AlimentosSMAECOPIA2[[#This Row],[Proteina]],"")</f>
        <v/>
      </c>
      <c r="N979" s="8">
        <f>AlimentosSMAECOPIA2[[#This Row],[Fibra]]/AlimentosSMAECOPIA2[[#This Row],[Peso_neto]]</f>
        <v>0</v>
      </c>
    </row>
    <row r="980" spans="2:14" hidden="1" x14ac:dyDescent="0.25">
      <c r="B980" s="17" t="s">
        <v>593</v>
      </c>
      <c r="C980" s="3" t="s">
        <v>18</v>
      </c>
      <c r="D980" s="4">
        <v>5</v>
      </c>
      <c r="E980" s="2" t="s">
        <v>52</v>
      </c>
      <c r="F980" s="4">
        <v>60</v>
      </c>
      <c r="G980" s="4">
        <v>60</v>
      </c>
      <c r="H980" s="4">
        <v>5</v>
      </c>
      <c r="I980" s="4">
        <v>0.3</v>
      </c>
      <c r="J980" s="4">
        <v>0</v>
      </c>
      <c r="K980" s="4">
        <v>0.8</v>
      </c>
      <c r="L980" s="8">
        <v>0</v>
      </c>
      <c r="M980" s="4" t="str">
        <f>IF(AlimentosSMAECOPIA2[[#This Row],[Categoria]]="Cereales",AlimentosSMAECOPIA2[[#This Row],[Proteina]],"")</f>
        <v/>
      </c>
      <c r="N980" s="8">
        <f>AlimentosSMAECOPIA2[[#This Row],[Fibra]]/AlimentosSMAECOPIA2[[#This Row],[Peso_neto]]</f>
        <v>0</v>
      </c>
    </row>
    <row r="981" spans="2:14" hidden="1" x14ac:dyDescent="0.25">
      <c r="B981" s="17" t="s">
        <v>594</v>
      </c>
      <c r="C981" s="3" t="s">
        <v>18</v>
      </c>
      <c r="D981" s="4">
        <v>1</v>
      </c>
      <c r="E981" s="2" t="s">
        <v>52</v>
      </c>
      <c r="F981" s="4">
        <v>12</v>
      </c>
      <c r="G981" s="4">
        <v>12</v>
      </c>
      <c r="H981" s="4">
        <v>2</v>
      </c>
      <c r="I981" s="4">
        <v>0</v>
      </c>
      <c r="J981" s="4">
        <v>0.4</v>
      </c>
      <c r="K981" s="4">
        <v>0.4</v>
      </c>
      <c r="L981" s="8">
        <v>0</v>
      </c>
      <c r="M981" s="4" t="str">
        <f>IF(AlimentosSMAECOPIA2[[#This Row],[Categoria]]="Cereales",AlimentosSMAECOPIA2[[#This Row],[Proteina]],"")</f>
        <v/>
      </c>
      <c r="N981" s="8">
        <f>AlimentosSMAECOPIA2[[#This Row],[Fibra]]/AlimentosSMAECOPIA2[[#This Row],[Peso_neto]]</f>
        <v>0</v>
      </c>
    </row>
    <row r="982" spans="2:14" hidden="1" x14ac:dyDescent="0.25">
      <c r="B982" s="17" t="s">
        <v>595</v>
      </c>
      <c r="C982" s="3" t="s">
        <v>18</v>
      </c>
      <c r="D982" s="4">
        <v>0.33333333300000001</v>
      </c>
      <c r="E982" s="2" t="s">
        <v>45</v>
      </c>
      <c r="F982" s="4">
        <v>2</v>
      </c>
      <c r="G982" s="4">
        <v>2</v>
      </c>
      <c r="H982" s="4">
        <v>4</v>
      </c>
      <c r="I982" s="4">
        <v>0.3</v>
      </c>
      <c r="J982" s="4">
        <v>0.1</v>
      </c>
      <c r="K982" s="4">
        <v>0.5</v>
      </c>
      <c r="L982" s="8">
        <v>0</v>
      </c>
      <c r="M982" s="4" t="str">
        <f>IF(AlimentosSMAECOPIA2[[#This Row],[Categoria]]="Cereales",AlimentosSMAECOPIA2[[#This Row],[Proteina]],"")</f>
        <v/>
      </c>
      <c r="N982" s="8">
        <f>AlimentosSMAECOPIA2[[#This Row],[Fibra]]/AlimentosSMAECOPIA2[[#This Row],[Peso_neto]]</f>
        <v>0</v>
      </c>
    </row>
    <row r="983" spans="2:14" hidden="1" x14ac:dyDescent="0.25">
      <c r="B983" s="17" t="s">
        <v>596</v>
      </c>
      <c r="C983" s="3" t="s">
        <v>18</v>
      </c>
      <c r="D983" s="4">
        <v>0.33333333300000001</v>
      </c>
      <c r="E983" s="2" t="s">
        <v>52</v>
      </c>
      <c r="F983" s="4">
        <v>4</v>
      </c>
      <c r="G983" s="4">
        <v>4</v>
      </c>
      <c r="H983" s="4">
        <v>8</v>
      </c>
      <c r="I983" s="4">
        <v>0.6</v>
      </c>
      <c r="J983" s="4">
        <v>0.2</v>
      </c>
      <c r="K983" s="4">
        <v>1</v>
      </c>
      <c r="L983" s="8">
        <v>0</v>
      </c>
      <c r="M983" s="4" t="str">
        <f>IF(AlimentosSMAECOPIA2[[#This Row],[Categoria]]="Cereales",AlimentosSMAECOPIA2[[#This Row],[Proteina]],"")</f>
        <v/>
      </c>
      <c r="N983" s="8">
        <f>AlimentosSMAECOPIA2[[#This Row],[Fibra]]/AlimentosSMAECOPIA2[[#This Row],[Peso_neto]]</f>
        <v>0</v>
      </c>
    </row>
    <row r="984" spans="2:14" hidden="1" x14ac:dyDescent="0.25">
      <c r="B984" s="17" t="s">
        <v>597</v>
      </c>
      <c r="C984" s="3" t="s">
        <v>18</v>
      </c>
      <c r="D984" s="4">
        <v>0.25</v>
      </c>
      <c r="E984" s="2" t="s">
        <v>50</v>
      </c>
      <c r="F984" s="4">
        <v>60</v>
      </c>
      <c r="G984" s="4">
        <v>60</v>
      </c>
      <c r="H984" s="4">
        <v>8</v>
      </c>
      <c r="I984" s="4">
        <v>1.3</v>
      </c>
      <c r="J984" s="4">
        <v>0.2</v>
      </c>
      <c r="K984" s="4">
        <v>0</v>
      </c>
      <c r="L984" s="8">
        <v>0</v>
      </c>
      <c r="M984" s="4" t="str">
        <f>IF(AlimentosSMAECOPIA2[[#This Row],[Categoria]]="Cereales",AlimentosSMAECOPIA2[[#This Row],[Proteina]],"")</f>
        <v/>
      </c>
      <c r="N984" s="8">
        <f>AlimentosSMAECOPIA2[[#This Row],[Fibra]]/AlimentosSMAECOPIA2[[#This Row],[Peso_neto]]</f>
        <v>0</v>
      </c>
    </row>
    <row r="985" spans="2:14" hidden="1" x14ac:dyDescent="0.25">
      <c r="B985" s="17" t="s">
        <v>598</v>
      </c>
      <c r="C985" s="3" t="s">
        <v>18</v>
      </c>
      <c r="D985" s="4">
        <v>0.33333333300000001</v>
      </c>
      <c r="E985" s="2" t="s">
        <v>45</v>
      </c>
      <c r="F985" s="4">
        <v>2</v>
      </c>
      <c r="G985" s="4">
        <v>2</v>
      </c>
      <c r="H985" s="4">
        <v>5</v>
      </c>
      <c r="I985" s="4">
        <v>0.3</v>
      </c>
      <c r="J985" s="4">
        <v>0.2</v>
      </c>
      <c r="K985" s="4">
        <v>0.5</v>
      </c>
      <c r="L985" s="8">
        <v>0</v>
      </c>
      <c r="M985" s="4" t="str">
        <f>IF(AlimentosSMAECOPIA2[[#This Row],[Categoria]]="Cereales",AlimentosSMAECOPIA2[[#This Row],[Proteina]],"")</f>
        <v/>
      </c>
      <c r="N985" s="8">
        <f>AlimentosSMAECOPIA2[[#This Row],[Fibra]]/AlimentosSMAECOPIA2[[#This Row],[Peso_neto]]</f>
        <v>0</v>
      </c>
    </row>
    <row r="986" spans="2:14" hidden="1" x14ac:dyDescent="0.25">
      <c r="B986" s="17" t="s">
        <v>599</v>
      </c>
      <c r="C986" s="3" t="s">
        <v>18</v>
      </c>
      <c r="D986" s="4">
        <v>0.25</v>
      </c>
      <c r="E986" s="2" t="s">
        <v>50</v>
      </c>
      <c r="F986" s="4">
        <v>60</v>
      </c>
      <c r="G986" s="4">
        <v>60</v>
      </c>
      <c r="H986" s="4">
        <v>8</v>
      </c>
      <c r="I986" s="4">
        <v>1.3</v>
      </c>
      <c r="J986" s="4">
        <v>0.2</v>
      </c>
      <c r="K986" s="4">
        <v>0</v>
      </c>
      <c r="L986" s="8">
        <v>0</v>
      </c>
      <c r="M986" s="4" t="str">
        <f>IF(AlimentosSMAECOPIA2[[#This Row],[Categoria]]="Cereales",AlimentosSMAECOPIA2[[#This Row],[Proteina]],"")</f>
        <v/>
      </c>
      <c r="N986" s="8">
        <f>AlimentosSMAECOPIA2[[#This Row],[Fibra]]/AlimentosSMAECOPIA2[[#This Row],[Peso_neto]]</f>
        <v>0</v>
      </c>
    </row>
    <row r="987" spans="2:14" hidden="1" x14ac:dyDescent="0.25">
      <c r="B987" s="17" t="s">
        <v>600</v>
      </c>
      <c r="C987" s="3" t="s">
        <v>18</v>
      </c>
      <c r="D987" s="4">
        <v>0.33333333300000001</v>
      </c>
      <c r="E987" s="2" t="s">
        <v>52</v>
      </c>
      <c r="F987" s="4">
        <v>4</v>
      </c>
      <c r="G987" s="4">
        <v>4</v>
      </c>
      <c r="H987" s="4">
        <v>8</v>
      </c>
      <c r="I987" s="4">
        <v>0.6</v>
      </c>
      <c r="J987" s="4">
        <v>0.2</v>
      </c>
      <c r="K987" s="4">
        <v>1</v>
      </c>
      <c r="L987" s="8">
        <v>0</v>
      </c>
      <c r="M987" s="4" t="str">
        <f>IF(AlimentosSMAECOPIA2[[#This Row],[Categoria]]="Cereales",AlimentosSMAECOPIA2[[#This Row],[Proteina]],"")</f>
        <v/>
      </c>
      <c r="N987" s="8">
        <f>AlimentosSMAECOPIA2[[#This Row],[Fibra]]/AlimentosSMAECOPIA2[[#This Row],[Peso_neto]]</f>
        <v>0</v>
      </c>
    </row>
    <row r="988" spans="2:14" hidden="1" x14ac:dyDescent="0.25">
      <c r="B988" s="17" t="s">
        <v>601</v>
      </c>
      <c r="C988" s="3" t="s">
        <v>18</v>
      </c>
      <c r="D988" s="4">
        <v>2</v>
      </c>
      <c r="E988" s="2" t="s">
        <v>10</v>
      </c>
      <c r="F988" s="4">
        <v>2</v>
      </c>
      <c r="G988" s="4">
        <v>2</v>
      </c>
      <c r="H988" s="4">
        <v>6</v>
      </c>
      <c r="I988" s="4">
        <v>0.3</v>
      </c>
      <c r="J988" s="4">
        <v>0</v>
      </c>
      <c r="K988" s="4">
        <v>1.5</v>
      </c>
      <c r="L988" s="8">
        <v>0</v>
      </c>
      <c r="M988" s="4" t="str">
        <f>IF(AlimentosSMAECOPIA2[[#This Row],[Categoria]]="Cereales",AlimentosSMAECOPIA2[[#This Row],[Proteina]],"")</f>
        <v/>
      </c>
      <c r="N988" s="8">
        <f>AlimentosSMAECOPIA2[[#This Row],[Fibra]]/AlimentosSMAECOPIA2[[#This Row],[Peso_neto]]</f>
        <v>0</v>
      </c>
    </row>
    <row r="989" spans="2:14" hidden="1" x14ac:dyDescent="0.25">
      <c r="B989" s="17" t="s">
        <v>650</v>
      </c>
      <c r="C989" s="3" t="s">
        <v>18</v>
      </c>
      <c r="D989" s="4">
        <v>1</v>
      </c>
      <c r="E989" s="2" t="s">
        <v>15</v>
      </c>
      <c r="F989" s="4">
        <v>3</v>
      </c>
      <c r="G989" s="4">
        <v>3</v>
      </c>
      <c r="H989" s="4">
        <v>8</v>
      </c>
      <c r="I989" s="4">
        <v>0</v>
      </c>
      <c r="J989" s="4">
        <v>0</v>
      </c>
      <c r="K989" s="4">
        <v>1.8</v>
      </c>
      <c r="L989" s="8">
        <v>0</v>
      </c>
      <c r="M989" s="4" t="str">
        <f>IF(AlimentosSMAECOPIA2[[#This Row],[Categoria]]="Cereales",AlimentosSMAECOPIA2[[#This Row],[Proteina]],"")</f>
        <v/>
      </c>
      <c r="N989" s="8">
        <f>AlimentosSMAECOPIA2[[#This Row],[Fibra]]/AlimentosSMAECOPIA2[[#This Row],[Peso_neto]]</f>
        <v>0</v>
      </c>
    </row>
    <row r="990" spans="2:14" hidden="1" x14ac:dyDescent="0.25">
      <c r="B990" s="17" t="s">
        <v>665</v>
      </c>
      <c r="C990" s="3" t="s">
        <v>18</v>
      </c>
      <c r="D990" s="4">
        <v>0.25</v>
      </c>
      <c r="E990" s="2" t="s">
        <v>45</v>
      </c>
      <c r="F990" s="4">
        <v>6</v>
      </c>
      <c r="G990" s="4">
        <v>6</v>
      </c>
      <c r="H990" s="4">
        <v>12</v>
      </c>
      <c r="I990" s="4">
        <v>0.8</v>
      </c>
      <c r="J990" s="4">
        <v>0.2</v>
      </c>
      <c r="K990" s="4">
        <v>1.4</v>
      </c>
      <c r="L990" s="8">
        <v>0</v>
      </c>
      <c r="M990" s="4" t="str">
        <f>IF(AlimentosSMAECOPIA2[[#This Row],[Categoria]]="Cereales",AlimentosSMAECOPIA2[[#This Row],[Proteina]],"")</f>
        <v/>
      </c>
      <c r="N990" s="8">
        <f>AlimentosSMAECOPIA2[[#This Row],[Fibra]]/AlimentosSMAECOPIA2[[#This Row],[Peso_neto]]</f>
        <v>0</v>
      </c>
    </row>
    <row r="991" spans="2:14" hidden="1" x14ac:dyDescent="0.25">
      <c r="B991" s="17" t="s">
        <v>678</v>
      </c>
      <c r="C991" s="3" t="s">
        <v>18</v>
      </c>
      <c r="D991" s="4">
        <v>1</v>
      </c>
      <c r="E991" s="2" t="s">
        <v>15</v>
      </c>
      <c r="F991" s="4">
        <v>2</v>
      </c>
      <c r="G991" s="4">
        <v>2</v>
      </c>
      <c r="H991" s="4">
        <v>7</v>
      </c>
      <c r="I991" s="4">
        <v>0.3</v>
      </c>
      <c r="J991" s="4">
        <v>0.3</v>
      </c>
      <c r="K991" s="4">
        <v>1.2</v>
      </c>
      <c r="L991" s="8">
        <v>0</v>
      </c>
      <c r="M991" s="4" t="str">
        <f>IF(AlimentosSMAECOPIA2[[#This Row],[Categoria]]="Cereales",AlimentosSMAECOPIA2[[#This Row],[Proteina]],"")</f>
        <v/>
      </c>
      <c r="N991" s="8">
        <f>AlimentosSMAECOPIA2[[#This Row],[Fibra]]/AlimentosSMAECOPIA2[[#This Row],[Peso_neto]]</f>
        <v>0</v>
      </c>
    </row>
    <row r="992" spans="2:14" hidden="1" x14ac:dyDescent="0.25">
      <c r="B992" s="17" t="s">
        <v>679</v>
      </c>
      <c r="C992" s="3" t="s">
        <v>18</v>
      </c>
      <c r="D992" s="4">
        <v>1</v>
      </c>
      <c r="E992" s="2" t="s">
        <v>15</v>
      </c>
      <c r="F992" s="4">
        <v>2</v>
      </c>
      <c r="G992" s="4">
        <v>2</v>
      </c>
      <c r="H992" s="4">
        <v>7</v>
      </c>
      <c r="I992" s="4">
        <v>0.3</v>
      </c>
      <c r="J992" s="4">
        <v>0.3</v>
      </c>
      <c r="K992" s="4">
        <v>1.2</v>
      </c>
      <c r="L992" s="8">
        <v>0</v>
      </c>
      <c r="M992" s="4" t="str">
        <f>IF(AlimentosSMAECOPIA2[[#This Row],[Categoria]]="Cereales",AlimentosSMAECOPIA2[[#This Row],[Proteina]],"")</f>
        <v/>
      </c>
      <c r="N992" s="8">
        <f>AlimentosSMAECOPIA2[[#This Row],[Fibra]]/AlimentosSMAECOPIA2[[#This Row],[Peso_neto]]</f>
        <v>0</v>
      </c>
    </row>
    <row r="993" spans="2:14" hidden="1" x14ac:dyDescent="0.25">
      <c r="B993" s="17" t="s">
        <v>680</v>
      </c>
      <c r="C993" s="3" t="s">
        <v>18</v>
      </c>
      <c r="D993" s="4">
        <v>1</v>
      </c>
      <c r="E993" s="2" t="s">
        <v>15</v>
      </c>
      <c r="F993" s="4">
        <v>2</v>
      </c>
      <c r="G993" s="4">
        <v>2</v>
      </c>
      <c r="H993" s="4">
        <v>4</v>
      </c>
      <c r="I993" s="4">
        <v>0.2</v>
      </c>
      <c r="J993" s="4">
        <v>0</v>
      </c>
      <c r="K993" s="4">
        <v>0.7</v>
      </c>
      <c r="L993" s="8">
        <v>0</v>
      </c>
      <c r="M993" s="4" t="str">
        <f>IF(AlimentosSMAECOPIA2[[#This Row],[Categoria]]="Cereales",AlimentosSMAECOPIA2[[#This Row],[Proteina]],"")</f>
        <v/>
      </c>
      <c r="N993" s="8">
        <f>AlimentosSMAECOPIA2[[#This Row],[Fibra]]/AlimentosSMAECOPIA2[[#This Row],[Peso_neto]]</f>
        <v>0</v>
      </c>
    </row>
    <row r="994" spans="2:14" hidden="1" x14ac:dyDescent="0.25">
      <c r="B994" s="17" t="s">
        <v>683</v>
      </c>
      <c r="C994" s="3" t="s">
        <v>18</v>
      </c>
      <c r="D994" s="4">
        <v>1</v>
      </c>
      <c r="E994" s="2" t="s">
        <v>50</v>
      </c>
      <c r="F994" s="4">
        <v>240</v>
      </c>
      <c r="G994" s="4">
        <v>240</v>
      </c>
      <c r="H994" s="4">
        <v>1</v>
      </c>
      <c r="I994" s="4">
        <v>0</v>
      </c>
      <c r="J994" s="4">
        <v>0</v>
      </c>
      <c r="K994" s="4">
        <v>0.1</v>
      </c>
      <c r="L994" s="8">
        <v>0</v>
      </c>
      <c r="M994" s="4" t="str">
        <f>IF(AlimentosSMAECOPIA2[[#This Row],[Categoria]]="Cereales",AlimentosSMAECOPIA2[[#This Row],[Proteina]],"")</f>
        <v/>
      </c>
      <c r="N994" s="8">
        <f>AlimentosSMAECOPIA2[[#This Row],[Fibra]]/AlimentosSMAECOPIA2[[#This Row],[Peso_neto]]</f>
        <v>0</v>
      </c>
    </row>
    <row r="995" spans="2:14" hidden="1" x14ac:dyDescent="0.25">
      <c r="B995" s="17" t="s">
        <v>684</v>
      </c>
      <c r="C995" s="3" t="s">
        <v>18</v>
      </c>
      <c r="D995" s="4">
        <v>1</v>
      </c>
      <c r="E995" s="2" t="s">
        <v>50</v>
      </c>
      <c r="F995" s="4">
        <v>240</v>
      </c>
      <c r="G995" s="4">
        <v>240</v>
      </c>
      <c r="H995" s="4">
        <v>3</v>
      </c>
      <c r="I995" s="4">
        <v>0.1</v>
      </c>
      <c r="J995" s="4">
        <v>0</v>
      </c>
      <c r="K995" s="4">
        <v>0</v>
      </c>
      <c r="L995" s="8">
        <v>0</v>
      </c>
      <c r="M995" s="4" t="str">
        <f>IF(AlimentosSMAECOPIA2[[#This Row],[Categoria]]="Cereales",AlimentosSMAECOPIA2[[#This Row],[Proteina]],"")</f>
        <v/>
      </c>
      <c r="N995" s="8">
        <f>AlimentosSMAECOPIA2[[#This Row],[Fibra]]/AlimentosSMAECOPIA2[[#This Row],[Peso_neto]]</f>
        <v>0</v>
      </c>
    </row>
    <row r="996" spans="2:14" hidden="1" x14ac:dyDescent="0.25">
      <c r="B996" s="17" t="s">
        <v>718</v>
      </c>
      <c r="C996" s="3" t="s">
        <v>18</v>
      </c>
      <c r="D996" s="4">
        <v>5</v>
      </c>
      <c r="E996" s="2" t="s">
        <v>15</v>
      </c>
      <c r="F996" s="4">
        <v>8</v>
      </c>
      <c r="G996" s="4">
        <v>8</v>
      </c>
      <c r="H996" s="4">
        <v>3</v>
      </c>
      <c r="I996" s="4">
        <v>0.3</v>
      </c>
      <c r="J996" s="4">
        <v>0.1</v>
      </c>
      <c r="K996" s="4">
        <v>0.5</v>
      </c>
      <c r="L996" s="8">
        <v>0</v>
      </c>
      <c r="M996" s="4" t="str">
        <f>IF(AlimentosSMAECOPIA2[[#This Row],[Categoria]]="Cereales",AlimentosSMAECOPIA2[[#This Row],[Proteina]],"")</f>
        <v/>
      </c>
      <c r="N996" s="8">
        <f>AlimentosSMAECOPIA2[[#This Row],[Fibra]]/AlimentosSMAECOPIA2[[#This Row],[Peso_neto]]</f>
        <v>0</v>
      </c>
    </row>
    <row r="997" spans="2:14" hidden="1" x14ac:dyDescent="0.25">
      <c r="B997" s="17" t="s">
        <v>719</v>
      </c>
      <c r="C997" s="3" t="s">
        <v>18</v>
      </c>
      <c r="D997" s="4">
        <v>1</v>
      </c>
      <c r="E997" s="2" t="s">
        <v>15</v>
      </c>
      <c r="F997" s="4">
        <v>1</v>
      </c>
      <c r="G997" s="4">
        <v>1</v>
      </c>
      <c r="H997" s="4">
        <v>3</v>
      </c>
      <c r="I997" s="4">
        <v>0.2</v>
      </c>
      <c r="J997" s="4">
        <v>0</v>
      </c>
      <c r="K997" s="4">
        <v>0.6</v>
      </c>
      <c r="L997" s="8">
        <v>0</v>
      </c>
      <c r="M997" s="4" t="str">
        <f>IF(AlimentosSMAECOPIA2[[#This Row],[Categoria]]="Cereales",AlimentosSMAECOPIA2[[#This Row],[Proteina]],"")</f>
        <v/>
      </c>
      <c r="N997" s="8">
        <f>AlimentosSMAECOPIA2[[#This Row],[Fibra]]/AlimentosSMAECOPIA2[[#This Row],[Peso_neto]]</f>
        <v>0</v>
      </c>
    </row>
    <row r="998" spans="2:14" hidden="1" x14ac:dyDescent="0.25">
      <c r="B998" s="17" t="s">
        <v>720</v>
      </c>
      <c r="C998" s="3" t="s">
        <v>18</v>
      </c>
      <c r="D998" s="4">
        <v>1</v>
      </c>
      <c r="E998" s="2" t="s">
        <v>15</v>
      </c>
      <c r="F998" s="4">
        <v>2</v>
      </c>
      <c r="G998" s="4">
        <v>2</v>
      </c>
      <c r="H998" s="4">
        <v>6</v>
      </c>
      <c r="I998" s="4">
        <v>0.3</v>
      </c>
      <c r="J998" s="4">
        <v>0.3</v>
      </c>
      <c r="K998" s="4">
        <v>1.1000000000000001</v>
      </c>
      <c r="L998" s="8">
        <v>0</v>
      </c>
      <c r="M998" s="4" t="str">
        <f>IF(AlimentosSMAECOPIA2[[#This Row],[Categoria]]="Cereales",AlimentosSMAECOPIA2[[#This Row],[Proteina]],"")</f>
        <v/>
      </c>
      <c r="N998" s="8">
        <f>AlimentosSMAECOPIA2[[#This Row],[Fibra]]/AlimentosSMAECOPIA2[[#This Row],[Peso_neto]]</f>
        <v>0</v>
      </c>
    </row>
    <row r="999" spans="2:14" hidden="1" x14ac:dyDescent="0.25">
      <c r="B999" s="17" t="s">
        <v>735</v>
      </c>
      <c r="C999" s="3" t="s">
        <v>18</v>
      </c>
      <c r="D999" s="4">
        <v>1</v>
      </c>
      <c r="E999" s="2" t="s">
        <v>15</v>
      </c>
      <c r="F999" s="4">
        <v>2</v>
      </c>
      <c r="G999" s="4">
        <v>2</v>
      </c>
      <c r="H999" s="4">
        <v>6</v>
      </c>
      <c r="I999" s="4">
        <v>0.2</v>
      </c>
      <c r="J999" s="4">
        <v>0.2</v>
      </c>
      <c r="K999" s="4">
        <v>1.3</v>
      </c>
      <c r="L999" s="8">
        <v>0</v>
      </c>
      <c r="M999" s="4" t="str">
        <f>IF(AlimentosSMAECOPIA2[[#This Row],[Categoria]]="Cereales",AlimentosSMAECOPIA2[[#This Row],[Proteina]],"")</f>
        <v/>
      </c>
      <c r="N999" s="8">
        <f>AlimentosSMAECOPIA2[[#This Row],[Fibra]]/AlimentosSMAECOPIA2[[#This Row],[Peso_neto]]</f>
        <v>0</v>
      </c>
    </row>
    <row r="1000" spans="2:14" hidden="1" x14ac:dyDescent="0.25">
      <c r="B1000" s="17" t="s">
        <v>738</v>
      </c>
      <c r="C1000" s="3" t="s">
        <v>18</v>
      </c>
      <c r="D1000" s="4">
        <v>1</v>
      </c>
      <c r="E1000" s="2" t="s">
        <v>15</v>
      </c>
      <c r="F1000" s="4">
        <v>2</v>
      </c>
      <c r="G1000" s="4">
        <v>2</v>
      </c>
      <c r="H1000" s="4">
        <v>6</v>
      </c>
      <c r="I1000" s="4">
        <v>0.5</v>
      </c>
      <c r="J1000" s="4">
        <v>0.1</v>
      </c>
      <c r="K1000" s="4">
        <v>1</v>
      </c>
      <c r="L1000" s="8">
        <v>0</v>
      </c>
      <c r="M1000" s="4" t="str">
        <f>IF(AlimentosSMAECOPIA2[[#This Row],[Categoria]]="Cereales",AlimentosSMAECOPIA2[[#This Row],[Proteina]],"")</f>
        <v/>
      </c>
      <c r="N1000" s="8">
        <f>AlimentosSMAECOPIA2[[#This Row],[Fibra]]/AlimentosSMAECOPIA2[[#This Row],[Peso_neto]]</f>
        <v>0</v>
      </c>
    </row>
    <row r="1001" spans="2:14" hidden="1" x14ac:dyDescent="0.25">
      <c r="B1001" s="17" t="s">
        <v>739</v>
      </c>
      <c r="C1001" s="3" t="s">
        <v>18</v>
      </c>
      <c r="D1001" s="4">
        <v>1</v>
      </c>
      <c r="E1001" s="2" t="s">
        <v>15</v>
      </c>
      <c r="F1001" s="4">
        <v>2</v>
      </c>
      <c r="G1001" s="4">
        <v>2</v>
      </c>
      <c r="H1001" s="4">
        <v>6</v>
      </c>
      <c r="I1001" s="4">
        <v>0.5</v>
      </c>
      <c r="J1001" s="4">
        <v>0.1</v>
      </c>
      <c r="K1001" s="4">
        <v>1</v>
      </c>
      <c r="L1001" s="8">
        <v>0</v>
      </c>
      <c r="M1001" s="4" t="str">
        <f>IF(AlimentosSMAECOPIA2[[#This Row],[Categoria]]="Cereales",AlimentosSMAECOPIA2[[#This Row],[Proteina]],"")</f>
        <v/>
      </c>
      <c r="N1001" s="8">
        <f>AlimentosSMAECOPIA2[[#This Row],[Fibra]]/AlimentosSMAECOPIA2[[#This Row],[Peso_neto]]</f>
        <v>0</v>
      </c>
    </row>
    <row r="1002" spans="2:14" hidden="1" x14ac:dyDescent="0.25">
      <c r="B1002" s="17" t="s">
        <v>740</v>
      </c>
      <c r="C1002" s="3" t="s">
        <v>18</v>
      </c>
      <c r="D1002" s="4">
        <v>1</v>
      </c>
      <c r="E1002" s="2" t="s">
        <v>15</v>
      </c>
      <c r="F1002" s="4">
        <v>2</v>
      </c>
      <c r="G1002" s="4">
        <v>2</v>
      </c>
      <c r="H1002" s="4">
        <v>6</v>
      </c>
      <c r="I1002" s="4">
        <v>0.5</v>
      </c>
      <c r="J1002" s="4">
        <v>0.1</v>
      </c>
      <c r="K1002" s="4">
        <v>1</v>
      </c>
      <c r="L1002" s="8">
        <v>0</v>
      </c>
      <c r="M1002" s="4" t="str">
        <f>IF(AlimentosSMAECOPIA2[[#This Row],[Categoria]]="Cereales",AlimentosSMAECOPIA2[[#This Row],[Proteina]],"")</f>
        <v/>
      </c>
      <c r="N1002" s="8">
        <f>AlimentosSMAECOPIA2[[#This Row],[Fibra]]/AlimentosSMAECOPIA2[[#This Row],[Peso_neto]]</f>
        <v>0</v>
      </c>
    </row>
    <row r="1003" spans="2:14" hidden="1" x14ac:dyDescent="0.25">
      <c r="B1003" s="17" t="s">
        <v>741</v>
      </c>
      <c r="C1003" s="3" t="s">
        <v>18</v>
      </c>
      <c r="D1003" s="4">
        <v>1</v>
      </c>
      <c r="E1003" s="2" t="s">
        <v>15</v>
      </c>
      <c r="F1003" s="4">
        <v>5</v>
      </c>
      <c r="G1003" s="4">
        <v>5</v>
      </c>
      <c r="H1003" s="4">
        <v>8</v>
      </c>
      <c r="I1003" s="4">
        <v>0</v>
      </c>
      <c r="J1003" s="4">
        <v>0</v>
      </c>
      <c r="K1003" s="4">
        <v>0.4</v>
      </c>
      <c r="L1003" s="8">
        <v>0</v>
      </c>
      <c r="M1003" s="4" t="str">
        <f>IF(AlimentosSMAECOPIA2[[#This Row],[Categoria]]="Cereales",AlimentosSMAECOPIA2[[#This Row],[Proteina]],"")</f>
        <v/>
      </c>
      <c r="N1003" s="8">
        <f>AlimentosSMAECOPIA2[[#This Row],[Fibra]]/AlimentosSMAECOPIA2[[#This Row],[Peso_neto]]</f>
        <v>0</v>
      </c>
    </row>
    <row r="1004" spans="2:14" hidden="1" x14ac:dyDescent="0.25">
      <c r="B1004" s="17" t="s">
        <v>783</v>
      </c>
      <c r="C1004" s="3" t="s">
        <v>18</v>
      </c>
      <c r="D1004" s="4">
        <v>1</v>
      </c>
      <c r="E1004" s="2" t="s">
        <v>50</v>
      </c>
      <c r="F1004" s="4">
        <v>37</v>
      </c>
      <c r="G1004" s="4">
        <v>37</v>
      </c>
      <c r="H1004" s="4">
        <v>1</v>
      </c>
      <c r="I1004" s="4">
        <v>0</v>
      </c>
      <c r="J1004" s="4">
        <v>0</v>
      </c>
      <c r="K1004" s="4">
        <v>0.2</v>
      </c>
      <c r="L1004" s="8">
        <v>0</v>
      </c>
      <c r="M1004" s="4" t="str">
        <f>IF(AlimentosSMAECOPIA2[[#This Row],[Categoria]]="Cereales",AlimentosSMAECOPIA2[[#This Row],[Proteina]],"")</f>
        <v/>
      </c>
      <c r="N1004" s="8">
        <f>AlimentosSMAECOPIA2[[#This Row],[Fibra]]/AlimentosSMAECOPIA2[[#This Row],[Peso_neto]]</f>
        <v>0</v>
      </c>
    </row>
    <row r="1005" spans="2:14" hidden="1" x14ac:dyDescent="0.25">
      <c r="B1005" s="17" t="s">
        <v>854</v>
      </c>
      <c r="C1005" s="3" t="s">
        <v>18</v>
      </c>
      <c r="D1005" s="4">
        <v>0.25</v>
      </c>
      <c r="E1005" s="2" t="s">
        <v>50</v>
      </c>
      <c r="F1005" s="4">
        <v>60</v>
      </c>
      <c r="G1005" s="4">
        <v>60</v>
      </c>
      <c r="H1005" s="4">
        <v>4</v>
      </c>
      <c r="I1005" s="4">
        <v>0.6</v>
      </c>
      <c r="J1005" s="4">
        <v>0</v>
      </c>
      <c r="K1005" s="4">
        <v>0.4</v>
      </c>
      <c r="L1005" s="8">
        <v>0</v>
      </c>
      <c r="M1005" s="4" t="str">
        <f>IF(AlimentosSMAECOPIA2[[#This Row],[Categoria]]="Cereales",AlimentosSMAECOPIA2[[#This Row],[Proteina]],"")</f>
        <v/>
      </c>
      <c r="N1005" s="8">
        <f>AlimentosSMAECOPIA2[[#This Row],[Fibra]]/AlimentosSMAECOPIA2[[#This Row],[Peso_neto]]</f>
        <v>0</v>
      </c>
    </row>
    <row r="1006" spans="2:14" hidden="1" x14ac:dyDescent="0.25">
      <c r="B1006" s="17" t="s">
        <v>859</v>
      </c>
      <c r="C1006" s="3" t="s">
        <v>18</v>
      </c>
      <c r="D1006" s="4">
        <v>1</v>
      </c>
      <c r="E1006" s="2" t="s">
        <v>50</v>
      </c>
      <c r="F1006" s="4">
        <v>121</v>
      </c>
      <c r="G1006" s="4">
        <v>121</v>
      </c>
      <c r="H1006" s="4">
        <v>10</v>
      </c>
      <c r="I1006" s="4">
        <v>1</v>
      </c>
      <c r="J1006" s="4">
        <v>0</v>
      </c>
      <c r="K1006" s="4">
        <v>0</v>
      </c>
      <c r="L1006" s="8">
        <v>0</v>
      </c>
      <c r="M1006" s="4" t="str">
        <f>IF(AlimentosSMAECOPIA2[[#This Row],[Categoria]]="Cereales",AlimentosSMAECOPIA2[[#This Row],[Proteina]],"")</f>
        <v/>
      </c>
      <c r="N1006" s="8">
        <f>AlimentosSMAECOPIA2[[#This Row],[Fibra]]/AlimentosSMAECOPIA2[[#This Row],[Peso_neto]]</f>
        <v>0</v>
      </c>
    </row>
    <row r="1007" spans="2:14" hidden="1" x14ac:dyDescent="0.25">
      <c r="B1007" s="17" t="s">
        <v>860</v>
      </c>
      <c r="C1007" s="3" t="s">
        <v>18</v>
      </c>
      <c r="D1007" s="4">
        <v>3</v>
      </c>
      <c r="E1007" s="2" t="s">
        <v>15</v>
      </c>
      <c r="F1007" s="4">
        <v>6</v>
      </c>
      <c r="G1007" s="4">
        <v>6</v>
      </c>
      <c r="H1007" s="4">
        <v>4</v>
      </c>
      <c r="I1007" s="4">
        <v>0.1</v>
      </c>
      <c r="J1007" s="4">
        <v>0.1</v>
      </c>
      <c r="K1007" s="4">
        <v>0.9</v>
      </c>
      <c r="L1007" s="8">
        <v>0</v>
      </c>
      <c r="M1007" s="4" t="str">
        <f>IF(AlimentosSMAECOPIA2[[#This Row],[Categoria]]="Cereales",AlimentosSMAECOPIA2[[#This Row],[Proteina]],"")</f>
        <v/>
      </c>
      <c r="N1007" s="8">
        <f>AlimentosSMAECOPIA2[[#This Row],[Fibra]]/AlimentosSMAECOPIA2[[#This Row],[Peso_neto]]</f>
        <v>0</v>
      </c>
    </row>
    <row r="1008" spans="2:14" hidden="1" x14ac:dyDescent="0.25">
      <c r="B1008" s="17" t="s">
        <v>861</v>
      </c>
      <c r="C1008" s="3" t="s">
        <v>18</v>
      </c>
      <c r="D1008" s="4">
        <v>0.5</v>
      </c>
      <c r="E1008" s="2" t="s">
        <v>52</v>
      </c>
      <c r="F1008" s="4">
        <v>3</v>
      </c>
      <c r="G1008" s="4">
        <v>3</v>
      </c>
      <c r="H1008" s="4">
        <v>9</v>
      </c>
      <c r="I1008" s="4">
        <v>0.2</v>
      </c>
      <c r="J1008" s="4">
        <v>0.2</v>
      </c>
      <c r="K1008" s="4">
        <v>1.9</v>
      </c>
      <c r="L1008" s="8">
        <v>0</v>
      </c>
      <c r="M1008" s="4" t="str">
        <f>IF(AlimentosSMAECOPIA2[[#This Row],[Categoria]]="Cereales",AlimentosSMAECOPIA2[[#This Row],[Proteina]],"")</f>
        <v/>
      </c>
      <c r="N1008" s="8">
        <f>AlimentosSMAECOPIA2[[#This Row],[Fibra]]/AlimentosSMAECOPIA2[[#This Row],[Peso_neto]]</f>
        <v>0</v>
      </c>
    </row>
    <row r="1009" spans="2:14" hidden="1" x14ac:dyDescent="0.25">
      <c r="B1009" s="17" t="s">
        <v>862</v>
      </c>
      <c r="C1009" s="3" t="s">
        <v>18</v>
      </c>
      <c r="D1009" s="4">
        <v>1</v>
      </c>
      <c r="E1009" s="2" t="s">
        <v>52</v>
      </c>
      <c r="F1009" s="4">
        <v>10</v>
      </c>
      <c r="G1009" s="4">
        <v>10</v>
      </c>
      <c r="H1009" s="4">
        <v>7</v>
      </c>
      <c r="I1009" s="4">
        <v>0.2</v>
      </c>
      <c r="J1009" s="4">
        <v>0.1</v>
      </c>
      <c r="K1009" s="4">
        <v>1.5</v>
      </c>
      <c r="L1009" s="8">
        <v>0</v>
      </c>
      <c r="M1009" s="4" t="str">
        <f>IF(AlimentosSMAECOPIA2[[#This Row],[Categoria]]="Cereales",AlimentosSMAECOPIA2[[#This Row],[Proteina]],"")</f>
        <v/>
      </c>
      <c r="N1009" s="8">
        <f>AlimentosSMAECOPIA2[[#This Row],[Fibra]]/AlimentosSMAECOPIA2[[#This Row],[Peso_neto]]</f>
        <v>0</v>
      </c>
    </row>
    <row r="1010" spans="2:14" hidden="1" x14ac:dyDescent="0.25">
      <c r="B1010" s="17" t="s">
        <v>880</v>
      </c>
      <c r="C1010" s="3" t="s">
        <v>18</v>
      </c>
      <c r="D1010" s="4">
        <v>0.25</v>
      </c>
      <c r="E1010" s="2" t="s">
        <v>170</v>
      </c>
      <c r="F1010" s="4">
        <v>3</v>
      </c>
      <c r="G1010" s="4">
        <v>3</v>
      </c>
      <c r="H1010" s="4">
        <v>9</v>
      </c>
      <c r="I1010" s="4">
        <v>1.5</v>
      </c>
      <c r="J1010" s="4">
        <v>0</v>
      </c>
      <c r="K1010" s="4">
        <v>0.8</v>
      </c>
      <c r="L1010" s="8">
        <v>0</v>
      </c>
      <c r="M1010" s="4" t="str">
        <f>IF(AlimentosSMAECOPIA2[[#This Row],[Categoria]]="Cereales",AlimentosSMAECOPIA2[[#This Row],[Proteina]],"")</f>
        <v/>
      </c>
      <c r="N1010" s="8">
        <f>AlimentosSMAECOPIA2[[#This Row],[Fibra]]/AlimentosSMAECOPIA2[[#This Row],[Peso_neto]]</f>
        <v>0</v>
      </c>
    </row>
    <row r="1011" spans="2:14" hidden="1" x14ac:dyDescent="0.25">
      <c r="B1011" s="17" t="s">
        <v>941</v>
      </c>
      <c r="C1011" s="3" t="s">
        <v>18</v>
      </c>
      <c r="D1011" s="4">
        <v>10</v>
      </c>
      <c r="E1011" s="2" t="s">
        <v>10</v>
      </c>
      <c r="F1011" s="4">
        <v>10</v>
      </c>
      <c r="G1011" s="4">
        <v>10</v>
      </c>
      <c r="H1011" s="4">
        <v>4</v>
      </c>
      <c r="I1011" s="4">
        <v>0.2</v>
      </c>
      <c r="J1011" s="4">
        <v>0.2</v>
      </c>
      <c r="K1011" s="4">
        <v>0.7</v>
      </c>
      <c r="L1011" s="8">
        <v>0</v>
      </c>
      <c r="M1011" s="4" t="str">
        <f>IF(AlimentosSMAECOPIA2[[#This Row],[Categoria]]="Cereales",AlimentosSMAECOPIA2[[#This Row],[Proteina]],"")</f>
        <v/>
      </c>
      <c r="N1011" s="8">
        <f>AlimentosSMAECOPIA2[[#This Row],[Fibra]]/AlimentosSMAECOPIA2[[#This Row],[Peso_neto]]</f>
        <v>0</v>
      </c>
    </row>
    <row r="1012" spans="2:14" hidden="1" x14ac:dyDescent="0.25">
      <c r="B1012" s="17" t="s">
        <v>942</v>
      </c>
      <c r="C1012" s="3" t="s">
        <v>18</v>
      </c>
      <c r="D1012" s="4">
        <v>1</v>
      </c>
      <c r="E1012" s="2" t="s">
        <v>15</v>
      </c>
      <c r="F1012" s="4">
        <v>2</v>
      </c>
      <c r="G1012" s="4">
        <v>2</v>
      </c>
      <c r="H1012" s="4">
        <v>5</v>
      </c>
      <c r="I1012" s="4">
        <v>0.1</v>
      </c>
      <c r="J1012" s="4">
        <v>0.2</v>
      </c>
      <c r="K1012" s="4">
        <v>1.4</v>
      </c>
      <c r="L1012" s="8">
        <v>0</v>
      </c>
      <c r="M1012" s="4" t="str">
        <f>IF(AlimentosSMAECOPIA2[[#This Row],[Categoria]]="Cereales",AlimentosSMAECOPIA2[[#This Row],[Proteina]],"")</f>
        <v/>
      </c>
      <c r="N1012" s="8">
        <f>AlimentosSMAECOPIA2[[#This Row],[Fibra]]/AlimentosSMAECOPIA2[[#This Row],[Peso_neto]]</f>
        <v>0</v>
      </c>
    </row>
    <row r="1013" spans="2:14" hidden="1" x14ac:dyDescent="0.25">
      <c r="B1013" s="17" t="s">
        <v>943</v>
      </c>
      <c r="C1013" s="3" t="s">
        <v>18</v>
      </c>
      <c r="D1013" s="4">
        <v>1</v>
      </c>
      <c r="E1013" s="2" t="s">
        <v>15</v>
      </c>
      <c r="F1013" s="4">
        <v>2</v>
      </c>
      <c r="G1013" s="4">
        <v>2</v>
      </c>
      <c r="H1013" s="4">
        <v>5</v>
      </c>
      <c r="I1013" s="4">
        <v>0.1</v>
      </c>
      <c r="J1013" s="4">
        <v>0.2</v>
      </c>
      <c r="K1013" s="4">
        <v>1.4</v>
      </c>
      <c r="L1013" s="8">
        <v>0</v>
      </c>
      <c r="M1013" s="4" t="str">
        <f>IF(AlimentosSMAECOPIA2[[#This Row],[Categoria]]="Cereales",AlimentosSMAECOPIA2[[#This Row],[Proteina]],"")</f>
        <v/>
      </c>
      <c r="N1013" s="8">
        <f>AlimentosSMAECOPIA2[[#This Row],[Fibra]]/AlimentosSMAECOPIA2[[#This Row],[Peso_neto]]</f>
        <v>0</v>
      </c>
    </row>
    <row r="1014" spans="2:14" hidden="1" x14ac:dyDescent="0.25">
      <c r="B1014" s="17" t="s">
        <v>944</v>
      </c>
      <c r="C1014" s="3" t="s">
        <v>18</v>
      </c>
      <c r="D1014" s="4">
        <v>1</v>
      </c>
      <c r="E1014" s="2" t="s">
        <v>15</v>
      </c>
      <c r="F1014" s="4">
        <v>2</v>
      </c>
      <c r="G1014" s="4">
        <v>2</v>
      </c>
      <c r="H1014" s="4">
        <v>5</v>
      </c>
      <c r="I1014" s="4">
        <v>0.1</v>
      </c>
      <c r="J1014" s="4">
        <v>0.2</v>
      </c>
      <c r="K1014" s="4">
        <v>1.4</v>
      </c>
      <c r="L1014" s="8">
        <v>0</v>
      </c>
      <c r="M1014" s="4" t="str">
        <f>IF(AlimentosSMAECOPIA2[[#This Row],[Categoria]]="Cereales",AlimentosSMAECOPIA2[[#This Row],[Proteina]],"")</f>
        <v/>
      </c>
      <c r="N1014" s="8">
        <f>AlimentosSMAECOPIA2[[#This Row],[Fibra]]/AlimentosSMAECOPIA2[[#This Row],[Peso_neto]]</f>
        <v>0</v>
      </c>
    </row>
    <row r="1015" spans="2:14" hidden="1" x14ac:dyDescent="0.25">
      <c r="B1015" s="17" t="s">
        <v>958</v>
      </c>
      <c r="C1015" s="3" t="s">
        <v>18</v>
      </c>
      <c r="D1015" s="4">
        <v>10</v>
      </c>
      <c r="E1015" s="2" t="s">
        <v>10</v>
      </c>
      <c r="F1015" s="4">
        <v>10</v>
      </c>
      <c r="G1015" s="4">
        <v>10</v>
      </c>
      <c r="H1015" s="4">
        <v>3</v>
      </c>
      <c r="I1015" s="4">
        <v>0.1</v>
      </c>
      <c r="J1015" s="4">
        <v>0</v>
      </c>
      <c r="K1015" s="4">
        <v>0.7</v>
      </c>
      <c r="L1015" s="8">
        <v>0</v>
      </c>
      <c r="M1015" s="4" t="str">
        <f>IF(AlimentosSMAECOPIA2[[#This Row],[Categoria]]="Cereales",AlimentosSMAECOPIA2[[#This Row],[Proteina]],"")</f>
        <v/>
      </c>
      <c r="N1015" s="8">
        <f>AlimentosSMAECOPIA2[[#This Row],[Fibra]]/AlimentosSMAECOPIA2[[#This Row],[Peso_neto]]</f>
        <v>0</v>
      </c>
    </row>
    <row r="1016" spans="2:14" hidden="1" x14ac:dyDescent="0.25">
      <c r="B1016" s="17" t="s">
        <v>959</v>
      </c>
      <c r="C1016" s="3" t="s">
        <v>18</v>
      </c>
      <c r="D1016" s="4">
        <v>1</v>
      </c>
      <c r="E1016" s="2" t="s">
        <v>45</v>
      </c>
      <c r="F1016" s="4">
        <v>3</v>
      </c>
      <c r="G1016" s="4">
        <v>3</v>
      </c>
      <c r="H1016" s="4">
        <v>1</v>
      </c>
      <c r="I1016" s="4">
        <v>0.1</v>
      </c>
      <c r="J1016" s="4">
        <v>0</v>
      </c>
      <c r="K1016" s="4">
        <v>0.1</v>
      </c>
      <c r="L1016" s="8">
        <v>0</v>
      </c>
      <c r="M1016" s="4" t="str">
        <f>IF(AlimentosSMAECOPIA2[[#This Row],[Categoria]]="Cereales",AlimentosSMAECOPIA2[[#This Row],[Proteina]],"")</f>
        <v/>
      </c>
      <c r="N1016" s="8">
        <f>AlimentosSMAECOPIA2[[#This Row],[Fibra]]/AlimentosSMAECOPIA2[[#This Row],[Peso_neto]]</f>
        <v>0</v>
      </c>
    </row>
    <row r="1017" spans="2:14" hidden="1" x14ac:dyDescent="0.25">
      <c r="B1017" s="17" t="s">
        <v>962</v>
      </c>
      <c r="C1017" s="3" t="s">
        <v>18</v>
      </c>
      <c r="D1017" s="4">
        <v>1</v>
      </c>
      <c r="E1017" s="2" t="s">
        <v>45</v>
      </c>
      <c r="F1017" s="4">
        <v>1</v>
      </c>
      <c r="G1017" s="4">
        <v>1</v>
      </c>
      <c r="H1017" s="4">
        <v>3</v>
      </c>
      <c r="I1017" s="4">
        <v>0.1</v>
      </c>
      <c r="J1017" s="4">
        <v>0.1</v>
      </c>
      <c r="K1017" s="4">
        <v>0.7</v>
      </c>
      <c r="L1017" s="8">
        <v>0</v>
      </c>
      <c r="M1017" s="4" t="str">
        <f>IF(AlimentosSMAECOPIA2[[#This Row],[Categoria]]="Cereales",AlimentosSMAECOPIA2[[#This Row],[Proteina]],"")</f>
        <v/>
      </c>
      <c r="N1017" s="8">
        <f>AlimentosSMAECOPIA2[[#This Row],[Fibra]]/AlimentosSMAECOPIA2[[#This Row],[Peso_neto]]</f>
        <v>0</v>
      </c>
    </row>
    <row r="1018" spans="2:14" hidden="1" x14ac:dyDescent="0.25">
      <c r="B1018" s="17" t="s">
        <v>1024</v>
      </c>
      <c r="C1018" s="3" t="s">
        <v>18</v>
      </c>
      <c r="D1018" s="4">
        <v>1</v>
      </c>
      <c r="E1018" s="2" t="s">
        <v>50</v>
      </c>
      <c r="F1018" s="4">
        <v>37</v>
      </c>
      <c r="G1018" s="4">
        <v>1</v>
      </c>
      <c r="H1018" s="4">
        <v>1</v>
      </c>
      <c r="I1018" s="4">
        <v>0</v>
      </c>
      <c r="J1018" s="4">
        <v>0</v>
      </c>
      <c r="K1018" s="4">
        <v>0.2</v>
      </c>
      <c r="L1018" s="8">
        <v>0</v>
      </c>
      <c r="M1018" s="4" t="str">
        <f>IF(AlimentosSMAECOPIA2[[#This Row],[Categoria]]="Cereales",AlimentosSMAECOPIA2[[#This Row],[Proteina]],"")</f>
        <v/>
      </c>
      <c r="N1018" s="8">
        <f>AlimentosSMAECOPIA2[[#This Row],[Fibra]]/AlimentosSMAECOPIA2[[#This Row],[Peso_neto]]</f>
        <v>0</v>
      </c>
    </row>
    <row r="1019" spans="2:14" hidden="1" x14ac:dyDescent="0.25">
      <c r="B1019" s="17" t="s">
        <v>1040</v>
      </c>
      <c r="C1019" s="3" t="s">
        <v>18</v>
      </c>
      <c r="D1019" s="4">
        <v>3</v>
      </c>
      <c r="E1019" s="2" t="s">
        <v>15</v>
      </c>
      <c r="F1019" s="4">
        <v>6</v>
      </c>
      <c r="G1019" s="4">
        <v>6</v>
      </c>
      <c r="H1019" s="4">
        <v>4</v>
      </c>
      <c r="I1019" s="4">
        <v>0.1</v>
      </c>
      <c r="J1019" s="4">
        <v>0.1</v>
      </c>
      <c r="K1019" s="4">
        <v>0.9</v>
      </c>
      <c r="L1019" s="8">
        <v>0</v>
      </c>
      <c r="M1019" s="4" t="str">
        <f>IF(AlimentosSMAECOPIA2[[#This Row],[Categoria]]="Cereales",AlimentosSMAECOPIA2[[#This Row],[Proteina]],"")</f>
        <v/>
      </c>
      <c r="N1019" s="8">
        <f>AlimentosSMAECOPIA2[[#This Row],[Fibra]]/AlimentosSMAECOPIA2[[#This Row],[Peso_neto]]</f>
        <v>0</v>
      </c>
    </row>
    <row r="1020" spans="2:14" hidden="1" x14ac:dyDescent="0.25">
      <c r="B1020" s="17" t="s">
        <v>1041</v>
      </c>
      <c r="C1020" s="3" t="s">
        <v>18</v>
      </c>
      <c r="D1020" s="4">
        <v>1</v>
      </c>
      <c r="E1020" s="2" t="s">
        <v>52</v>
      </c>
      <c r="F1020" s="4">
        <v>6</v>
      </c>
      <c r="G1020" s="4">
        <v>6</v>
      </c>
      <c r="H1020" s="4">
        <v>4</v>
      </c>
      <c r="I1020" s="4">
        <v>0.1</v>
      </c>
      <c r="J1020" s="4">
        <v>0.1</v>
      </c>
      <c r="K1020" s="4">
        <v>0.9</v>
      </c>
      <c r="L1020" s="8">
        <v>0</v>
      </c>
      <c r="M1020" s="4" t="str">
        <f>IF(AlimentosSMAECOPIA2[[#This Row],[Categoria]]="Cereales",AlimentosSMAECOPIA2[[#This Row],[Proteina]],"")</f>
        <v/>
      </c>
      <c r="N1020" s="8">
        <f>AlimentosSMAECOPIA2[[#This Row],[Fibra]]/AlimentosSMAECOPIA2[[#This Row],[Peso_neto]]</f>
        <v>0</v>
      </c>
    </row>
    <row r="1021" spans="2:14" hidden="1" x14ac:dyDescent="0.25">
      <c r="B1021" s="17" t="s">
        <v>1042</v>
      </c>
      <c r="C1021" s="3" t="s">
        <v>18</v>
      </c>
      <c r="D1021" s="4">
        <v>1</v>
      </c>
      <c r="E1021" s="2" t="s">
        <v>15</v>
      </c>
      <c r="F1021" s="4">
        <v>2</v>
      </c>
      <c r="G1021" s="4">
        <v>2</v>
      </c>
      <c r="H1021" s="4">
        <v>7</v>
      </c>
      <c r="I1021" s="4">
        <v>0.2</v>
      </c>
      <c r="J1021" s="4">
        <v>0.1</v>
      </c>
      <c r="K1021" s="4">
        <v>1.4</v>
      </c>
      <c r="L1021" s="8">
        <v>0</v>
      </c>
      <c r="M1021" s="4" t="str">
        <f>IF(AlimentosSMAECOPIA2[[#This Row],[Categoria]]="Cereales",AlimentosSMAECOPIA2[[#This Row],[Proteina]],"")</f>
        <v/>
      </c>
      <c r="N1021" s="8">
        <f>AlimentosSMAECOPIA2[[#This Row],[Fibra]]/AlimentosSMAECOPIA2[[#This Row],[Peso_neto]]</f>
        <v>0</v>
      </c>
    </row>
    <row r="1022" spans="2:14" hidden="1" x14ac:dyDescent="0.25">
      <c r="B1022" s="17" t="s">
        <v>1043</v>
      </c>
      <c r="C1022" s="3" t="s">
        <v>18</v>
      </c>
      <c r="D1022" s="4">
        <v>1</v>
      </c>
      <c r="E1022" s="2" t="s">
        <v>15</v>
      </c>
      <c r="F1022" s="4">
        <v>2</v>
      </c>
      <c r="G1022" s="4">
        <v>2</v>
      </c>
      <c r="H1022" s="4">
        <v>1</v>
      </c>
      <c r="I1022" s="4">
        <v>0</v>
      </c>
      <c r="J1022" s="4">
        <v>0</v>
      </c>
      <c r="K1022" s="4">
        <v>0.3</v>
      </c>
      <c r="L1022" s="8">
        <v>0</v>
      </c>
      <c r="M1022" s="4" t="str">
        <f>IF(AlimentosSMAECOPIA2[[#This Row],[Categoria]]="Cereales",AlimentosSMAECOPIA2[[#This Row],[Proteina]],"")</f>
        <v/>
      </c>
      <c r="N1022" s="8">
        <f>AlimentosSMAECOPIA2[[#This Row],[Fibra]]/AlimentosSMAECOPIA2[[#This Row],[Peso_neto]]</f>
        <v>0</v>
      </c>
    </row>
    <row r="1023" spans="2:14" hidden="1" x14ac:dyDescent="0.25">
      <c r="B1023" s="17" t="s">
        <v>1066</v>
      </c>
      <c r="C1023" s="3" t="s">
        <v>18</v>
      </c>
      <c r="D1023" s="4">
        <v>1</v>
      </c>
      <c r="E1023" s="2" t="s">
        <v>170</v>
      </c>
      <c r="F1023" s="4">
        <v>1</v>
      </c>
      <c r="G1023" s="4">
        <v>1</v>
      </c>
      <c r="H1023" s="4">
        <v>5</v>
      </c>
      <c r="I1023" s="4">
        <v>0</v>
      </c>
      <c r="J1023" s="4">
        <v>0</v>
      </c>
      <c r="K1023" s="4">
        <v>0</v>
      </c>
      <c r="L1023" s="8">
        <v>0</v>
      </c>
      <c r="M1023" s="4" t="str">
        <f>IF(AlimentosSMAECOPIA2[[#This Row],[Categoria]]="Cereales",AlimentosSMAECOPIA2[[#This Row],[Proteina]],"")</f>
        <v/>
      </c>
      <c r="N1023" s="8">
        <f>AlimentosSMAECOPIA2[[#This Row],[Fibra]]/AlimentosSMAECOPIA2[[#This Row],[Peso_neto]]</f>
        <v>0</v>
      </c>
    </row>
    <row r="1024" spans="2:14" hidden="1" x14ac:dyDescent="0.25">
      <c r="B1024" s="17" t="s">
        <v>1074</v>
      </c>
      <c r="C1024" s="3" t="s">
        <v>18</v>
      </c>
      <c r="D1024" s="4">
        <v>2</v>
      </c>
      <c r="E1024" s="2" t="s">
        <v>1075</v>
      </c>
      <c r="F1024" s="4">
        <v>2</v>
      </c>
      <c r="G1024" s="4">
        <v>2</v>
      </c>
      <c r="H1024" s="4">
        <v>6</v>
      </c>
      <c r="I1024" s="4">
        <v>0.2</v>
      </c>
      <c r="J1024" s="4">
        <v>0.2</v>
      </c>
      <c r="K1024" s="4">
        <v>1.4</v>
      </c>
      <c r="L1024" s="8">
        <v>0</v>
      </c>
      <c r="M1024" s="4" t="str">
        <f>IF(AlimentosSMAECOPIA2[[#This Row],[Categoria]]="Cereales",AlimentosSMAECOPIA2[[#This Row],[Proteina]],"")</f>
        <v/>
      </c>
      <c r="N1024" s="8">
        <f>AlimentosSMAECOPIA2[[#This Row],[Fibra]]/AlimentosSMAECOPIA2[[#This Row],[Peso_neto]]</f>
        <v>0</v>
      </c>
    </row>
    <row r="1025" spans="2:14" hidden="1" x14ac:dyDescent="0.25">
      <c r="B1025" s="17" t="s">
        <v>1076</v>
      </c>
      <c r="C1025" s="3" t="s">
        <v>18</v>
      </c>
      <c r="D1025" s="4">
        <v>2</v>
      </c>
      <c r="E1025" s="2" t="s">
        <v>1075</v>
      </c>
      <c r="F1025" s="4">
        <v>2</v>
      </c>
      <c r="G1025" s="4">
        <v>2</v>
      </c>
      <c r="H1025" s="4">
        <v>6</v>
      </c>
      <c r="I1025" s="4">
        <v>0.2</v>
      </c>
      <c r="J1025" s="4">
        <v>0.2</v>
      </c>
      <c r="K1025" s="4">
        <v>1.4</v>
      </c>
      <c r="L1025" s="8">
        <v>0</v>
      </c>
      <c r="M1025" s="4" t="str">
        <f>IF(AlimentosSMAECOPIA2[[#This Row],[Categoria]]="Cereales",AlimentosSMAECOPIA2[[#This Row],[Proteina]],"")</f>
        <v/>
      </c>
      <c r="N1025" s="8">
        <f>AlimentosSMAECOPIA2[[#This Row],[Fibra]]/AlimentosSMAECOPIA2[[#This Row],[Peso_neto]]</f>
        <v>0</v>
      </c>
    </row>
    <row r="1026" spans="2:14" hidden="1" x14ac:dyDescent="0.25">
      <c r="B1026" s="17" t="s">
        <v>1077</v>
      </c>
      <c r="C1026" s="3" t="s">
        <v>18</v>
      </c>
      <c r="D1026" s="4">
        <v>2</v>
      </c>
      <c r="E1026" s="2" t="s">
        <v>15</v>
      </c>
      <c r="F1026" s="4">
        <v>2</v>
      </c>
      <c r="G1026" s="4">
        <v>2</v>
      </c>
      <c r="H1026" s="4">
        <v>6</v>
      </c>
      <c r="I1026" s="4">
        <v>0.2</v>
      </c>
      <c r="J1026" s="4">
        <v>0.2</v>
      </c>
      <c r="K1026" s="4">
        <v>1.4</v>
      </c>
      <c r="L1026" s="8">
        <v>0</v>
      </c>
      <c r="M1026" s="4" t="str">
        <f>IF(AlimentosSMAECOPIA2[[#This Row],[Categoria]]="Cereales",AlimentosSMAECOPIA2[[#This Row],[Proteina]],"")</f>
        <v/>
      </c>
      <c r="N1026" s="8">
        <f>AlimentosSMAECOPIA2[[#This Row],[Fibra]]/AlimentosSMAECOPIA2[[#This Row],[Peso_neto]]</f>
        <v>0</v>
      </c>
    </row>
    <row r="1027" spans="2:14" hidden="1" x14ac:dyDescent="0.25">
      <c r="B1027" s="17" t="s">
        <v>1086</v>
      </c>
      <c r="C1027" s="3" t="s">
        <v>18</v>
      </c>
      <c r="D1027" s="4">
        <v>0.5</v>
      </c>
      <c r="E1027" s="2" t="s">
        <v>170</v>
      </c>
      <c r="F1027" s="4">
        <v>9</v>
      </c>
      <c r="G1027" s="4">
        <v>9</v>
      </c>
      <c r="H1027" s="4">
        <v>9</v>
      </c>
      <c r="I1027" s="4">
        <v>0.7</v>
      </c>
      <c r="J1027" s="4">
        <v>0.2</v>
      </c>
      <c r="K1027" s="4">
        <v>1.6</v>
      </c>
      <c r="L1027" s="8">
        <v>0</v>
      </c>
      <c r="M1027" s="4" t="str">
        <f>IF(AlimentosSMAECOPIA2[[#This Row],[Categoria]]="Cereales",AlimentosSMAECOPIA2[[#This Row],[Proteina]],"")</f>
        <v/>
      </c>
      <c r="N1027" s="8">
        <f>AlimentosSMAECOPIA2[[#This Row],[Fibra]]/AlimentosSMAECOPIA2[[#This Row],[Peso_neto]]</f>
        <v>0</v>
      </c>
    </row>
    <row r="1028" spans="2:14" hidden="1" x14ac:dyDescent="0.25">
      <c r="B1028" s="17" t="s">
        <v>1087</v>
      </c>
      <c r="C1028" s="3" t="s">
        <v>18</v>
      </c>
      <c r="D1028" s="4">
        <v>0.25</v>
      </c>
      <c r="E1028" s="2" t="s">
        <v>170</v>
      </c>
      <c r="F1028" s="4">
        <v>2</v>
      </c>
      <c r="G1028" s="4">
        <v>2</v>
      </c>
      <c r="H1028" s="4">
        <v>5</v>
      </c>
      <c r="I1028" s="4">
        <v>0.7</v>
      </c>
      <c r="J1028" s="4">
        <v>0.1</v>
      </c>
      <c r="K1028" s="4">
        <v>0.7</v>
      </c>
      <c r="L1028" s="8">
        <v>0</v>
      </c>
      <c r="M1028" s="4" t="str">
        <f>IF(AlimentosSMAECOPIA2[[#This Row],[Categoria]]="Cereales",AlimentosSMAECOPIA2[[#This Row],[Proteina]],"")</f>
        <v/>
      </c>
      <c r="N1028" s="8">
        <f>AlimentosSMAECOPIA2[[#This Row],[Fibra]]/AlimentosSMAECOPIA2[[#This Row],[Peso_neto]]</f>
        <v>0</v>
      </c>
    </row>
    <row r="1029" spans="2:14" hidden="1" x14ac:dyDescent="0.25">
      <c r="B1029" s="17" t="s">
        <v>1088</v>
      </c>
      <c r="C1029" s="3" t="s">
        <v>18</v>
      </c>
      <c r="D1029" s="4">
        <v>2</v>
      </c>
      <c r="E1029" s="2" t="s">
        <v>10</v>
      </c>
      <c r="F1029" s="4">
        <v>2</v>
      </c>
      <c r="G1029" s="4">
        <v>2</v>
      </c>
      <c r="H1029" s="4">
        <v>5</v>
      </c>
      <c r="I1029" s="4">
        <v>0.9</v>
      </c>
      <c r="J1029" s="4">
        <v>0</v>
      </c>
      <c r="K1029" s="4">
        <v>0.9</v>
      </c>
      <c r="L1029" s="8">
        <v>0</v>
      </c>
      <c r="M1029" s="4" t="str">
        <f>IF(AlimentosSMAECOPIA2[[#This Row],[Categoria]]="Cereales",AlimentosSMAECOPIA2[[#This Row],[Proteina]],"")</f>
        <v/>
      </c>
      <c r="N1029" s="8">
        <f>AlimentosSMAECOPIA2[[#This Row],[Fibra]]/AlimentosSMAECOPIA2[[#This Row],[Peso_neto]]</f>
        <v>0</v>
      </c>
    </row>
    <row r="1030" spans="2:14" hidden="1" x14ac:dyDescent="0.25">
      <c r="B1030" s="17" t="s">
        <v>1089</v>
      </c>
      <c r="C1030" s="3" t="s">
        <v>18</v>
      </c>
      <c r="D1030" s="4">
        <v>0.5</v>
      </c>
      <c r="E1030" s="2" t="s">
        <v>170</v>
      </c>
      <c r="F1030" s="4">
        <v>4</v>
      </c>
      <c r="G1030" s="4">
        <v>4</v>
      </c>
      <c r="H1030" s="4">
        <v>11</v>
      </c>
      <c r="I1030" s="4">
        <v>1.4</v>
      </c>
      <c r="J1030" s="4">
        <v>0.2</v>
      </c>
      <c r="K1030" s="4">
        <v>1.4</v>
      </c>
      <c r="L1030" s="8">
        <v>0</v>
      </c>
      <c r="M1030" s="4" t="str">
        <f>IF(AlimentosSMAECOPIA2[[#This Row],[Categoria]]="Cereales",AlimentosSMAECOPIA2[[#This Row],[Proteina]],"")</f>
        <v/>
      </c>
      <c r="N1030" s="8">
        <f>AlimentosSMAECOPIA2[[#This Row],[Fibra]]/AlimentosSMAECOPIA2[[#This Row],[Peso_neto]]</f>
        <v>0</v>
      </c>
    </row>
    <row r="1031" spans="2:14" hidden="1" x14ac:dyDescent="0.25">
      <c r="B1031" s="17" t="s">
        <v>1103</v>
      </c>
      <c r="C1031" s="3" t="s">
        <v>18</v>
      </c>
      <c r="D1031" s="4">
        <v>0.5</v>
      </c>
      <c r="E1031" s="2" t="s">
        <v>45</v>
      </c>
      <c r="F1031" s="4">
        <v>34</v>
      </c>
      <c r="G1031" s="4">
        <v>34</v>
      </c>
      <c r="H1031" s="4">
        <v>10</v>
      </c>
      <c r="I1031" s="4">
        <v>0.3</v>
      </c>
      <c r="J1031" s="4">
        <v>0.1</v>
      </c>
      <c r="K1031" s="4">
        <v>3.6</v>
      </c>
      <c r="L1031" s="8">
        <v>0</v>
      </c>
      <c r="M1031" s="4" t="str">
        <f>IF(AlimentosSMAECOPIA2[[#This Row],[Categoria]]="Cereales",AlimentosSMAECOPIA2[[#This Row],[Proteina]],"")</f>
        <v/>
      </c>
      <c r="N1031" s="8">
        <f>AlimentosSMAECOPIA2[[#This Row],[Fibra]]/AlimentosSMAECOPIA2[[#This Row],[Peso_neto]]</f>
        <v>0</v>
      </c>
    </row>
    <row r="1032" spans="2:14" hidden="1" x14ac:dyDescent="0.25">
      <c r="B1032" s="17" t="s">
        <v>1104</v>
      </c>
      <c r="C1032" s="3" t="s">
        <v>18</v>
      </c>
      <c r="D1032" s="4">
        <v>0.5</v>
      </c>
      <c r="E1032" s="2" t="s">
        <v>45</v>
      </c>
      <c r="F1032" s="4">
        <v>14</v>
      </c>
      <c r="G1032" s="4">
        <v>9</v>
      </c>
      <c r="H1032" s="4">
        <v>2</v>
      </c>
      <c r="I1032" s="4">
        <v>0.1</v>
      </c>
      <c r="J1032" s="4">
        <v>0</v>
      </c>
      <c r="K1032" s="4">
        <v>0.9</v>
      </c>
      <c r="L1032" s="8">
        <v>0</v>
      </c>
      <c r="M1032" s="4" t="str">
        <f>IF(AlimentosSMAECOPIA2[[#This Row],[Categoria]]="Cereales",AlimentosSMAECOPIA2[[#This Row],[Proteina]],"")</f>
        <v/>
      </c>
      <c r="N1032" s="8">
        <f>AlimentosSMAECOPIA2[[#This Row],[Fibra]]/AlimentosSMAECOPIA2[[#This Row],[Peso_neto]]</f>
        <v>0</v>
      </c>
    </row>
    <row r="1033" spans="2:14" hidden="1" x14ac:dyDescent="0.25">
      <c r="B1033" s="17" t="s">
        <v>1106</v>
      </c>
      <c r="C1033" s="3" t="s">
        <v>18</v>
      </c>
      <c r="D1033" s="4">
        <v>0.5</v>
      </c>
      <c r="E1033" s="2" t="s">
        <v>45</v>
      </c>
      <c r="F1033" s="4">
        <v>18</v>
      </c>
      <c r="G1033" s="4">
        <v>11</v>
      </c>
      <c r="H1033" s="4">
        <v>2</v>
      </c>
      <c r="I1033" s="4">
        <v>0.1</v>
      </c>
      <c r="J1033" s="4">
        <v>0</v>
      </c>
      <c r="K1033" s="4">
        <v>1.2</v>
      </c>
      <c r="L1033" s="8">
        <v>0</v>
      </c>
      <c r="M1033" s="4" t="str">
        <f>IF(AlimentosSMAECOPIA2[[#This Row],[Categoria]]="Cereales",AlimentosSMAECOPIA2[[#This Row],[Proteina]],"")</f>
        <v/>
      </c>
      <c r="N1033" s="8">
        <f>AlimentosSMAECOPIA2[[#This Row],[Fibra]]/AlimentosSMAECOPIA2[[#This Row],[Peso_neto]]</f>
        <v>0</v>
      </c>
    </row>
    <row r="1034" spans="2:14" hidden="1" x14ac:dyDescent="0.25">
      <c r="B1034" s="17" t="s">
        <v>1182</v>
      </c>
      <c r="C1034" s="3" t="s">
        <v>18</v>
      </c>
      <c r="D1034" s="4">
        <v>10</v>
      </c>
      <c r="E1034" s="2" t="s">
        <v>1183</v>
      </c>
      <c r="F1034" s="4">
        <v>10</v>
      </c>
      <c r="G1034" s="4">
        <v>10</v>
      </c>
      <c r="H1034" s="4">
        <v>4</v>
      </c>
      <c r="I1034" s="4">
        <v>0.2</v>
      </c>
      <c r="J1034" s="4">
        <v>0.2</v>
      </c>
      <c r="K1034" s="4">
        <v>0.7</v>
      </c>
      <c r="L1034" s="8">
        <v>0</v>
      </c>
      <c r="M1034" s="4" t="str">
        <f>IF(AlimentosSMAECOPIA2[[#This Row],[Categoria]]="Cereales",AlimentosSMAECOPIA2[[#This Row],[Proteina]],"")</f>
        <v/>
      </c>
      <c r="N1034" s="8">
        <f>AlimentosSMAECOPIA2[[#This Row],[Fibra]]/AlimentosSMAECOPIA2[[#This Row],[Peso_neto]]</f>
        <v>0</v>
      </c>
    </row>
    <row r="1035" spans="2:14" hidden="1" x14ac:dyDescent="0.25">
      <c r="B1035" s="17" t="s">
        <v>1184</v>
      </c>
      <c r="C1035" s="3" t="s">
        <v>18</v>
      </c>
      <c r="D1035" s="4">
        <v>1</v>
      </c>
      <c r="E1035" s="2" t="s">
        <v>277</v>
      </c>
      <c r="F1035" s="4">
        <v>2</v>
      </c>
      <c r="G1035" s="4">
        <v>2</v>
      </c>
      <c r="H1035" s="4">
        <v>0</v>
      </c>
      <c r="I1035" s="4">
        <v>0</v>
      </c>
      <c r="J1035" s="4">
        <v>0</v>
      </c>
      <c r="K1035" s="4">
        <v>0</v>
      </c>
      <c r="L1035" s="8">
        <v>0</v>
      </c>
      <c r="M1035" s="4" t="str">
        <f>IF(AlimentosSMAECOPIA2[[#This Row],[Categoria]]="Cereales",AlimentosSMAECOPIA2[[#This Row],[Proteina]],"")</f>
        <v/>
      </c>
      <c r="N1035" s="8">
        <f>AlimentosSMAECOPIA2[[#This Row],[Fibra]]/AlimentosSMAECOPIA2[[#This Row],[Peso_neto]]</f>
        <v>0</v>
      </c>
    </row>
    <row r="1036" spans="2:14" hidden="1" x14ac:dyDescent="0.25">
      <c r="B1036" s="17" t="s">
        <v>1213</v>
      </c>
      <c r="C1036" s="3" t="s">
        <v>18</v>
      </c>
      <c r="D1036" s="4">
        <v>1</v>
      </c>
      <c r="E1036" s="2" t="s">
        <v>15</v>
      </c>
      <c r="F1036" s="4">
        <v>1</v>
      </c>
      <c r="G1036" s="4">
        <v>1</v>
      </c>
      <c r="H1036" s="4">
        <v>3</v>
      </c>
      <c r="I1036" s="4">
        <v>0.1</v>
      </c>
      <c r="J1036" s="4">
        <v>0.1</v>
      </c>
      <c r="K1036" s="4">
        <v>0.6</v>
      </c>
      <c r="L1036" s="8">
        <v>0</v>
      </c>
      <c r="M1036" s="4" t="str">
        <f>IF(AlimentosSMAECOPIA2[[#This Row],[Categoria]]="Cereales",AlimentosSMAECOPIA2[[#This Row],[Proteina]],"")</f>
        <v/>
      </c>
      <c r="N1036" s="8">
        <f>AlimentosSMAECOPIA2[[#This Row],[Fibra]]/AlimentosSMAECOPIA2[[#This Row],[Peso_neto]]</f>
        <v>0</v>
      </c>
    </row>
    <row r="1037" spans="2:14" hidden="1" x14ac:dyDescent="0.25">
      <c r="B1037" s="17" t="s">
        <v>1223</v>
      </c>
      <c r="C1037" s="3" t="s">
        <v>18</v>
      </c>
      <c r="D1037" s="4">
        <v>1</v>
      </c>
      <c r="E1037" s="2" t="s">
        <v>15</v>
      </c>
      <c r="F1037" s="4">
        <v>1</v>
      </c>
      <c r="G1037" s="4">
        <v>1</v>
      </c>
      <c r="H1037" s="4">
        <v>5</v>
      </c>
      <c r="I1037" s="4">
        <v>0</v>
      </c>
      <c r="J1037" s="4">
        <v>0</v>
      </c>
      <c r="K1037" s="4">
        <v>0.5</v>
      </c>
      <c r="L1037" s="8">
        <v>0</v>
      </c>
      <c r="M1037" s="4" t="str">
        <f>IF(AlimentosSMAECOPIA2[[#This Row],[Categoria]]="Cereales",AlimentosSMAECOPIA2[[#This Row],[Proteina]],"")</f>
        <v/>
      </c>
      <c r="N1037" s="8">
        <f>AlimentosSMAECOPIA2[[#This Row],[Fibra]]/AlimentosSMAECOPIA2[[#This Row],[Peso_neto]]</f>
        <v>0</v>
      </c>
    </row>
    <row r="1038" spans="2:14" hidden="1" x14ac:dyDescent="0.25">
      <c r="B1038" s="17" t="s">
        <v>1225</v>
      </c>
      <c r="C1038" s="3" t="s">
        <v>18</v>
      </c>
      <c r="D1038" s="4">
        <v>1</v>
      </c>
      <c r="E1038" s="2" t="s">
        <v>15</v>
      </c>
      <c r="F1038" s="4">
        <v>1</v>
      </c>
      <c r="G1038" s="4">
        <v>1</v>
      </c>
      <c r="H1038" s="4">
        <v>1</v>
      </c>
      <c r="I1038" s="4">
        <v>0.1</v>
      </c>
      <c r="J1038" s="4">
        <v>0</v>
      </c>
      <c r="K1038" s="4">
        <v>0.2</v>
      </c>
      <c r="L1038" s="8">
        <v>0</v>
      </c>
      <c r="M1038" s="4" t="str">
        <f>IF(AlimentosSMAECOPIA2[[#This Row],[Categoria]]="Cereales",AlimentosSMAECOPIA2[[#This Row],[Proteina]],"")</f>
        <v/>
      </c>
      <c r="N1038" s="8">
        <f>AlimentosSMAECOPIA2[[#This Row],[Fibra]]/AlimentosSMAECOPIA2[[#This Row],[Peso_neto]]</f>
        <v>0</v>
      </c>
    </row>
    <row r="1039" spans="2:14" hidden="1" x14ac:dyDescent="0.25">
      <c r="B1039" s="17" t="s">
        <v>1226</v>
      </c>
      <c r="C1039" s="3" t="s">
        <v>18</v>
      </c>
      <c r="D1039" s="4">
        <v>1</v>
      </c>
      <c r="E1039" s="2" t="s">
        <v>15</v>
      </c>
      <c r="F1039" s="4">
        <v>2</v>
      </c>
      <c r="G1039" s="4">
        <v>2</v>
      </c>
      <c r="H1039" s="4">
        <v>6</v>
      </c>
      <c r="I1039" s="4">
        <v>0.2</v>
      </c>
      <c r="J1039" s="4">
        <v>0.2</v>
      </c>
      <c r="K1039" s="4">
        <v>1.2</v>
      </c>
      <c r="L1039" s="8">
        <v>0</v>
      </c>
      <c r="M1039" s="4" t="str">
        <f>IF(AlimentosSMAECOPIA2[[#This Row],[Categoria]]="Cereales",AlimentosSMAECOPIA2[[#This Row],[Proteina]],"")</f>
        <v/>
      </c>
      <c r="N1039" s="8">
        <f>AlimentosSMAECOPIA2[[#This Row],[Fibra]]/AlimentosSMAECOPIA2[[#This Row],[Peso_neto]]</f>
        <v>0</v>
      </c>
    </row>
    <row r="1040" spans="2:14" hidden="1" x14ac:dyDescent="0.25">
      <c r="B1040" s="17" t="s">
        <v>1271</v>
      </c>
      <c r="C1040" s="3" t="s">
        <v>18</v>
      </c>
      <c r="D1040" s="4">
        <v>0.33333333300000001</v>
      </c>
      <c r="E1040" s="2" t="s">
        <v>91</v>
      </c>
      <c r="F1040" s="4">
        <v>158</v>
      </c>
      <c r="G1040" s="4">
        <v>158</v>
      </c>
      <c r="H1040" s="4">
        <v>7</v>
      </c>
      <c r="I1040" s="4">
        <v>0</v>
      </c>
      <c r="J1040" s="4">
        <v>0</v>
      </c>
      <c r="K1040" s="4">
        <v>2</v>
      </c>
      <c r="L1040" s="8">
        <v>0</v>
      </c>
      <c r="M1040" s="4" t="str">
        <f>IF(AlimentosSMAECOPIA2[[#This Row],[Categoria]]="Cereales",AlimentosSMAECOPIA2[[#This Row],[Proteina]],"")</f>
        <v/>
      </c>
      <c r="N1040" s="8">
        <f>AlimentosSMAECOPIA2[[#This Row],[Fibra]]/AlimentosSMAECOPIA2[[#This Row],[Peso_neto]]</f>
        <v>0</v>
      </c>
    </row>
    <row r="1041" spans="2:14" hidden="1" x14ac:dyDescent="0.25">
      <c r="B1041" s="17" t="s">
        <v>1281</v>
      </c>
      <c r="C1041" s="3" t="s">
        <v>18</v>
      </c>
      <c r="D1041" s="4">
        <v>1</v>
      </c>
      <c r="E1041" s="2" t="s">
        <v>15</v>
      </c>
      <c r="F1041" s="4">
        <v>5</v>
      </c>
      <c r="G1041" s="4">
        <v>5</v>
      </c>
      <c r="H1041" s="4">
        <v>5</v>
      </c>
      <c r="I1041" s="4">
        <v>0.3</v>
      </c>
      <c r="J1041" s="4">
        <v>0.3</v>
      </c>
      <c r="K1041" s="4">
        <v>0.3</v>
      </c>
      <c r="L1041" s="8">
        <v>0</v>
      </c>
      <c r="M1041" s="4" t="str">
        <f>IF(AlimentosSMAECOPIA2[[#This Row],[Categoria]]="Cereales",AlimentosSMAECOPIA2[[#This Row],[Proteina]],"")</f>
        <v/>
      </c>
      <c r="N1041" s="8">
        <f>AlimentosSMAECOPIA2[[#This Row],[Fibra]]/AlimentosSMAECOPIA2[[#This Row],[Peso_neto]]</f>
        <v>0</v>
      </c>
    </row>
    <row r="1042" spans="2:14" hidden="1" x14ac:dyDescent="0.25">
      <c r="B1042" s="17" t="s">
        <v>1282</v>
      </c>
      <c r="C1042" s="3" t="s">
        <v>18</v>
      </c>
      <c r="D1042" s="4">
        <v>1</v>
      </c>
      <c r="E1042" s="2" t="s">
        <v>15</v>
      </c>
      <c r="F1042" s="4">
        <v>5</v>
      </c>
      <c r="G1042" s="4">
        <v>5</v>
      </c>
      <c r="H1042" s="4">
        <v>5</v>
      </c>
      <c r="I1042" s="4">
        <v>0.3</v>
      </c>
      <c r="J1042" s="4">
        <v>0.3</v>
      </c>
      <c r="K1042" s="4">
        <v>0.3</v>
      </c>
      <c r="L1042" s="8">
        <v>0</v>
      </c>
      <c r="M1042" s="4" t="str">
        <f>IF(AlimentosSMAECOPIA2[[#This Row],[Categoria]]="Cereales",AlimentosSMAECOPIA2[[#This Row],[Proteina]],"")</f>
        <v/>
      </c>
      <c r="N1042" s="8">
        <f>AlimentosSMAECOPIA2[[#This Row],[Fibra]]/AlimentosSMAECOPIA2[[#This Row],[Peso_neto]]</f>
        <v>0</v>
      </c>
    </row>
    <row r="1043" spans="2:14" hidden="1" x14ac:dyDescent="0.25">
      <c r="B1043" s="17" t="s">
        <v>1283</v>
      </c>
      <c r="C1043" s="3" t="s">
        <v>18</v>
      </c>
      <c r="D1043" s="4">
        <v>1</v>
      </c>
      <c r="E1043" s="2" t="s">
        <v>15</v>
      </c>
      <c r="F1043" s="4">
        <v>3</v>
      </c>
      <c r="G1043" s="4">
        <v>3</v>
      </c>
      <c r="H1043" s="4">
        <v>9</v>
      </c>
      <c r="I1043" s="4">
        <v>0.5</v>
      </c>
      <c r="J1043" s="4">
        <v>0.6</v>
      </c>
      <c r="K1043" s="4">
        <v>0.3</v>
      </c>
      <c r="L1043" s="8">
        <v>0</v>
      </c>
      <c r="M1043" s="4" t="str">
        <f>IF(AlimentosSMAECOPIA2[[#This Row],[Categoria]]="Cereales",AlimentosSMAECOPIA2[[#This Row],[Proteina]],"")</f>
        <v/>
      </c>
      <c r="N1043" s="8">
        <f>AlimentosSMAECOPIA2[[#This Row],[Fibra]]/AlimentosSMAECOPIA2[[#This Row],[Peso_neto]]</f>
        <v>0</v>
      </c>
    </row>
    <row r="1044" spans="2:14" hidden="1" x14ac:dyDescent="0.25">
      <c r="B1044" s="17" t="s">
        <v>1334</v>
      </c>
      <c r="C1044" s="3" t="s">
        <v>18</v>
      </c>
      <c r="D1044" s="4">
        <v>1</v>
      </c>
      <c r="E1044" s="2" t="s">
        <v>15</v>
      </c>
      <c r="F1044" s="4">
        <v>2</v>
      </c>
      <c r="G1044" s="4">
        <v>2</v>
      </c>
      <c r="H1044" s="4">
        <v>10</v>
      </c>
      <c r="I1044" s="4">
        <v>0.1</v>
      </c>
      <c r="J1044" s="4">
        <v>0.7</v>
      </c>
      <c r="K1044" s="4">
        <v>1</v>
      </c>
      <c r="L1044" s="8">
        <v>0</v>
      </c>
      <c r="M1044" s="4" t="str">
        <f>IF(AlimentosSMAECOPIA2[[#This Row],[Categoria]]="Cereales",AlimentosSMAECOPIA2[[#This Row],[Proteina]],"")</f>
        <v/>
      </c>
      <c r="N1044" s="8">
        <f>AlimentosSMAECOPIA2[[#This Row],[Fibra]]/AlimentosSMAECOPIA2[[#This Row],[Peso_neto]]</f>
        <v>0</v>
      </c>
    </row>
    <row r="1045" spans="2:14" hidden="1" x14ac:dyDescent="0.25">
      <c r="B1045" s="17" t="s">
        <v>1335</v>
      </c>
      <c r="C1045" s="3" t="s">
        <v>18</v>
      </c>
      <c r="D1045" s="4">
        <v>1</v>
      </c>
      <c r="E1045" s="2" t="s">
        <v>15</v>
      </c>
      <c r="F1045" s="4">
        <v>2</v>
      </c>
      <c r="G1045" s="4">
        <v>2</v>
      </c>
      <c r="H1045" s="4">
        <v>10</v>
      </c>
      <c r="I1045" s="4">
        <v>0.1</v>
      </c>
      <c r="J1045" s="4">
        <v>0.7</v>
      </c>
      <c r="K1045" s="4">
        <v>1</v>
      </c>
      <c r="L1045" s="8">
        <v>0</v>
      </c>
      <c r="M1045" s="4" t="str">
        <f>IF(AlimentosSMAECOPIA2[[#This Row],[Categoria]]="Cereales",AlimentosSMAECOPIA2[[#This Row],[Proteina]],"")</f>
        <v/>
      </c>
      <c r="N1045" s="8">
        <f>AlimentosSMAECOPIA2[[#This Row],[Fibra]]/AlimentosSMAECOPIA2[[#This Row],[Peso_neto]]</f>
        <v>0</v>
      </c>
    </row>
    <row r="1046" spans="2:14" hidden="1" x14ac:dyDescent="0.25">
      <c r="B1046" s="17" t="s">
        <v>1341</v>
      </c>
      <c r="C1046" s="3" t="s">
        <v>18</v>
      </c>
      <c r="D1046" s="4">
        <v>1</v>
      </c>
      <c r="E1046" s="2" t="s">
        <v>170</v>
      </c>
      <c r="F1046" s="4">
        <v>1</v>
      </c>
      <c r="G1046" s="4">
        <v>1</v>
      </c>
      <c r="H1046" s="4">
        <v>0</v>
      </c>
      <c r="I1046" s="4">
        <v>0</v>
      </c>
      <c r="J1046" s="4">
        <v>0</v>
      </c>
      <c r="K1046" s="4">
        <v>0</v>
      </c>
      <c r="L1046" s="8">
        <v>0</v>
      </c>
      <c r="M1046" s="4" t="str">
        <f>IF(AlimentosSMAECOPIA2[[#This Row],[Categoria]]="Cereales",AlimentosSMAECOPIA2[[#This Row],[Proteina]],"")</f>
        <v/>
      </c>
      <c r="N1046" s="8">
        <f>AlimentosSMAECOPIA2[[#This Row],[Fibra]]/AlimentosSMAECOPIA2[[#This Row],[Peso_neto]]</f>
        <v>0</v>
      </c>
    </row>
    <row r="1047" spans="2:14" hidden="1" x14ac:dyDescent="0.25">
      <c r="B1047" s="17" t="s">
        <v>1347</v>
      </c>
      <c r="C1047" s="3" t="s">
        <v>18</v>
      </c>
      <c r="D1047" s="4">
        <v>0.5</v>
      </c>
      <c r="E1047" s="2" t="s">
        <v>91</v>
      </c>
      <c r="F1047" s="4">
        <v>178</v>
      </c>
      <c r="G1047" s="4">
        <v>178</v>
      </c>
      <c r="H1047" s="4">
        <v>10</v>
      </c>
      <c r="I1047" s="4">
        <v>0</v>
      </c>
      <c r="J1047" s="4">
        <v>0</v>
      </c>
      <c r="K1047" s="4">
        <v>2.5</v>
      </c>
      <c r="L1047" s="8">
        <v>0</v>
      </c>
      <c r="M1047" s="4" t="str">
        <f>IF(AlimentosSMAECOPIA2[[#This Row],[Categoria]]="Cereales",AlimentosSMAECOPIA2[[#This Row],[Proteina]],"")</f>
        <v/>
      </c>
      <c r="N1047" s="8">
        <f>AlimentosSMAECOPIA2[[#This Row],[Fibra]]/AlimentosSMAECOPIA2[[#This Row],[Peso_neto]]</f>
        <v>0</v>
      </c>
    </row>
    <row r="1048" spans="2:14" hidden="1" x14ac:dyDescent="0.25">
      <c r="B1048" s="17" t="s">
        <v>1348</v>
      </c>
      <c r="C1048" s="3" t="s">
        <v>18</v>
      </c>
      <c r="D1048" s="4">
        <v>1</v>
      </c>
      <c r="E1048" s="2" t="s">
        <v>15</v>
      </c>
      <c r="F1048" s="4">
        <v>2</v>
      </c>
      <c r="G1048" s="4">
        <v>2</v>
      </c>
      <c r="H1048" s="4">
        <v>6</v>
      </c>
      <c r="I1048" s="4">
        <v>0.2</v>
      </c>
      <c r="J1048" s="4">
        <v>0.2</v>
      </c>
      <c r="K1048" s="4">
        <v>1.3</v>
      </c>
      <c r="L1048" s="8">
        <v>0</v>
      </c>
      <c r="M1048" s="4" t="str">
        <f>IF(AlimentosSMAECOPIA2[[#This Row],[Categoria]]="Cereales",AlimentosSMAECOPIA2[[#This Row],[Proteina]],"")</f>
        <v/>
      </c>
      <c r="N1048" s="8">
        <f>AlimentosSMAECOPIA2[[#This Row],[Fibra]]/AlimentosSMAECOPIA2[[#This Row],[Peso_neto]]</f>
        <v>0</v>
      </c>
    </row>
    <row r="1049" spans="2:14" hidden="1" x14ac:dyDescent="0.25">
      <c r="B1049" s="17" t="s">
        <v>1349</v>
      </c>
      <c r="C1049" s="3" t="s">
        <v>18</v>
      </c>
      <c r="D1049" s="4">
        <v>1</v>
      </c>
      <c r="E1049" s="2" t="s">
        <v>15</v>
      </c>
      <c r="F1049" s="4">
        <v>2</v>
      </c>
      <c r="G1049" s="4">
        <v>2</v>
      </c>
      <c r="H1049" s="4">
        <v>5</v>
      </c>
      <c r="I1049" s="4">
        <v>0.2</v>
      </c>
      <c r="J1049" s="4">
        <v>0.2</v>
      </c>
      <c r="K1049" s="4">
        <v>1</v>
      </c>
      <c r="L1049" s="8">
        <v>0</v>
      </c>
      <c r="M1049" s="4" t="str">
        <f>IF(AlimentosSMAECOPIA2[[#This Row],[Categoria]]="Cereales",AlimentosSMAECOPIA2[[#This Row],[Proteina]],"")</f>
        <v/>
      </c>
      <c r="N1049" s="8">
        <f>AlimentosSMAECOPIA2[[#This Row],[Fibra]]/AlimentosSMAECOPIA2[[#This Row],[Peso_neto]]</f>
        <v>0</v>
      </c>
    </row>
    <row r="1050" spans="2:14" hidden="1" x14ac:dyDescent="0.25">
      <c r="B1050" s="17" t="s">
        <v>1350</v>
      </c>
      <c r="C1050" s="3" t="s">
        <v>18</v>
      </c>
      <c r="D1050" s="4">
        <v>1</v>
      </c>
      <c r="E1050" s="2" t="s">
        <v>15</v>
      </c>
      <c r="F1050" s="4">
        <v>2</v>
      </c>
      <c r="G1050" s="4">
        <v>2</v>
      </c>
      <c r="H1050" s="4">
        <v>6</v>
      </c>
      <c r="I1050" s="4">
        <v>0.2</v>
      </c>
      <c r="J1050" s="4">
        <v>0.2</v>
      </c>
      <c r="K1050" s="4">
        <v>1.3</v>
      </c>
      <c r="L1050" s="8">
        <v>0</v>
      </c>
      <c r="M1050" s="4" t="str">
        <f>IF(AlimentosSMAECOPIA2[[#This Row],[Categoria]]="Cereales",AlimentosSMAECOPIA2[[#This Row],[Proteina]],"")</f>
        <v/>
      </c>
      <c r="N1050" s="8">
        <f>AlimentosSMAECOPIA2[[#This Row],[Fibra]]/AlimentosSMAECOPIA2[[#This Row],[Peso_neto]]</f>
        <v>0</v>
      </c>
    </row>
    <row r="1051" spans="2:14" hidden="1" x14ac:dyDescent="0.25">
      <c r="B1051" s="17" t="s">
        <v>1492</v>
      </c>
      <c r="C1051" s="3" t="s">
        <v>18</v>
      </c>
      <c r="D1051" s="4">
        <v>1</v>
      </c>
      <c r="E1051" s="2" t="s">
        <v>15</v>
      </c>
      <c r="F1051" s="4">
        <v>2</v>
      </c>
      <c r="G1051" s="4">
        <v>2</v>
      </c>
      <c r="H1051" s="4">
        <v>6</v>
      </c>
      <c r="I1051" s="4">
        <v>0.3</v>
      </c>
      <c r="J1051" s="4">
        <v>0.3</v>
      </c>
      <c r="K1051" s="4">
        <v>1.1000000000000001</v>
      </c>
      <c r="L1051" s="8">
        <v>0</v>
      </c>
      <c r="M1051" s="4" t="str">
        <f>IF(AlimentosSMAECOPIA2[[#This Row],[Categoria]]="Cereales",AlimentosSMAECOPIA2[[#This Row],[Proteina]],"")</f>
        <v/>
      </c>
      <c r="N1051" s="8">
        <f>AlimentosSMAECOPIA2[[#This Row],[Fibra]]/AlimentosSMAECOPIA2[[#This Row],[Peso_neto]]</f>
        <v>0</v>
      </c>
    </row>
    <row r="1052" spans="2:14" hidden="1" x14ac:dyDescent="0.25">
      <c r="B1052" s="17" t="s">
        <v>1590</v>
      </c>
      <c r="C1052" s="3" t="s">
        <v>18</v>
      </c>
      <c r="D1052" s="4">
        <v>1</v>
      </c>
      <c r="E1052" s="2" t="s">
        <v>91</v>
      </c>
      <c r="F1052" s="4">
        <v>355</v>
      </c>
      <c r="G1052" s="4">
        <v>355</v>
      </c>
      <c r="H1052" s="4">
        <v>4</v>
      </c>
      <c r="I1052" s="4">
        <v>0</v>
      </c>
      <c r="J1052" s="4">
        <v>0</v>
      </c>
      <c r="K1052" s="4">
        <v>0</v>
      </c>
      <c r="L1052" s="8">
        <v>0</v>
      </c>
      <c r="M1052" s="4" t="str">
        <f>IF(AlimentosSMAECOPIA2[[#This Row],[Categoria]]="Cereales",AlimentosSMAECOPIA2[[#This Row],[Proteina]],"")</f>
        <v/>
      </c>
      <c r="N1052" s="8">
        <f>AlimentosSMAECOPIA2[[#This Row],[Fibra]]/AlimentosSMAECOPIA2[[#This Row],[Peso_neto]]</f>
        <v>0</v>
      </c>
    </row>
    <row r="1053" spans="2:14" hidden="1" x14ac:dyDescent="0.25">
      <c r="B1053" s="17" t="s">
        <v>1591</v>
      </c>
      <c r="C1053" s="3" t="s">
        <v>18</v>
      </c>
      <c r="D1053" s="4">
        <v>1</v>
      </c>
      <c r="E1053" s="2" t="s">
        <v>91</v>
      </c>
      <c r="F1053" s="4">
        <v>355</v>
      </c>
      <c r="G1053" s="4">
        <v>355</v>
      </c>
      <c r="H1053" s="4">
        <v>4</v>
      </c>
      <c r="I1053" s="4">
        <v>0</v>
      </c>
      <c r="J1053" s="4">
        <v>0</v>
      </c>
      <c r="K1053" s="4">
        <v>0</v>
      </c>
      <c r="L1053" s="8">
        <v>0</v>
      </c>
      <c r="M1053" s="4" t="str">
        <f>IF(AlimentosSMAECOPIA2[[#This Row],[Categoria]]="Cereales",AlimentosSMAECOPIA2[[#This Row],[Proteina]],"")</f>
        <v/>
      </c>
      <c r="N1053" s="8">
        <f>AlimentosSMAECOPIA2[[#This Row],[Fibra]]/AlimentosSMAECOPIA2[[#This Row],[Peso_neto]]</f>
        <v>0</v>
      </c>
    </row>
    <row r="1054" spans="2:14" hidden="1" x14ac:dyDescent="0.25">
      <c r="B1054" s="17" t="s">
        <v>1596</v>
      </c>
      <c r="C1054" s="3" t="s">
        <v>18</v>
      </c>
      <c r="D1054" s="4">
        <v>1</v>
      </c>
      <c r="E1054" s="2" t="s">
        <v>52</v>
      </c>
      <c r="F1054" s="4">
        <v>3</v>
      </c>
      <c r="G1054" s="4">
        <v>3</v>
      </c>
      <c r="H1054" s="4">
        <v>9</v>
      </c>
      <c r="I1054" s="4">
        <v>0.6</v>
      </c>
      <c r="J1054" s="4">
        <v>0</v>
      </c>
      <c r="K1054" s="4">
        <v>1.5</v>
      </c>
      <c r="L1054" s="8">
        <v>0</v>
      </c>
      <c r="M1054" s="4" t="str">
        <f>IF(AlimentosSMAECOPIA2[[#This Row],[Categoria]]="Cereales",AlimentosSMAECOPIA2[[#This Row],[Proteina]],"")</f>
        <v/>
      </c>
      <c r="N1054" s="8">
        <f>AlimentosSMAECOPIA2[[#This Row],[Fibra]]/AlimentosSMAECOPIA2[[#This Row],[Peso_neto]]</f>
        <v>0</v>
      </c>
    </row>
    <row r="1055" spans="2:14" hidden="1" x14ac:dyDescent="0.25">
      <c r="B1055" s="17" t="s">
        <v>1623</v>
      </c>
      <c r="C1055" s="3" t="s">
        <v>18</v>
      </c>
      <c r="D1055" s="4">
        <v>1</v>
      </c>
      <c r="E1055" s="2" t="s">
        <v>15</v>
      </c>
      <c r="F1055" s="4">
        <v>2</v>
      </c>
      <c r="G1055" s="4">
        <v>2</v>
      </c>
      <c r="H1055" s="4">
        <v>6</v>
      </c>
      <c r="I1055" s="4">
        <v>0.3</v>
      </c>
      <c r="J1055" s="4">
        <v>0.3</v>
      </c>
      <c r="K1055" s="4">
        <v>1.1000000000000001</v>
      </c>
      <c r="L1055" s="8">
        <v>0</v>
      </c>
      <c r="M1055" s="4" t="str">
        <f>IF(AlimentosSMAECOPIA2[[#This Row],[Categoria]]="Cereales",AlimentosSMAECOPIA2[[#This Row],[Proteina]],"")</f>
        <v/>
      </c>
      <c r="N1055" s="8">
        <f>AlimentosSMAECOPIA2[[#This Row],[Fibra]]/AlimentosSMAECOPIA2[[#This Row],[Peso_neto]]</f>
        <v>0</v>
      </c>
    </row>
    <row r="1056" spans="2:14" hidden="1" x14ac:dyDescent="0.25">
      <c r="B1056" s="17" t="s">
        <v>1624</v>
      </c>
      <c r="C1056" s="3" t="s">
        <v>18</v>
      </c>
      <c r="D1056" s="4">
        <v>1</v>
      </c>
      <c r="E1056" s="2" t="s">
        <v>15</v>
      </c>
      <c r="F1056" s="4">
        <v>2</v>
      </c>
      <c r="G1056" s="4">
        <v>2</v>
      </c>
      <c r="H1056" s="4">
        <v>5</v>
      </c>
      <c r="I1056" s="4">
        <v>0.2</v>
      </c>
      <c r="J1056" s="4">
        <v>0.1</v>
      </c>
      <c r="K1056" s="4">
        <v>1.3</v>
      </c>
      <c r="L1056" s="8">
        <v>0</v>
      </c>
      <c r="M1056" s="4" t="str">
        <f>IF(AlimentosSMAECOPIA2[[#This Row],[Categoria]]="Cereales",AlimentosSMAECOPIA2[[#This Row],[Proteina]],"")</f>
        <v/>
      </c>
      <c r="N1056" s="8">
        <f>AlimentosSMAECOPIA2[[#This Row],[Fibra]]/AlimentosSMAECOPIA2[[#This Row],[Peso_neto]]</f>
        <v>0</v>
      </c>
    </row>
    <row r="1057" spans="2:14" hidden="1" x14ac:dyDescent="0.25">
      <c r="B1057" s="17" t="s">
        <v>1625</v>
      </c>
      <c r="C1057" s="3" t="s">
        <v>18</v>
      </c>
      <c r="D1057" s="4">
        <v>1</v>
      </c>
      <c r="E1057" s="2" t="s">
        <v>15</v>
      </c>
      <c r="F1057" s="4">
        <v>4</v>
      </c>
      <c r="G1057" s="4">
        <v>4</v>
      </c>
      <c r="H1057" s="4">
        <v>9</v>
      </c>
      <c r="I1057" s="4">
        <v>0.4</v>
      </c>
      <c r="J1057" s="4">
        <v>0.2</v>
      </c>
      <c r="K1057" s="4">
        <v>2.2999999999999998</v>
      </c>
      <c r="L1057" s="8">
        <v>0</v>
      </c>
      <c r="M1057" s="4" t="str">
        <f>IF(AlimentosSMAECOPIA2[[#This Row],[Categoria]]="Cereales",AlimentosSMAECOPIA2[[#This Row],[Proteina]],"")</f>
        <v/>
      </c>
      <c r="N1057" s="8">
        <f>AlimentosSMAECOPIA2[[#This Row],[Fibra]]/AlimentosSMAECOPIA2[[#This Row],[Peso_neto]]</f>
        <v>0</v>
      </c>
    </row>
    <row r="1058" spans="2:14" hidden="1" x14ac:dyDescent="0.25">
      <c r="B1058" s="17" t="s">
        <v>1626</v>
      </c>
      <c r="C1058" s="3" t="s">
        <v>18</v>
      </c>
      <c r="D1058" s="4">
        <v>1</v>
      </c>
      <c r="E1058" s="2" t="s">
        <v>15</v>
      </c>
      <c r="F1058" s="4">
        <v>2</v>
      </c>
      <c r="G1058" s="4">
        <v>2</v>
      </c>
      <c r="H1058" s="4">
        <v>6</v>
      </c>
      <c r="I1058" s="4">
        <v>0.2</v>
      </c>
      <c r="J1058" s="4">
        <v>0</v>
      </c>
      <c r="K1058" s="4">
        <v>1.4</v>
      </c>
      <c r="L1058" s="8">
        <v>0</v>
      </c>
      <c r="M1058" s="4" t="str">
        <f>IF(AlimentosSMAECOPIA2[[#This Row],[Categoria]]="Cereales",AlimentosSMAECOPIA2[[#This Row],[Proteina]],"")</f>
        <v/>
      </c>
      <c r="N1058" s="8">
        <f>AlimentosSMAECOPIA2[[#This Row],[Fibra]]/AlimentosSMAECOPIA2[[#This Row],[Peso_neto]]</f>
        <v>0</v>
      </c>
    </row>
    <row r="1059" spans="2:14" hidden="1" x14ac:dyDescent="0.25">
      <c r="B1059" s="17" t="s">
        <v>1627</v>
      </c>
      <c r="C1059" s="3" t="s">
        <v>18</v>
      </c>
      <c r="D1059" s="4">
        <v>1</v>
      </c>
      <c r="E1059" s="2" t="s">
        <v>15</v>
      </c>
      <c r="F1059" s="4">
        <v>2</v>
      </c>
      <c r="G1059" s="4">
        <v>2</v>
      </c>
      <c r="H1059" s="4">
        <v>6</v>
      </c>
      <c r="I1059" s="4">
        <v>0.2</v>
      </c>
      <c r="J1059" s="4">
        <v>0</v>
      </c>
      <c r="K1059" s="4">
        <v>1.4</v>
      </c>
      <c r="L1059" s="8">
        <v>0</v>
      </c>
      <c r="M1059" s="4" t="str">
        <f>IF(AlimentosSMAECOPIA2[[#This Row],[Categoria]]="Cereales",AlimentosSMAECOPIA2[[#This Row],[Proteina]],"")</f>
        <v/>
      </c>
      <c r="N1059" s="8">
        <f>AlimentosSMAECOPIA2[[#This Row],[Fibra]]/AlimentosSMAECOPIA2[[#This Row],[Peso_neto]]</f>
        <v>0</v>
      </c>
    </row>
    <row r="1060" spans="2:14" hidden="1" x14ac:dyDescent="0.25">
      <c r="B1060" s="17" t="s">
        <v>1628</v>
      </c>
      <c r="C1060" s="3" t="s">
        <v>18</v>
      </c>
      <c r="D1060" s="4">
        <v>1</v>
      </c>
      <c r="E1060" s="2" t="s">
        <v>15</v>
      </c>
      <c r="F1060" s="4">
        <v>2</v>
      </c>
      <c r="G1060" s="4">
        <v>2</v>
      </c>
      <c r="H1060" s="4">
        <v>6</v>
      </c>
      <c r="I1060" s="4">
        <v>0.2</v>
      </c>
      <c r="J1060" s="4">
        <v>0</v>
      </c>
      <c r="K1060" s="4">
        <v>1.4</v>
      </c>
      <c r="L1060" s="8">
        <v>0</v>
      </c>
      <c r="M1060" s="4" t="str">
        <f>IF(AlimentosSMAECOPIA2[[#This Row],[Categoria]]="Cereales",AlimentosSMAECOPIA2[[#This Row],[Proteina]],"")</f>
        <v/>
      </c>
      <c r="N1060" s="8">
        <f>AlimentosSMAECOPIA2[[#This Row],[Fibra]]/AlimentosSMAECOPIA2[[#This Row],[Peso_neto]]</f>
        <v>0</v>
      </c>
    </row>
    <row r="1061" spans="2:14" hidden="1" x14ac:dyDescent="0.25">
      <c r="B1061" s="17" t="s">
        <v>1629</v>
      </c>
      <c r="C1061" s="3" t="s">
        <v>18</v>
      </c>
      <c r="D1061" s="4">
        <v>1</v>
      </c>
      <c r="E1061" s="2" t="s">
        <v>15</v>
      </c>
      <c r="F1061" s="4">
        <v>2</v>
      </c>
      <c r="G1061" s="4">
        <v>2</v>
      </c>
      <c r="H1061" s="4">
        <v>6</v>
      </c>
      <c r="I1061" s="4">
        <v>0.2</v>
      </c>
      <c r="J1061" s="4">
        <v>0.3</v>
      </c>
      <c r="K1061" s="4">
        <v>1.1000000000000001</v>
      </c>
      <c r="L1061" s="8">
        <v>0</v>
      </c>
      <c r="M1061" s="4" t="str">
        <f>IF(AlimentosSMAECOPIA2[[#This Row],[Categoria]]="Cereales",AlimentosSMAECOPIA2[[#This Row],[Proteina]],"")</f>
        <v/>
      </c>
      <c r="N1061" s="8">
        <f>AlimentosSMAECOPIA2[[#This Row],[Fibra]]/AlimentosSMAECOPIA2[[#This Row],[Peso_neto]]</f>
        <v>0</v>
      </c>
    </row>
    <row r="1062" spans="2:14" hidden="1" x14ac:dyDescent="0.25">
      <c r="B1062" s="17" t="s">
        <v>1630</v>
      </c>
      <c r="C1062" s="3" t="s">
        <v>18</v>
      </c>
      <c r="D1062" s="4">
        <v>1</v>
      </c>
      <c r="E1062" s="2" t="s">
        <v>15</v>
      </c>
      <c r="F1062" s="4">
        <v>2</v>
      </c>
      <c r="G1062" s="4">
        <v>2</v>
      </c>
      <c r="H1062" s="4">
        <v>6</v>
      </c>
      <c r="I1062" s="4">
        <v>0.2</v>
      </c>
      <c r="J1062" s="4">
        <v>0.3</v>
      </c>
      <c r="K1062" s="4">
        <v>1.1000000000000001</v>
      </c>
      <c r="L1062" s="8">
        <v>0</v>
      </c>
      <c r="M1062" s="4" t="str">
        <f>IF(AlimentosSMAECOPIA2[[#This Row],[Categoria]]="Cereales",AlimentosSMAECOPIA2[[#This Row],[Proteina]],"")</f>
        <v/>
      </c>
      <c r="N1062" s="8">
        <f>AlimentosSMAECOPIA2[[#This Row],[Fibra]]/AlimentosSMAECOPIA2[[#This Row],[Peso_neto]]</f>
        <v>0</v>
      </c>
    </row>
    <row r="1063" spans="2:14" hidden="1" x14ac:dyDescent="0.25">
      <c r="B1063" s="17" t="s">
        <v>1631</v>
      </c>
      <c r="C1063" s="3" t="s">
        <v>18</v>
      </c>
      <c r="D1063" s="4">
        <v>1</v>
      </c>
      <c r="E1063" s="2" t="s">
        <v>15</v>
      </c>
      <c r="F1063" s="4">
        <v>4</v>
      </c>
      <c r="G1063" s="4">
        <v>4</v>
      </c>
      <c r="H1063" s="4">
        <v>9</v>
      </c>
      <c r="I1063" s="4">
        <v>0.4</v>
      </c>
      <c r="J1063" s="4">
        <v>0.2</v>
      </c>
      <c r="K1063" s="4">
        <v>2.2999999999999998</v>
      </c>
      <c r="L1063" s="8">
        <v>0</v>
      </c>
      <c r="M1063" s="4" t="str">
        <f>IF(AlimentosSMAECOPIA2[[#This Row],[Categoria]]="Cereales",AlimentosSMAECOPIA2[[#This Row],[Proteina]],"")</f>
        <v/>
      </c>
      <c r="N1063" s="8">
        <f>AlimentosSMAECOPIA2[[#This Row],[Fibra]]/AlimentosSMAECOPIA2[[#This Row],[Peso_neto]]</f>
        <v>0</v>
      </c>
    </row>
    <row r="1064" spans="2:14" hidden="1" x14ac:dyDescent="0.25">
      <c r="B1064" s="17" t="s">
        <v>1632</v>
      </c>
      <c r="C1064" s="3" t="s">
        <v>18</v>
      </c>
      <c r="D1064" s="4">
        <v>1</v>
      </c>
      <c r="E1064" s="2" t="s">
        <v>15</v>
      </c>
      <c r="F1064" s="4">
        <v>2</v>
      </c>
      <c r="G1064" s="4">
        <v>2</v>
      </c>
      <c r="H1064" s="4">
        <v>5</v>
      </c>
      <c r="I1064" s="4">
        <v>0.2</v>
      </c>
      <c r="J1064" s="4">
        <v>0.1</v>
      </c>
      <c r="K1064" s="4">
        <v>1.3</v>
      </c>
      <c r="L1064" s="8">
        <v>0</v>
      </c>
      <c r="M1064" s="4" t="str">
        <f>IF(AlimentosSMAECOPIA2[[#This Row],[Categoria]]="Cereales",AlimentosSMAECOPIA2[[#This Row],[Proteina]],"")</f>
        <v/>
      </c>
      <c r="N1064" s="8">
        <f>AlimentosSMAECOPIA2[[#This Row],[Fibra]]/AlimentosSMAECOPIA2[[#This Row],[Peso_neto]]</f>
        <v>0</v>
      </c>
    </row>
    <row r="1065" spans="2:14" hidden="1" x14ac:dyDescent="0.25">
      <c r="B1065" s="17" t="s">
        <v>1633</v>
      </c>
      <c r="C1065" s="3" t="s">
        <v>18</v>
      </c>
      <c r="D1065" s="4">
        <v>1</v>
      </c>
      <c r="E1065" s="2" t="s">
        <v>15</v>
      </c>
      <c r="F1065" s="4">
        <v>2</v>
      </c>
      <c r="G1065" s="4">
        <v>2</v>
      </c>
      <c r="H1065" s="4">
        <v>5</v>
      </c>
      <c r="I1065" s="4">
        <v>0.2</v>
      </c>
      <c r="J1065" s="4">
        <v>0.1</v>
      </c>
      <c r="K1065" s="4">
        <v>1.3</v>
      </c>
      <c r="L1065" s="8">
        <v>0</v>
      </c>
      <c r="M1065" s="4" t="str">
        <f>IF(AlimentosSMAECOPIA2[[#This Row],[Categoria]]="Cereales",AlimentosSMAECOPIA2[[#This Row],[Proteina]],"")</f>
        <v/>
      </c>
      <c r="N1065" s="8">
        <f>AlimentosSMAECOPIA2[[#This Row],[Fibra]]/AlimentosSMAECOPIA2[[#This Row],[Peso_neto]]</f>
        <v>0</v>
      </c>
    </row>
    <row r="1066" spans="2:14" hidden="1" x14ac:dyDescent="0.25">
      <c r="B1066" s="17" t="s">
        <v>1634</v>
      </c>
      <c r="C1066" s="3" t="s">
        <v>18</v>
      </c>
      <c r="D1066" s="4">
        <v>1</v>
      </c>
      <c r="E1066" s="2" t="s">
        <v>15</v>
      </c>
      <c r="F1066" s="4">
        <v>2</v>
      </c>
      <c r="G1066" s="4">
        <v>2</v>
      </c>
      <c r="H1066" s="4">
        <v>5</v>
      </c>
      <c r="I1066" s="4">
        <v>0.2</v>
      </c>
      <c r="J1066" s="4">
        <v>0.1</v>
      </c>
      <c r="K1066" s="4">
        <v>1.3</v>
      </c>
      <c r="L1066" s="8">
        <v>0</v>
      </c>
      <c r="M1066" s="4" t="str">
        <f>IF(AlimentosSMAECOPIA2[[#This Row],[Categoria]]="Cereales",AlimentosSMAECOPIA2[[#This Row],[Proteina]],"")</f>
        <v/>
      </c>
      <c r="N1066" s="8">
        <f>AlimentosSMAECOPIA2[[#This Row],[Fibra]]/AlimentosSMAECOPIA2[[#This Row],[Peso_neto]]</f>
        <v>0</v>
      </c>
    </row>
    <row r="1067" spans="2:14" hidden="1" x14ac:dyDescent="0.25">
      <c r="B1067" s="17" t="s">
        <v>1635</v>
      </c>
      <c r="C1067" s="3" t="s">
        <v>18</v>
      </c>
      <c r="D1067" s="4">
        <v>1</v>
      </c>
      <c r="E1067" s="2" t="s">
        <v>15</v>
      </c>
      <c r="F1067" s="4">
        <v>2</v>
      </c>
      <c r="G1067" s="4">
        <v>2</v>
      </c>
      <c r="H1067" s="4">
        <v>5</v>
      </c>
      <c r="I1067" s="4">
        <v>0.2</v>
      </c>
      <c r="J1067" s="4">
        <v>0.1</v>
      </c>
      <c r="K1067" s="4">
        <v>1.3</v>
      </c>
      <c r="L1067" s="8">
        <v>0</v>
      </c>
      <c r="M1067" s="4" t="str">
        <f>IF(AlimentosSMAECOPIA2[[#This Row],[Categoria]]="Cereales",AlimentosSMAECOPIA2[[#This Row],[Proteina]],"")</f>
        <v/>
      </c>
      <c r="N1067" s="8">
        <f>AlimentosSMAECOPIA2[[#This Row],[Fibra]]/AlimentosSMAECOPIA2[[#This Row],[Peso_neto]]</f>
        <v>0</v>
      </c>
    </row>
    <row r="1068" spans="2:14" hidden="1" x14ac:dyDescent="0.25">
      <c r="B1068" s="17" t="s">
        <v>1636</v>
      </c>
      <c r="C1068" s="3" t="s">
        <v>18</v>
      </c>
      <c r="D1068" s="4">
        <v>1</v>
      </c>
      <c r="E1068" s="2" t="s">
        <v>15</v>
      </c>
      <c r="F1068" s="4">
        <v>4</v>
      </c>
      <c r="G1068" s="4">
        <v>4</v>
      </c>
      <c r="H1068" s="4">
        <v>9</v>
      </c>
      <c r="I1068" s="4">
        <v>0.4</v>
      </c>
      <c r="J1068" s="4">
        <v>0.2</v>
      </c>
      <c r="K1068" s="4">
        <v>2.2999999999999998</v>
      </c>
      <c r="L1068" s="8">
        <v>0</v>
      </c>
      <c r="M1068" s="4" t="str">
        <f>IF(AlimentosSMAECOPIA2[[#This Row],[Categoria]]="Cereales",AlimentosSMAECOPIA2[[#This Row],[Proteina]],"")</f>
        <v/>
      </c>
      <c r="N1068" s="8">
        <f>AlimentosSMAECOPIA2[[#This Row],[Fibra]]/AlimentosSMAECOPIA2[[#This Row],[Peso_neto]]</f>
        <v>0</v>
      </c>
    </row>
    <row r="1069" spans="2:14" hidden="1" x14ac:dyDescent="0.25">
      <c r="B1069" s="17" t="s">
        <v>1637</v>
      </c>
      <c r="C1069" s="3" t="s">
        <v>18</v>
      </c>
      <c r="D1069" s="4">
        <v>1</v>
      </c>
      <c r="E1069" s="2" t="s">
        <v>15</v>
      </c>
      <c r="F1069" s="4">
        <v>2</v>
      </c>
      <c r="G1069" s="4">
        <v>2</v>
      </c>
      <c r="H1069" s="4">
        <v>6</v>
      </c>
      <c r="I1069" s="4">
        <v>0.2</v>
      </c>
      <c r="J1069" s="4">
        <v>0.3</v>
      </c>
      <c r="K1069" s="4">
        <v>1.1000000000000001</v>
      </c>
      <c r="L1069" s="8">
        <v>0</v>
      </c>
      <c r="M1069" s="4" t="str">
        <f>IF(AlimentosSMAECOPIA2[[#This Row],[Categoria]]="Cereales",AlimentosSMAECOPIA2[[#This Row],[Proteina]],"")</f>
        <v/>
      </c>
      <c r="N1069" s="8">
        <f>AlimentosSMAECOPIA2[[#This Row],[Fibra]]/AlimentosSMAECOPIA2[[#This Row],[Peso_neto]]</f>
        <v>0</v>
      </c>
    </row>
    <row r="1070" spans="2:14" hidden="1" x14ac:dyDescent="0.25">
      <c r="B1070" s="17" t="s">
        <v>1638</v>
      </c>
      <c r="C1070" s="3" t="s">
        <v>18</v>
      </c>
      <c r="D1070" s="4">
        <v>1</v>
      </c>
      <c r="E1070" s="2" t="s">
        <v>15</v>
      </c>
      <c r="F1070" s="4">
        <v>2</v>
      </c>
      <c r="G1070" s="4">
        <v>2</v>
      </c>
      <c r="H1070" s="4">
        <v>6</v>
      </c>
      <c r="I1070" s="4">
        <v>0.2</v>
      </c>
      <c r="J1070" s="4">
        <v>0</v>
      </c>
      <c r="K1070" s="4">
        <v>1.4</v>
      </c>
      <c r="L1070" s="8">
        <v>0</v>
      </c>
      <c r="M1070" s="4" t="str">
        <f>IF(AlimentosSMAECOPIA2[[#This Row],[Categoria]]="Cereales",AlimentosSMAECOPIA2[[#This Row],[Proteina]],"")</f>
        <v/>
      </c>
      <c r="N1070" s="8">
        <f>AlimentosSMAECOPIA2[[#This Row],[Fibra]]/AlimentosSMAECOPIA2[[#This Row],[Peso_neto]]</f>
        <v>0</v>
      </c>
    </row>
    <row r="1071" spans="2:14" hidden="1" x14ac:dyDescent="0.25">
      <c r="B1071" s="17" t="s">
        <v>1774</v>
      </c>
      <c r="C1071" s="3" t="s">
        <v>18</v>
      </c>
      <c r="D1071" s="4">
        <v>1</v>
      </c>
      <c r="E1071" s="2" t="s">
        <v>15</v>
      </c>
      <c r="F1071" s="4">
        <v>2</v>
      </c>
      <c r="G1071" s="4">
        <v>2</v>
      </c>
      <c r="H1071" s="4">
        <v>1</v>
      </c>
      <c r="I1071" s="4">
        <v>0</v>
      </c>
      <c r="J1071" s="4">
        <v>0</v>
      </c>
      <c r="K1071" s="4">
        <v>0.3</v>
      </c>
      <c r="L1071" s="8">
        <v>0</v>
      </c>
      <c r="M1071" s="4" t="str">
        <f>IF(AlimentosSMAECOPIA2[[#This Row],[Categoria]]="Cereales",AlimentosSMAECOPIA2[[#This Row],[Proteina]],"")</f>
        <v/>
      </c>
      <c r="N1071" s="8">
        <f>AlimentosSMAECOPIA2[[#This Row],[Fibra]]/AlimentosSMAECOPIA2[[#This Row],[Peso_neto]]</f>
        <v>0</v>
      </c>
    </row>
    <row r="1072" spans="2:14" hidden="1" x14ac:dyDescent="0.25">
      <c r="B1072" s="17" t="s">
        <v>1775</v>
      </c>
      <c r="C1072" s="3" t="s">
        <v>18</v>
      </c>
      <c r="D1072" s="4">
        <v>5</v>
      </c>
      <c r="E1072" s="2" t="s">
        <v>10</v>
      </c>
      <c r="F1072" s="4">
        <v>5</v>
      </c>
      <c r="G1072" s="4">
        <v>5</v>
      </c>
      <c r="H1072" s="4">
        <v>3</v>
      </c>
      <c r="I1072" s="4">
        <v>0.1</v>
      </c>
      <c r="J1072" s="4">
        <v>0</v>
      </c>
      <c r="K1072" s="4">
        <v>0.7</v>
      </c>
      <c r="L1072" s="8">
        <v>0</v>
      </c>
      <c r="M1072" s="4" t="str">
        <f>IF(AlimentosSMAECOPIA2[[#This Row],[Categoria]]="Cereales",AlimentosSMAECOPIA2[[#This Row],[Proteina]],"")</f>
        <v/>
      </c>
      <c r="N1072" s="8">
        <f>AlimentosSMAECOPIA2[[#This Row],[Fibra]]/AlimentosSMAECOPIA2[[#This Row],[Peso_neto]]</f>
        <v>0</v>
      </c>
    </row>
    <row r="1073" spans="2:14" hidden="1" x14ac:dyDescent="0.25">
      <c r="B1073" s="17" t="s">
        <v>1776</v>
      </c>
      <c r="C1073" s="3" t="s">
        <v>18</v>
      </c>
      <c r="D1073" s="4">
        <v>0.33333333300000001</v>
      </c>
      <c r="E1073" s="2" t="s">
        <v>45</v>
      </c>
      <c r="F1073" s="4">
        <v>2</v>
      </c>
      <c r="G1073" s="4">
        <v>2</v>
      </c>
      <c r="H1073" s="4">
        <v>6</v>
      </c>
      <c r="I1073" s="4">
        <v>0.1</v>
      </c>
      <c r="J1073" s="4">
        <v>0.1</v>
      </c>
      <c r="K1073" s="4">
        <v>1.8</v>
      </c>
      <c r="L1073" s="8">
        <v>0</v>
      </c>
      <c r="M1073" s="4" t="str">
        <f>IF(AlimentosSMAECOPIA2[[#This Row],[Categoria]]="Cereales",AlimentosSMAECOPIA2[[#This Row],[Proteina]],"")</f>
        <v/>
      </c>
      <c r="N1073" s="8">
        <f>AlimentosSMAECOPIA2[[#This Row],[Fibra]]/AlimentosSMAECOPIA2[[#This Row],[Peso_neto]]</f>
        <v>0</v>
      </c>
    </row>
    <row r="1074" spans="2:14" hidden="1" x14ac:dyDescent="0.25">
      <c r="B1074" s="17" t="s">
        <v>1777</v>
      </c>
      <c r="C1074" s="3" t="s">
        <v>18</v>
      </c>
      <c r="D1074" s="4">
        <v>5</v>
      </c>
      <c r="E1074" s="2" t="s">
        <v>15</v>
      </c>
      <c r="F1074" s="4">
        <v>10</v>
      </c>
      <c r="G1074" s="4">
        <v>10</v>
      </c>
      <c r="H1074" s="4">
        <v>5</v>
      </c>
      <c r="I1074" s="4">
        <v>0.2</v>
      </c>
      <c r="J1074" s="4">
        <v>0</v>
      </c>
      <c r="K1074" s="4">
        <v>1.7</v>
      </c>
      <c r="L1074" s="8">
        <v>0</v>
      </c>
      <c r="M1074" s="4" t="str">
        <f>IF(AlimentosSMAECOPIA2[[#This Row],[Categoria]]="Cereales",AlimentosSMAECOPIA2[[#This Row],[Proteina]],"")</f>
        <v/>
      </c>
      <c r="N1074" s="8">
        <f>AlimentosSMAECOPIA2[[#This Row],[Fibra]]/AlimentosSMAECOPIA2[[#This Row],[Peso_neto]]</f>
        <v>0</v>
      </c>
    </row>
    <row r="1075" spans="2:14" hidden="1" x14ac:dyDescent="0.25">
      <c r="B1075" s="17" t="s">
        <v>1778</v>
      </c>
      <c r="C1075" s="3" t="s">
        <v>18</v>
      </c>
      <c r="D1075" s="4">
        <v>5</v>
      </c>
      <c r="E1075" s="2" t="s">
        <v>15</v>
      </c>
      <c r="F1075" s="4">
        <v>10</v>
      </c>
      <c r="G1075" s="4">
        <v>10</v>
      </c>
      <c r="H1075" s="4">
        <v>10</v>
      </c>
      <c r="I1075" s="4">
        <v>0.2</v>
      </c>
      <c r="J1075" s="4">
        <v>0</v>
      </c>
      <c r="K1075" s="4">
        <v>2.5</v>
      </c>
      <c r="L1075" s="8">
        <v>0</v>
      </c>
      <c r="M1075" s="4" t="str">
        <f>IF(AlimentosSMAECOPIA2[[#This Row],[Categoria]]="Cereales",AlimentosSMAECOPIA2[[#This Row],[Proteina]],"")</f>
        <v/>
      </c>
      <c r="N1075" s="8">
        <f>AlimentosSMAECOPIA2[[#This Row],[Fibra]]/AlimentosSMAECOPIA2[[#This Row],[Peso_neto]]</f>
        <v>0</v>
      </c>
    </row>
    <row r="1076" spans="2:14" hidden="1" x14ac:dyDescent="0.25">
      <c r="B1076" s="17" t="s">
        <v>1779</v>
      </c>
      <c r="C1076" s="3" t="s">
        <v>18</v>
      </c>
      <c r="D1076" s="4">
        <v>0.5</v>
      </c>
      <c r="E1076" s="2" t="s">
        <v>91</v>
      </c>
      <c r="F1076" s="4">
        <v>125</v>
      </c>
      <c r="G1076" s="4">
        <v>125</v>
      </c>
      <c r="H1076" s="4">
        <v>6</v>
      </c>
      <c r="I1076" s="4">
        <v>0.3</v>
      </c>
      <c r="J1076" s="4">
        <v>0.1</v>
      </c>
      <c r="K1076" s="4">
        <v>0.9</v>
      </c>
      <c r="L1076" s="8">
        <v>0</v>
      </c>
      <c r="M1076" s="4" t="str">
        <f>IF(AlimentosSMAECOPIA2[[#This Row],[Categoria]]="Cereales",AlimentosSMAECOPIA2[[#This Row],[Proteina]],"")</f>
        <v/>
      </c>
      <c r="N1076" s="8">
        <f>AlimentosSMAECOPIA2[[#This Row],[Fibra]]/AlimentosSMAECOPIA2[[#This Row],[Peso_neto]]</f>
        <v>0</v>
      </c>
    </row>
    <row r="1077" spans="2:14" hidden="1" x14ac:dyDescent="0.25">
      <c r="B1077" s="17" t="s">
        <v>1783</v>
      </c>
      <c r="C1077" s="3" t="s">
        <v>18</v>
      </c>
      <c r="D1077" s="4">
        <v>1</v>
      </c>
      <c r="E1077" s="2" t="s">
        <v>91</v>
      </c>
      <c r="F1077" s="4">
        <v>355</v>
      </c>
      <c r="G1077" s="4">
        <v>355</v>
      </c>
      <c r="H1077" s="4">
        <v>1</v>
      </c>
      <c r="I1077" s="4">
        <v>0</v>
      </c>
      <c r="J1077" s="4">
        <v>0</v>
      </c>
      <c r="K1077" s="4">
        <v>0.1</v>
      </c>
      <c r="L1077" s="8">
        <v>0</v>
      </c>
      <c r="M1077" s="4" t="str">
        <f>IF(AlimentosSMAECOPIA2[[#This Row],[Categoria]]="Cereales",AlimentosSMAECOPIA2[[#This Row],[Proteina]],"")</f>
        <v/>
      </c>
      <c r="N1077" s="8">
        <f>AlimentosSMAECOPIA2[[#This Row],[Fibra]]/AlimentosSMAECOPIA2[[#This Row],[Peso_neto]]</f>
        <v>0</v>
      </c>
    </row>
    <row r="1078" spans="2:14" hidden="1" x14ac:dyDescent="0.25">
      <c r="B1078" s="17" t="s">
        <v>1785</v>
      </c>
      <c r="C1078" s="3" t="s">
        <v>18</v>
      </c>
      <c r="D1078" s="4">
        <v>1</v>
      </c>
      <c r="E1078" s="2" t="s">
        <v>170</v>
      </c>
      <c r="F1078" s="4">
        <v>1</v>
      </c>
      <c r="G1078" s="4">
        <v>1</v>
      </c>
      <c r="H1078" s="4">
        <v>5</v>
      </c>
      <c r="I1078" s="4">
        <v>0</v>
      </c>
      <c r="J1078" s="4">
        <v>0</v>
      </c>
      <c r="K1078" s="4">
        <v>0</v>
      </c>
      <c r="L1078" s="8">
        <v>0</v>
      </c>
      <c r="M1078" s="4" t="str">
        <f>IF(AlimentosSMAECOPIA2[[#This Row],[Categoria]]="Cereales",AlimentosSMAECOPIA2[[#This Row],[Proteina]],"")</f>
        <v/>
      </c>
      <c r="N1078" s="8">
        <f>AlimentosSMAECOPIA2[[#This Row],[Fibra]]/AlimentosSMAECOPIA2[[#This Row],[Peso_neto]]</f>
        <v>0</v>
      </c>
    </row>
    <row r="1079" spans="2:14" hidden="1" x14ac:dyDescent="0.25">
      <c r="B1079" s="17" t="s">
        <v>1807</v>
      </c>
      <c r="C1079" s="3" t="s">
        <v>18</v>
      </c>
      <c r="D1079" s="4">
        <v>0.5</v>
      </c>
      <c r="E1079" s="2" t="s">
        <v>15</v>
      </c>
      <c r="F1079" s="4">
        <v>2</v>
      </c>
      <c r="G1079" s="4">
        <v>2</v>
      </c>
      <c r="H1079" s="4">
        <v>6</v>
      </c>
      <c r="I1079" s="4">
        <v>0.1</v>
      </c>
      <c r="J1079" s="4">
        <v>0.3</v>
      </c>
      <c r="K1079" s="4">
        <v>1.1000000000000001</v>
      </c>
      <c r="L1079" s="8">
        <v>0</v>
      </c>
      <c r="M1079" s="4" t="str">
        <f>IF(AlimentosSMAECOPIA2[[#This Row],[Categoria]]="Cereales",AlimentosSMAECOPIA2[[#This Row],[Proteina]],"")</f>
        <v/>
      </c>
      <c r="N1079" s="8">
        <f>AlimentosSMAECOPIA2[[#This Row],[Fibra]]/AlimentosSMAECOPIA2[[#This Row],[Peso_neto]]</f>
        <v>0</v>
      </c>
    </row>
    <row r="1080" spans="2:14" hidden="1" x14ac:dyDescent="0.25">
      <c r="B1080" s="17" t="s">
        <v>1809</v>
      </c>
      <c r="C1080" s="3" t="s">
        <v>18</v>
      </c>
      <c r="D1080" s="4">
        <v>1</v>
      </c>
      <c r="E1080" s="2" t="s">
        <v>15</v>
      </c>
      <c r="F1080" s="4">
        <v>3</v>
      </c>
      <c r="G1080" s="4">
        <v>3</v>
      </c>
      <c r="H1080" s="4">
        <v>11</v>
      </c>
      <c r="I1080" s="4">
        <v>0.2</v>
      </c>
      <c r="J1080" s="4">
        <v>0.5</v>
      </c>
      <c r="K1080" s="4">
        <v>2</v>
      </c>
      <c r="L1080" s="8">
        <v>0</v>
      </c>
      <c r="M1080" s="4" t="str">
        <f>IF(AlimentosSMAECOPIA2[[#This Row],[Categoria]]="Cereales",AlimentosSMAECOPIA2[[#This Row],[Proteina]],"")</f>
        <v/>
      </c>
      <c r="N1080" s="8">
        <f>AlimentosSMAECOPIA2[[#This Row],[Fibra]]/AlimentosSMAECOPIA2[[#This Row],[Peso_neto]]</f>
        <v>0</v>
      </c>
    </row>
    <row r="1081" spans="2:14" hidden="1" x14ac:dyDescent="0.25">
      <c r="B1081" s="17" t="s">
        <v>1810</v>
      </c>
      <c r="C1081" s="3" t="s">
        <v>18</v>
      </c>
      <c r="D1081" s="4">
        <v>1</v>
      </c>
      <c r="E1081" s="2" t="s">
        <v>15</v>
      </c>
      <c r="F1081" s="4">
        <v>2</v>
      </c>
      <c r="G1081" s="4">
        <v>2</v>
      </c>
      <c r="H1081" s="4">
        <v>7</v>
      </c>
      <c r="I1081" s="4">
        <v>0.1</v>
      </c>
      <c r="J1081" s="4">
        <v>0.3</v>
      </c>
      <c r="K1081" s="4">
        <v>1.3</v>
      </c>
      <c r="L1081" s="8">
        <v>0</v>
      </c>
      <c r="M1081" s="4" t="str">
        <f>IF(AlimentosSMAECOPIA2[[#This Row],[Categoria]]="Cereales",AlimentosSMAECOPIA2[[#This Row],[Proteina]],"")</f>
        <v/>
      </c>
      <c r="N1081" s="8">
        <f>AlimentosSMAECOPIA2[[#This Row],[Fibra]]/AlimentosSMAECOPIA2[[#This Row],[Peso_neto]]</f>
        <v>0</v>
      </c>
    </row>
    <row r="1082" spans="2:14" hidden="1" x14ac:dyDescent="0.25">
      <c r="B1082" s="17" t="s">
        <v>1818</v>
      </c>
      <c r="C1082" s="3" t="s">
        <v>18</v>
      </c>
      <c r="D1082" s="4">
        <v>1</v>
      </c>
      <c r="E1082" s="2" t="s">
        <v>15</v>
      </c>
      <c r="F1082" s="4">
        <v>6</v>
      </c>
      <c r="G1082" s="4">
        <v>6</v>
      </c>
      <c r="H1082" s="4">
        <v>0</v>
      </c>
      <c r="I1082" s="4">
        <v>0</v>
      </c>
      <c r="J1082" s="4">
        <v>0</v>
      </c>
      <c r="K1082" s="4">
        <v>0</v>
      </c>
      <c r="L1082" s="8">
        <v>0</v>
      </c>
      <c r="M1082" s="4" t="str">
        <f>IF(AlimentosSMAECOPIA2[[#This Row],[Categoria]]="Cereales",AlimentosSMAECOPIA2[[#This Row],[Proteina]],"")</f>
        <v/>
      </c>
      <c r="N1082" s="8">
        <f>AlimentosSMAECOPIA2[[#This Row],[Fibra]]/AlimentosSMAECOPIA2[[#This Row],[Peso_neto]]</f>
        <v>0</v>
      </c>
    </row>
    <row r="1083" spans="2:14" hidden="1" x14ac:dyDescent="0.25">
      <c r="B1083" s="17" t="s">
        <v>1819</v>
      </c>
      <c r="C1083" s="3" t="s">
        <v>18</v>
      </c>
      <c r="D1083" s="4">
        <v>1</v>
      </c>
      <c r="E1083" s="2" t="s">
        <v>15</v>
      </c>
      <c r="F1083" s="4">
        <v>5</v>
      </c>
      <c r="G1083" s="4">
        <v>5</v>
      </c>
      <c r="H1083" s="4">
        <v>4</v>
      </c>
      <c r="I1083" s="4">
        <v>0</v>
      </c>
      <c r="J1083" s="4">
        <v>0</v>
      </c>
      <c r="K1083" s="4">
        <v>0.8</v>
      </c>
      <c r="L1083" s="8">
        <v>0</v>
      </c>
      <c r="M1083" s="4" t="str">
        <f>IF(AlimentosSMAECOPIA2[[#This Row],[Categoria]]="Cereales",AlimentosSMAECOPIA2[[#This Row],[Proteina]],"")</f>
        <v/>
      </c>
      <c r="N1083" s="8">
        <f>AlimentosSMAECOPIA2[[#This Row],[Fibra]]/AlimentosSMAECOPIA2[[#This Row],[Peso_neto]]</f>
        <v>0</v>
      </c>
    </row>
    <row r="1084" spans="2:14" hidden="1" x14ac:dyDescent="0.25">
      <c r="B1084" s="17" t="s">
        <v>1820</v>
      </c>
      <c r="C1084" s="3" t="s">
        <v>18</v>
      </c>
      <c r="D1084" s="4">
        <v>1</v>
      </c>
      <c r="E1084" s="2" t="s">
        <v>15</v>
      </c>
      <c r="F1084" s="4">
        <v>5</v>
      </c>
      <c r="G1084" s="4">
        <v>5</v>
      </c>
      <c r="H1084" s="4">
        <v>4</v>
      </c>
      <c r="I1084" s="4">
        <v>0</v>
      </c>
      <c r="J1084" s="4">
        <v>0</v>
      </c>
      <c r="K1084" s="4">
        <v>0.8</v>
      </c>
      <c r="L1084" s="8">
        <v>0</v>
      </c>
      <c r="M1084" s="4" t="str">
        <f>IF(AlimentosSMAECOPIA2[[#This Row],[Categoria]]="Cereales",AlimentosSMAECOPIA2[[#This Row],[Proteina]],"")</f>
        <v/>
      </c>
      <c r="N1084" s="8">
        <f>AlimentosSMAECOPIA2[[#This Row],[Fibra]]/AlimentosSMAECOPIA2[[#This Row],[Peso_neto]]</f>
        <v>0</v>
      </c>
    </row>
    <row r="1085" spans="2:14" hidden="1" x14ac:dyDescent="0.25">
      <c r="B1085" s="17" t="s">
        <v>1821</v>
      </c>
      <c r="C1085" s="3" t="s">
        <v>18</v>
      </c>
      <c r="D1085" s="4">
        <v>1</v>
      </c>
      <c r="E1085" s="2" t="s">
        <v>15</v>
      </c>
      <c r="F1085" s="4">
        <v>5</v>
      </c>
      <c r="G1085" s="4">
        <v>5</v>
      </c>
      <c r="H1085" s="4">
        <v>0</v>
      </c>
      <c r="I1085" s="4">
        <v>0</v>
      </c>
      <c r="J1085" s="4">
        <v>0</v>
      </c>
      <c r="K1085" s="4">
        <v>0</v>
      </c>
      <c r="L1085" s="8">
        <v>0</v>
      </c>
      <c r="M1085" s="4" t="str">
        <f>IF(AlimentosSMAECOPIA2[[#This Row],[Categoria]]="Cereales",AlimentosSMAECOPIA2[[#This Row],[Proteina]],"")</f>
        <v/>
      </c>
      <c r="N1085" s="8">
        <f>AlimentosSMAECOPIA2[[#This Row],[Fibra]]/AlimentosSMAECOPIA2[[#This Row],[Peso_neto]]</f>
        <v>0</v>
      </c>
    </row>
    <row r="1086" spans="2:14" hidden="1" x14ac:dyDescent="0.25">
      <c r="B1086" s="17" t="s">
        <v>1845</v>
      </c>
      <c r="C1086" s="3" t="s">
        <v>18</v>
      </c>
      <c r="D1086" s="4">
        <v>0.5</v>
      </c>
      <c r="E1086" s="2" t="s">
        <v>52</v>
      </c>
      <c r="F1086" s="4">
        <v>8</v>
      </c>
      <c r="G1086" s="4">
        <v>8</v>
      </c>
      <c r="H1086" s="4">
        <v>6</v>
      </c>
      <c r="I1086" s="4">
        <v>0.1</v>
      </c>
      <c r="J1086" s="4">
        <v>0.1</v>
      </c>
      <c r="K1086" s="4">
        <v>1</v>
      </c>
      <c r="L1086" s="8">
        <v>0</v>
      </c>
      <c r="M1086" s="4" t="str">
        <f>IF(AlimentosSMAECOPIA2[[#This Row],[Categoria]]="Cereales",AlimentosSMAECOPIA2[[#This Row],[Proteina]],"")</f>
        <v/>
      </c>
      <c r="N1086" s="8">
        <f>AlimentosSMAECOPIA2[[#This Row],[Fibra]]/AlimentosSMAECOPIA2[[#This Row],[Peso_neto]]</f>
        <v>0</v>
      </c>
    </row>
    <row r="1087" spans="2:14" hidden="1" x14ac:dyDescent="0.25">
      <c r="B1087" s="17" t="s">
        <v>1853</v>
      </c>
      <c r="C1087" s="3" t="s">
        <v>18</v>
      </c>
      <c r="D1087" s="4">
        <v>1</v>
      </c>
      <c r="E1087" s="2" t="s">
        <v>15</v>
      </c>
      <c r="F1087" s="4">
        <v>5</v>
      </c>
      <c r="G1087" s="4">
        <v>5</v>
      </c>
      <c r="H1087" s="4">
        <v>3</v>
      </c>
      <c r="I1087" s="4">
        <v>0.4</v>
      </c>
      <c r="J1087" s="4">
        <v>0</v>
      </c>
      <c r="K1087" s="4">
        <v>0.3</v>
      </c>
      <c r="L1087" s="8">
        <v>0</v>
      </c>
      <c r="M1087" s="4" t="str">
        <f>IF(AlimentosSMAECOPIA2[[#This Row],[Categoria]]="Cereales",AlimentosSMAECOPIA2[[#This Row],[Proteina]],"")</f>
        <v/>
      </c>
      <c r="N1087" s="8">
        <f>AlimentosSMAECOPIA2[[#This Row],[Fibra]]/AlimentosSMAECOPIA2[[#This Row],[Peso_neto]]</f>
        <v>0</v>
      </c>
    </row>
    <row r="1088" spans="2:14" hidden="1" x14ac:dyDescent="0.25">
      <c r="B1088" s="17" t="s">
        <v>1859</v>
      </c>
      <c r="C1088" s="3" t="s">
        <v>18</v>
      </c>
      <c r="D1088" s="4">
        <v>0.5</v>
      </c>
      <c r="E1088" s="2" t="s">
        <v>52</v>
      </c>
      <c r="F1088" s="4">
        <v>8</v>
      </c>
      <c r="G1088" s="4">
        <v>8</v>
      </c>
      <c r="H1088" s="4">
        <v>8</v>
      </c>
      <c r="I1088" s="4">
        <v>1</v>
      </c>
      <c r="J1088" s="4">
        <v>0.5</v>
      </c>
      <c r="K1088" s="4">
        <v>3.8</v>
      </c>
      <c r="L1088" s="8">
        <v>0</v>
      </c>
      <c r="M1088" s="4" t="str">
        <f>IF(AlimentosSMAECOPIA2[[#This Row],[Categoria]]="Cereales",AlimentosSMAECOPIA2[[#This Row],[Proteina]],"")</f>
        <v/>
      </c>
      <c r="N1088" s="8">
        <f>AlimentosSMAECOPIA2[[#This Row],[Fibra]]/AlimentosSMAECOPIA2[[#This Row],[Peso_neto]]</f>
        <v>0</v>
      </c>
    </row>
    <row r="1089" spans="2:14" hidden="1" x14ac:dyDescent="0.25">
      <c r="B1089" s="17" t="s">
        <v>1861</v>
      </c>
      <c r="C1089" s="3" t="s">
        <v>18</v>
      </c>
      <c r="D1089" s="4">
        <v>1</v>
      </c>
      <c r="E1089" s="2" t="s">
        <v>15</v>
      </c>
      <c r="F1089" s="4">
        <v>6</v>
      </c>
      <c r="G1089" s="4">
        <v>6</v>
      </c>
      <c r="H1089" s="4">
        <v>1</v>
      </c>
      <c r="I1089" s="4">
        <v>0</v>
      </c>
      <c r="J1089" s="4">
        <v>0</v>
      </c>
      <c r="K1089" s="4">
        <v>0.1</v>
      </c>
      <c r="L1089" s="8">
        <v>0</v>
      </c>
      <c r="M1089" s="4" t="str">
        <f>IF(AlimentosSMAECOPIA2[[#This Row],[Categoria]]="Cereales",AlimentosSMAECOPIA2[[#This Row],[Proteina]],"")</f>
        <v/>
      </c>
      <c r="N1089" s="8">
        <f>AlimentosSMAECOPIA2[[#This Row],[Fibra]]/AlimentosSMAECOPIA2[[#This Row],[Peso_neto]]</f>
        <v>0</v>
      </c>
    </row>
    <row r="1090" spans="2:14" hidden="1" x14ac:dyDescent="0.25">
      <c r="B1090" s="17" t="s">
        <v>1864</v>
      </c>
      <c r="C1090" s="3" t="s">
        <v>18</v>
      </c>
      <c r="D1090" s="4">
        <v>1</v>
      </c>
      <c r="E1090" s="2" t="s">
        <v>15</v>
      </c>
      <c r="F1090" s="4">
        <v>5</v>
      </c>
      <c r="G1090" s="4">
        <v>5</v>
      </c>
      <c r="H1090" s="4">
        <v>5</v>
      </c>
      <c r="I1090" s="4">
        <v>0.3</v>
      </c>
      <c r="J1090" s="4">
        <v>0</v>
      </c>
      <c r="K1090" s="4">
        <v>0.8</v>
      </c>
      <c r="L1090" s="8">
        <v>0</v>
      </c>
      <c r="M1090" s="4" t="str">
        <f>IF(AlimentosSMAECOPIA2[[#This Row],[Categoria]]="Cereales",AlimentosSMAECOPIA2[[#This Row],[Proteina]],"")</f>
        <v/>
      </c>
      <c r="N1090" s="8">
        <f>AlimentosSMAECOPIA2[[#This Row],[Fibra]]/AlimentosSMAECOPIA2[[#This Row],[Peso_neto]]</f>
        <v>0</v>
      </c>
    </row>
    <row r="1091" spans="2:14" hidden="1" x14ac:dyDescent="0.25">
      <c r="B1091" s="17" t="s">
        <v>1868</v>
      </c>
      <c r="C1091" s="3" t="s">
        <v>18</v>
      </c>
      <c r="D1091" s="4">
        <v>1</v>
      </c>
      <c r="E1091" s="2" t="s">
        <v>15</v>
      </c>
      <c r="F1091" s="4">
        <v>1</v>
      </c>
      <c r="G1091" s="4">
        <v>1</v>
      </c>
      <c r="H1091" s="4">
        <v>3</v>
      </c>
      <c r="I1091" s="4">
        <v>0.1</v>
      </c>
      <c r="J1091" s="4">
        <v>0.1</v>
      </c>
      <c r="K1091" s="4">
        <v>0.6</v>
      </c>
      <c r="L1091" s="8">
        <v>0</v>
      </c>
      <c r="M1091" s="4" t="str">
        <f>IF(AlimentosSMAECOPIA2[[#This Row],[Categoria]]="Cereales",AlimentosSMAECOPIA2[[#This Row],[Proteina]],"")</f>
        <v/>
      </c>
      <c r="N1091" s="8">
        <f>AlimentosSMAECOPIA2[[#This Row],[Fibra]]/AlimentosSMAECOPIA2[[#This Row],[Peso_neto]]</f>
        <v>0</v>
      </c>
    </row>
    <row r="1092" spans="2:14" hidden="1" x14ac:dyDescent="0.25">
      <c r="B1092" s="17" t="s">
        <v>1874</v>
      </c>
      <c r="C1092" s="3" t="s">
        <v>18</v>
      </c>
      <c r="D1092" s="4">
        <v>1</v>
      </c>
      <c r="E1092" s="2" t="s">
        <v>15</v>
      </c>
      <c r="F1092" s="4">
        <v>2</v>
      </c>
      <c r="G1092" s="4">
        <v>2</v>
      </c>
      <c r="H1092" s="4">
        <v>7</v>
      </c>
      <c r="I1092" s="4">
        <v>0.4</v>
      </c>
      <c r="J1092" s="4">
        <v>0.3</v>
      </c>
      <c r="K1092" s="4">
        <v>1</v>
      </c>
      <c r="L1092" s="8">
        <v>0</v>
      </c>
      <c r="M1092" s="4" t="str">
        <f>IF(AlimentosSMAECOPIA2[[#This Row],[Categoria]]="Cereales",AlimentosSMAECOPIA2[[#This Row],[Proteina]],"")</f>
        <v/>
      </c>
      <c r="N1092" s="8">
        <f>AlimentosSMAECOPIA2[[#This Row],[Fibra]]/AlimentosSMAECOPIA2[[#This Row],[Peso_neto]]</f>
        <v>0</v>
      </c>
    </row>
    <row r="1093" spans="2:14" hidden="1" x14ac:dyDescent="0.25">
      <c r="B1093" s="17" t="s">
        <v>1875</v>
      </c>
      <c r="C1093" s="3" t="s">
        <v>18</v>
      </c>
      <c r="D1093" s="4">
        <v>1</v>
      </c>
      <c r="E1093" s="2" t="s">
        <v>15</v>
      </c>
      <c r="F1093" s="4">
        <v>2</v>
      </c>
      <c r="G1093" s="4">
        <v>2</v>
      </c>
      <c r="H1093" s="4">
        <v>8</v>
      </c>
      <c r="I1093" s="4">
        <v>0.4</v>
      </c>
      <c r="J1093" s="4">
        <v>0.5</v>
      </c>
      <c r="K1093" s="4">
        <v>0.8</v>
      </c>
      <c r="L1093" s="8">
        <v>0</v>
      </c>
      <c r="M1093" s="4" t="str">
        <f>IF(AlimentosSMAECOPIA2[[#This Row],[Categoria]]="Cereales",AlimentosSMAECOPIA2[[#This Row],[Proteina]],"")</f>
        <v/>
      </c>
      <c r="N1093" s="8">
        <f>AlimentosSMAECOPIA2[[#This Row],[Fibra]]/AlimentosSMAECOPIA2[[#This Row],[Peso_neto]]</f>
        <v>0</v>
      </c>
    </row>
    <row r="1094" spans="2:14" hidden="1" x14ac:dyDescent="0.25">
      <c r="B1094" s="17" t="s">
        <v>1878</v>
      </c>
      <c r="C1094" s="3" t="s">
        <v>18</v>
      </c>
      <c r="D1094" s="4">
        <v>1</v>
      </c>
      <c r="E1094" s="2" t="s">
        <v>15</v>
      </c>
      <c r="F1094" s="4">
        <v>2</v>
      </c>
      <c r="G1094" s="4">
        <v>2</v>
      </c>
      <c r="H1094" s="4">
        <v>6</v>
      </c>
      <c r="I1094" s="4">
        <v>0.2</v>
      </c>
      <c r="J1094" s="4">
        <v>0.1</v>
      </c>
      <c r="K1094" s="4">
        <v>1.4</v>
      </c>
      <c r="L1094" s="8">
        <v>0</v>
      </c>
      <c r="M1094" s="4" t="str">
        <f>IF(AlimentosSMAECOPIA2[[#This Row],[Categoria]]="Cereales",AlimentosSMAECOPIA2[[#This Row],[Proteina]],"")</f>
        <v/>
      </c>
      <c r="N1094" s="8">
        <f>AlimentosSMAECOPIA2[[#This Row],[Fibra]]/AlimentosSMAECOPIA2[[#This Row],[Peso_neto]]</f>
        <v>0</v>
      </c>
    </row>
    <row r="1095" spans="2:14" hidden="1" x14ac:dyDescent="0.25">
      <c r="B1095" s="17" t="s">
        <v>1880</v>
      </c>
      <c r="C1095" s="3" t="s">
        <v>18</v>
      </c>
      <c r="D1095" s="4">
        <v>1</v>
      </c>
      <c r="E1095" s="2" t="s">
        <v>15</v>
      </c>
      <c r="F1095" s="4">
        <v>2</v>
      </c>
      <c r="G1095" s="4">
        <v>2</v>
      </c>
      <c r="H1095" s="4">
        <v>6</v>
      </c>
      <c r="I1095" s="4">
        <v>0.2</v>
      </c>
      <c r="J1095" s="4">
        <v>0.4</v>
      </c>
      <c r="K1095" s="4">
        <v>1.1000000000000001</v>
      </c>
      <c r="L1095" s="8">
        <v>0</v>
      </c>
      <c r="M1095" s="4" t="str">
        <f>IF(AlimentosSMAECOPIA2[[#This Row],[Categoria]]="Cereales",AlimentosSMAECOPIA2[[#This Row],[Proteina]],"")</f>
        <v/>
      </c>
      <c r="N1095" s="8">
        <f>AlimentosSMAECOPIA2[[#This Row],[Fibra]]/AlimentosSMAECOPIA2[[#This Row],[Peso_neto]]</f>
        <v>0</v>
      </c>
    </row>
    <row r="1096" spans="2:14" hidden="1" x14ac:dyDescent="0.25">
      <c r="B1096" s="17" t="s">
        <v>1881</v>
      </c>
      <c r="C1096" s="3" t="s">
        <v>18</v>
      </c>
      <c r="D1096" s="4">
        <v>1</v>
      </c>
      <c r="E1096" s="2" t="s">
        <v>15</v>
      </c>
      <c r="F1096" s="4">
        <v>2</v>
      </c>
      <c r="G1096" s="4">
        <v>2</v>
      </c>
      <c r="H1096" s="4">
        <v>6</v>
      </c>
      <c r="I1096" s="4">
        <v>0.3</v>
      </c>
      <c r="J1096" s="4">
        <v>0.3</v>
      </c>
      <c r="K1096" s="4">
        <v>1.1000000000000001</v>
      </c>
      <c r="L1096" s="8">
        <v>0</v>
      </c>
      <c r="M1096" s="4" t="str">
        <f>IF(AlimentosSMAECOPIA2[[#This Row],[Categoria]]="Cereales",AlimentosSMAECOPIA2[[#This Row],[Proteina]],"")</f>
        <v/>
      </c>
      <c r="N1096" s="8">
        <f>AlimentosSMAECOPIA2[[#This Row],[Fibra]]/AlimentosSMAECOPIA2[[#This Row],[Peso_neto]]</f>
        <v>0</v>
      </c>
    </row>
    <row r="1097" spans="2:14" hidden="1" x14ac:dyDescent="0.25">
      <c r="B1097" s="17" t="s">
        <v>1885</v>
      </c>
      <c r="C1097" s="3" t="s">
        <v>18</v>
      </c>
      <c r="D1097" s="4">
        <v>0.5</v>
      </c>
      <c r="E1097" s="2" t="s">
        <v>15</v>
      </c>
      <c r="F1097" s="4">
        <v>2</v>
      </c>
      <c r="G1097" s="4">
        <v>2</v>
      </c>
      <c r="H1097" s="4">
        <v>7</v>
      </c>
      <c r="I1097" s="4">
        <v>0.4</v>
      </c>
      <c r="J1097" s="4">
        <v>0.5</v>
      </c>
      <c r="K1097" s="4">
        <v>0.5</v>
      </c>
      <c r="L1097" s="8">
        <v>0</v>
      </c>
      <c r="M1097" s="4" t="str">
        <f>IF(AlimentosSMAECOPIA2[[#This Row],[Categoria]]="Cereales",AlimentosSMAECOPIA2[[#This Row],[Proteina]],"")</f>
        <v/>
      </c>
      <c r="N1097" s="8">
        <f>AlimentosSMAECOPIA2[[#This Row],[Fibra]]/AlimentosSMAECOPIA2[[#This Row],[Peso_neto]]</f>
        <v>0</v>
      </c>
    </row>
    <row r="1098" spans="2:14" hidden="1" x14ac:dyDescent="0.25">
      <c r="B1098" s="17" t="s">
        <v>1899</v>
      </c>
      <c r="C1098" s="3" t="s">
        <v>18</v>
      </c>
      <c r="D1098" s="4">
        <v>1</v>
      </c>
      <c r="E1098" s="2" t="s">
        <v>91</v>
      </c>
      <c r="F1098" s="4">
        <v>355</v>
      </c>
      <c r="G1098" s="4">
        <v>355</v>
      </c>
      <c r="H1098" s="4">
        <v>1</v>
      </c>
      <c r="I1098" s="4">
        <v>0</v>
      </c>
      <c r="J1098" s="4">
        <v>0</v>
      </c>
      <c r="K1098" s="4">
        <v>0.1</v>
      </c>
      <c r="L1098" s="8">
        <v>0</v>
      </c>
      <c r="M1098" s="4" t="str">
        <f>IF(AlimentosSMAECOPIA2[[#This Row],[Categoria]]="Cereales",AlimentosSMAECOPIA2[[#This Row],[Proteina]],"")</f>
        <v/>
      </c>
      <c r="N1098" s="8">
        <f>AlimentosSMAECOPIA2[[#This Row],[Fibra]]/AlimentosSMAECOPIA2[[#This Row],[Peso_neto]]</f>
        <v>0</v>
      </c>
    </row>
    <row r="1099" spans="2:14" hidden="1" x14ac:dyDescent="0.25">
      <c r="B1099" s="17" t="s">
        <v>1900</v>
      </c>
      <c r="C1099" s="3" t="s">
        <v>18</v>
      </c>
      <c r="D1099" s="4">
        <v>1</v>
      </c>
      <c r="E1099" s="2" t="s">
        <v>91</v>
      </c>
      <c r="F1099" s="4">
        <v>355</v>
      </c>
      <c r="G1099" s="4">
        <v>355</v>
      </c>
      <c r="H1099" s="4">
        <v>1</v>
      </c>
      <c r="I1099" s="4">
        <v>0</v>
      </c>
      <c r="J1099" s="4">
        <v>0</v>
      </c>
      <c r="K1099" s="4">
        <v>0.1</v>
      </c>
      <c r="L1099" s="8">
        <v>0</v>
      </c>
      <c r="M1099" s="4" t="str">
        <f>IF(AlimentosSMAECOPIA2[[#This Row],[Categoria]]="Cereales",AlimentosSMAECOPIA2[[#This Row],[Proteina]],"")</f>
        <v/>
      </c>
      <c r="N1099" s="8">
        <f>AlimentosSMAECOPIA2[[#This Row],[Fibra]]/AlimentosSMAECOPIA2[[#This Row],[Peso_neto]]</f>
        <v>0</v>
      </c>
    </row>
    <row r="1100" spans="2:14" hidden="1" x14ac:dyDescent="0.25">
      <c r="B1100" s="17" t="s">
        <v>1911</v>
      </c>
      <c r="C1100" s="3" t="s">
        <v>18</v>
      </c>
      <c r="D1100" s="4">
        <v>1</v>
      </c>
      <c r="E1100" s="2" t="s">
        <v>91</v>
      </c>
      <c r="F1100" s="4">
        <v>355</v>
      </c>
      <c r="G1100" s="4">
        <v>355</v>
      </c>
      <c r="H1100" s="4">
        <v>1</v>
      </c>
      <c r="I1100" s="4">
        <v>0</v>
      </c>
      <c r="J1100" s="4">
        <v>0</v>
      </c>
      <c r="K1100" s="4">
        <v>0.1</v>
      </c>
      <c r="L1100" s="8">
        <v>0</v>
      </c>
      <c r="M1100" s="4" t="str">
        <f>IF(AlimentosSMAECOPIA2[[#This Row],[Categoria]]="Cereales",AlimentosSMAECOPIA2[[#This Row],[Proteina]],"")</f>
        <v/>
      </c>
      <c r="N1100" s="8">
        <f>AlimentosSMAECOPIA2[[#This Row],[Fibra]]/AlimentosSMAECOPIA2[[#This Row],[Peso_neto]]</f>
        <v>0</v>
      </c>
    </row>
    <row r="1101" spans="2:14" hidden="1" x14ac:dyDescent="0.25">
      <c r="B1101" s="17" t="s">
        <v>1912</v>
      </c>
      <c r="C1101" s="3" t="s">
        <v>18</v>
      </c>
      <c r="D1101" s="4">
        <v>1</v>
      </c>
      <c r="E1101" s="2" t="s">
        <v>91</v>
      </c>
      <c r="F1101" s="4">
        <v>355</v>
      </c>
      <c r="G1101" s="4">
        <v>355</v>
      </c>
      <c r="H1101" s="4">
        <v>1</v>
      </c>
      <c r="I1101" s="4">
        <v>0</v>
      </c>
      <c r="J1101" s="4">
        <v>0</v>
      </c>
      <c r="K1101" s="4">
        <v>0.1</v>
      </c>
      <c r="L1101" s="8">
        <v>0</v>
      </c>
      <c r="M1101" s="4" t="str">
        <f>IF(AlimentosSMAECOPIA2[[#This Row],[Categoria]]="Cereales",AlimentosSMAECOPIA2[[#This Row],[Proteina]],"")</f>
        <v/>
      </c>
      <c r="N1101" s="8">
        <f>AlimentosSMAECOPIA2[[#This Row],[Fibra]]/AlimentosSMAECOPIA2[[#This Row],[Peso_neto]]</f>
        <v>0</v>
      </c>
    </row>
    <row r="1102" spans="2:14" hidden="1" x14ac:dyDescent="0.25">
      <c r="B1102" s="17" t="s">
        <v>1949</v>
      </c>
      <c r="C1102" s="3" t="s">
        <v>18</v>
      </c>
      <c r="D1102" s="4">
        <v>1</v>
      </c>
      <c r="E1102" s="2" t="s">
        <v>15</v>
      </c>
      <c r="F1102" s="4">
        <v>2</v>
      </c>
      <c r="G1102" s="4">
        <v>2</v>
      </c>
      <c r="H1102" s="4">
        <v>7</v>
      </c>
      <c r="I1102" s="4">
        <v>0.2</v>
      </c>
      <c r="J1102" s="4">
        <v>0.2</v>
      </c>
      <c r="K1102" s="4">
        <v>1.3</v>
      </c>
      <c r="L1102" s="8">
        <v>0</v>
      </c>
      <c r="M1102" s="4" t="str">
        <f>IF(AlimentosSMAECOPIA2[[#This Row],[Categoria]]="Cereales",AlimentosSMAECOPIA2[[#This Row],[Proteina]],"")</f>
        <v/>
      </c>
      <c r="N1102" s="8">
        <f>AlimentosSMAECOPIA2[[#This Row],[Fibra]]/AlimentosSMAECOPIA2[[#This Row],[Peso_neto]]</f>
        <v>0</v>
      </c>
    </row>
    <row r="1103" spans="2:14" hidden="1" x14ac:dyDescent="0.25">
      <c r="B1103" s="17" t="s">
        <v>1980</v>
      </c>
      <c r="C1103" s="3" t="s">
        <v>18</v>
      </c>
      <c r="D1103" s="4">
        <v>1</v>
      </c>
      <c r="E1103" s="2" t="s">
        <v>15</v>
      </c>
      <c r="F1103" s="4">
        <v>5</v>
      </c>
      <c r="G1103" s="4">
        <v>5</v>
      </c>
      <c r="H1103" s="4">
        <v>8</v>
      </c>
      <c r="I1103" s="4">
        <v>0</v>
      </c>
      <c r="J1103" s="4">
        <v>0</v>
      </c>
      <c r="K1103" s="4">
        <v>0.4</v>
      </c>
      <c r="L1103" s="8">
        <v>0</v>
      </c>
      <c r="M1103" s="4" t="str">
        <f>IF(AlimentosSMAECOPIA2[[#This Row],[Categoria]]="Cereales",AlimentosSMAECOPIA2[[#This Row],[Proteina]],"")</f>
        <v/>
      </c>
      <c r="N1103" s="8">
        <f>AlimentosSMAECOPIA2[[#This Row],[Fibra]]/AlimentosSMAECOPIA2[[#This Row],[Peso_neto]]</f>
        <v>0</v>
      </c>
    </row>
    <row r="1104" spans="2:14" hidden="1" x14ac:dyDescent="0.25">
      <c r="B1104" s="17" t="s">
        <v>1981</v>
      </c>
      <c r="C1104" s="3" t="s">
        <v>18</v>
      </c>
      <c r="D1104" s="4">
        <v>0.25</v>
      </c>
      <c r="E1104" s="2" t="s">
        <v>366</v>
      </c>
      <c r="F1104" s="4">
        <v>3</v>
      </c>
      <c r="G1104" s="4">
        <v>3</v>
      </c>
      <c r="H1104" s="4">
        <v>6</v>
      </c>
      <c r="I1104" s="4">
        <v>0.1</v>
      </c>
      <c r="J1104" s="4">
        <v>0.1</v>
      </c>
      <c r="K1104" s="4">
        <v>2</v>
      </c>
      <c r="L1104" s="8">
        <v>0</v>
      </c>
      <c r="M1104" s="4" t="str">
        <f>IF(AlimentosSMAECOPIA2[[#This Row],[Categoria]]="Cereales",AlimentosSMAECOPIA2[[#This Row],[Proteina]],"")</f>
        <v/>
      </c>
      <c r="N1104" s="8">
        <f>AlimentosSMAECOPIA2[[#This Row],[Fibra]]/AlimentosSMAECOPIA2[[#This Row],[Peso_neto]]</f>
        <v>0</v>
      </c>
    </row>
    <row r="1105" spans="2:14" hidden="1" x14ac:dyDescent="0.25">
      <c r="B1105" s="17" t="s">
        <v>1989</v>
      </c>
      <c r="C1105" s="3" t="s">
        <v>18</v>
      </c>
      <c r="D1105" s="4">
        <v>1</v>
      </c>
      <c r="E1105" s="2" t="s">
        <v>15</v>
      </c>
      <c r="F1105" s="4">
        <v>5</v>
      </c>
      <c r="G1105" s="4">
        <v>5</v>
      </c>
      <c r="H1105" s="4">
        <v>1</v>
      </c>
      <c r="I1105" s="4">
        <v>0</v>
      </c>
      <c r="J1105" s="4">
        <v>0</v>
      </c>
      <c r="K1105" s="4">
        <v>0.3</v>
      </c>
      <c r="L1105" s="8">
        <v>0</v>
      </c>
      <c r="M1105" s="4" t="str">
        <f>IF(AlimentosSMAECOPIA2[[#This Row],[Categoria]]="Cereales",AlimentosSMAECOPIA2[[#This Row],[Proteina]],"")</f>
        <v/>
      </c>
      <c r="N1105" s="8">
        <f>AlimentosSMAECOPIA2[[#This Row],[Fibra]]/AlimentosSMAECOPIA2[[#This Row],[Peso_neto]]</f>
        <v>0</v>
      </c>
    </row>
    <row r="1106" spans="2:14" hidden="1" x14ac:dyDescent="0.25">
      <c r="B1106" s="17" t="s">
        <v>1990</v>
      </c>
      <c r="C1106" s="3" t="s">
        <v>18</v>
      </c>
      <c r="D1106" s="4">
        <v>1</v>
      </c>
      <c r="E1106" s="2" t="s">
        <v>15</v>
      </c>
      <c r="F1106" s="4">
        <v>5</v>
      </c>
      <c r="G1106" s="4">
        <v>5</v>
      </c>
      <c r="H1106" s="4">
        <v>1</v>
      </c>
      <c r="I1106" s="4">
        <v>0</v>
      </c>
      <c r="J1106" s="4">
        <v>0</v>
      </c>
      <c r="K1106" s="4">
        <v>0.3</v>
      </c>
      <c r="L1106" s="8">
        <v>0</v>
      </c>
      <c r="M1106" s="4" t="str">
        <f>IF(AlimentosSMAECOPIA2[[#This Row],[Categoria]]="Cereales",AlimentosSMAECOPIA2[[#This Row],[Proteina]],"")</f>
        <v/>
      </c>
      <c r="N1106" s="8">
        <f>AlimentosSMAECOPIA2[[#This Row],[Fibra]]/AlimentosSMAECOPIA2[[#This Row],[Peso_neto]]</f>
        <v>0</v>
      </c>
    </row>
    <row r="1107" spans="2:14" hidden="1" x14ac:dyDescent="0.25">
      <c r="B1107" s="17" t="s">
        <v>1991</v>
      </c>
      <c r="C1107" s="3" t="s">
        <v>18</v>
      </c>
      <c r="D1107" s="4">
        <v>1</v>
      </c>
      <c r="E1107" s="2" t="s">
        <v>15</v>
      </c>
      <c r="F1107" s="4">
        <v>5</v>
      </c>
      <c r="G1107" s="4">
        <v>5</v>
      </c>
      <c r="H1107" s="4">
        <v>1</v>
      </c>
      <c r="I1107" s="4">
        <v>0</v>
      </c>
      <c r="J1107" s="4">
        <v>0</v>
      </c>
      <c r="K1107" s="4">
        <v>0.3</v>
      </c>
      <c r="L1107" s="8">
        <v>0</v>
      </c>
      <c r="M1107" s="4" t="str">
        <f>IF(AlimentosSMAECOPIA2[[#This Row],[Categoria]]="Cereales",AlimentosSMAECOPIA2[[#This Row],[Proteina]],"")</f>
        <v/>
      </c>
      <c r="N1107" s="8">
        <f>AlimentosSMAECOPIA2[[#This Row],[Fibra]]/AlimentosSMAECOPIA2[[#This Row],[Peso_neto]]</f>
        <v>0</v>
      </c>
    </row>
    <row r="1108" spans="2:14" hidden="1" x14ac:dyDescent="0.25">
      <c r="B1108" s="17" t="s">
        <v>1992</v>
      </c>
      <c r="C1108" s="3" t="s">
        <v>18</v>
      </c>
      <c r="D1108" s="4">
        <v>1</v>
      </c>
      <c r="E1108" s="2" t="s">
        <v>15</v>
      </c>
      <c r="F1108" s="4">
        <v>5</v>
      </c>
      <c r="G1108" s="4">
        <v>5</v>
      </c>
      <c r="H1108" s="4">
        <v>1</v>
      </c>
      <c r="I1108" s="4">
        <v>0</v>
      </c>
      <c r="J1108" s="4">
        <v>0</v>
      </c>
      <c r="K1108" s="4">
        <v>0.3</v>
      </c>
      <c r="L1108" s="8">
        <v>0</v>
      </c>
      <c r="M1108" s="4" t="str">
        <f>IF(AlimentosSMAECOPIA2[[#This Row],[Categoria]]="Cereales",AlimentosSMAECOPIA2[[#This Row],[Proteina]],"")</f>
        <v/>
      </c>
      <c r="N1108" s="8">
        <f>AlimentosSMAECOPIA2[[#This Row],[Fibra]]/AlimentosSMAECOPIA2[[#This Row],[Peso_neto]]</f>
        <v>0</v>
      </c>
    </row>
    <row r="1109" spans="2:14" hidden="1" x14ac:dyDescent="0.25">
      <c r="B1109" s="17" t="s">
        <v>1993</v>
      </c>
      <c r="C1109" s="3" t="s">
        <v>18</v>
      </c>
      <c r="D1109" s="4">
        <v>1</v>
      </c>
      <c r="E1109" s="2" t="s">
        <v>15</v>
      </c>
      <c r="F1109" s="4">
        <v>5</v>
      </c>
      <c r="G1109" s="4">
        <v>5</v>
      </c>
      <c r="H1109" s="4">
        <v>1</v>
      </c>
      <c r="I1109" s="4">
        <v>0</v>
      </c>
      <c r="J1109" s="4">
        <v>0</v>
      </c>
      <c r="K1109" s="4">
        <v>0.3</v>
      </c>
      <c r="L1109" s="8">
        <v>0</v>
      </c>
      <c r="M1109" s="4" t="str">
        <f>IF(AlimentosSMAECOPIA2[[#This Row],[Categoria]]="Cereales",AlimentosSMAECOPIA2[[#This Row],[Proteina]],"")</f>
        <v/>
      </c>
      <c r="N1109" s="8">
        <f>AlimentosSMAECOPIA2[[#This Row],[Fibra]]/AlimentosSMAECOPIA2[[#This Row],[Peso_neto]]</f>
        <v>0</v>
      </c>
    </row>
    <row r="1110" spans="2:14" hidden="1" x14ac:dyDescent="0.25">
      <c r="B1110" s="17" t="s">
        <v>1994</v>
      </c>
      <c r="C1110" s="3" t="s">
        <v>18</v>
      </c>
      <c r="D1110" s="4">
        <v>1</v>
      </c>
      <c r="E1110" s="2" t="s">
        <v>15</v>
      </c>
      <c r="F1110" s="4">
        <v>5</v>
      </c>
      <c r="G1110" s="4">
        <v>5</v>
      </c>
      <c r="H1110" s="4">
        <v>1</v>
      </c>
      <c r="I1110" s="4">
        <v>0</v>
      </c>
      <c r="J1110" s="4">
        <v>0</v>
      </c>
      <c r="K1110" s="4">
        <v>0.3</v>
      </c>
      <c r="L1110" s="8">
        <v>0</v>
      </c>
      <c r="M1110" s="4" t="str">
        <f>IF(AlimentosSMAECOPIA2[[#This Row],[Categoria]]="Cereales",AlimentosSMAECOPIA2[[#This Row],[Proteina]],"")</f>
        <v/>
      </c>
      <c r="N1110" s="8">
        <f>AlimentosSMAECOPIA2[[#This Row],[Fibra]]/AlimentosSMAECOPIA2[[#This Row],[Peso_neto]]</f>
        <v>0</v>
      </c>
    </row>
    <row r="1111" spans="2:14" hidden="1" x14ac:dyDescent="0.25">
      <c r="B1111" s="17" t="s">
        <v>1995</v>
      </c>
      <c r="C1111" s="3" t="s">
        <v>18</v>
      </c>
      <c r="D1111" s="4">
        <v>1</v>
      </c>
      <c r="E1111" s="2" t="s">
        <v>15</v>
      </c>
      <c r="F1111" s="4">
        <v>5</v>
      </c>
      <c r="G1111" s="4">
        <v>5</v>
      </c>
      <c r="H1111" s="4">
        <v>1</v>
      </c>
      <c r="I1111" s="4">
        <v>0</v>
      </c>
      <c r="J1111" s="4">
        <v>0</v>
      </c>
      <c r="K1111" s="4">
        <v>0.3</v>
      </c>
      <c r="L1111" s="8">
        <v>0</v>
      </c>
      <c r="M1111" s="4" t="str">
        <f>IF(AlimentosSMAECOPIA2[[#This Row],[Categoria]]="Cereales",AlimentosSMAECOPIA2[[#This Row],[Proteina]],"")</f>
        <v/>
      </c>
      <c r="N1111" s="8">
        <f>AlimentosSMAECOPIA2[[#This Row],[Fibra]]/AlimentosSMAECOPIA2[[#This Row],[Peso_neto]]</f>
        <v>0</v>
      </c>
    </row>
    <row r="1112" spans="2:14" hidden="1" x14ac:dyDescent="0.25">
      <c r="B1112" s="17" t="s">
        <v>1996</v>
      </c>
      <c r="C1112" s="3" t="s">
        <v>18</v>
      </c>
      <c r="D1112" s="4">
        <v>1</v>
      </c>
      <c r="E1112" s="2" t="s">
        <v>15</v>
      </c>
      <c r="F1112" s="4">
        <v>5</v>
      </c>
      <c r="G1112" s="4">
        <v>5</v>
      </c>
      <c r="H1112" s="4">
        <v>1</v>
      </c>
      <c r="I1112" s="4">
        <v>0</v>
      </c>
      <c r="J1112" s="4">
        <v>0</v>
      </c>
      <c r="K1112" s="4">
        <v>0.3</v>
      </c>
      <c r="L1112" s="8">
        <v>0</v>
      </c>
      <c r="M1112" s="4" t="str">
        <f>IF(AlimentosSMAECOPIA2[[#This Row],[Categoria]]="Cereales",AlimentosSMAECOPIA2[[#This Row],[Proteina]],"")</f>
        <v/>
      </c>
      <c r="N1112" s="8">
        <f>AlimentosSMAECOPIA2[[#This Row],[Fibra]]/AlimentosSMAECOPIA2[[#This Row],[Peso_neto]]</f>
        <v>0</v>
      </c>
    </row>
    <row r="1113" spans="2:14" hidden="1" x14ac:dyDescent="0.25">
      <c r="B1113" s="17" t="s">
        <v>1997</v>
      </c>
      <c r="C1113" s="3" t="s">
        <v>18</v>
      </c>
      <c r="D1113" s="4">
        <v>1</v>
      </c>
      <c r="E1113" s="2" t="s">
        <v>15</v>
      </c>
      <c r="F1113" s="4">
        <v>5</v>
      </c>
      <c r="G1113" s="4">
        <v>5</v>
      </c>
      <c r="H1113" s="4">
        <v>1</v>
      </c>
      <c r="I1113" s="4">
        <v>0</v>
      </c>
      <c r="J1113" s="4">
        <v>0</v>
      </c>
      <c r="K1113" s="4">
        <v>0.3</v>
      </c>
      <c r="L1113" s="8">
        <v>0</v>
      </c>
      <c r="M1113" s="4" t="str">
        <f>IF(AlimentosSMAECOPIA2[[#This Row],[Categoria]]="Cereales",AlimentosSMAECOPIA2[[#This Row],[Proteina]],"")</f>
        <v/>
      </c>
      <c r="N1113" s="8">
        <f>AlimentosSMAECOPIA2[[#This Row],[Fibra]]/AlimentosSMAECOPIA2[[#This Row],[Peso_neto]]</f>
        <v>0</v>
      </c>
    </row>
    <row r="1114" spans="2:14" hidden="1" x14ac:dyDescent="0.25">
      <c r="B1114" s="17" t="s">
        <v>1998</v>
      </c>
      <c r="C1114" s="3" t="s">
        <v>18</v>
      </c>
      <c r="D1114" s="4">
        <v>1</v>
      </c>
      <c r="E1114" s="2" t="s">
        <v>15</v>
      </c>
      <c r="F1114" s="4">
        <v>5</v>
      </c>
      <c r="G1114" s="4">
        <v>5</v>
      </c>
      <c r="H1114" s="4">
        <v>1</v>
      </c>
      <c r="I1114" s="4">
        <v>0</v>
      </c>
      <c r="J1114" s="4">
        <v>0</v>
      </c>
      <c r="K1114" s="4">
        <v>0.3</v>
      </c>
      <c r="L1114" s="8">
        <v>0</v>
      </c>
      <c r="M1114" s="4" t="str">
        <f>IF(AlimentosSMAECOPIA2[[#This Row],[Categoria]]="Cereales",AlimentosSMAECOPIA2[[#This Row],[Proteina]],"")</f>
        <v/>
      </c>
      <c r="N1114" s="8">
        <f>AlimentosSMAECOPIA2[[#This Row],[Fibra]]/AlimentosSMAECOPIA2[[#This Row],[Peso_neto]]</f>
        <v>0</v>
      </c>
    </row>
    <row r="1115" spans="2:14" hidden="1" x14ac:dyDescent="0.25">
      <c r="B1115" s="17" t="s">
        <v>133</v>
      </c>
      <c r="C1115" s="3" t="s">
        <v>9</v>
      </c>
      <c r="D1115" s="4">
        <v>1</v>
      </c>
      <c r="E1115" s="2" t="s">
        <v>45</v>
      </c>
      <c r="F1115" s="4">
        <v>98</v>
      </c>
      <c r="G1115" s="4">
        <v>51</v>
      </c>
      <c r="H1115" s="4">
        <v>117</v>
      </c>
      <c r="I1115" s="4">
        <v>11.6</v>
      </c>
      <c r="J1115" s="4">
        <v>8.6</v>
      </c>
      <c r="K1115" s="4">
        <v>0</v>
      </c>
      <c r="L1115" s="8">
        <v>0</v>
      </c>
      <c r="M1115" s="4" t="str">
        <f>IF(AlimentosSMAECOPIA2[[#This Row],[Categoria]]="Cereales",AlimentosSMAECOPIA2[[#This Row],[Proteina]],"")</f>
        <v/>
      </c>
      <c r="N1115" s="8">
        <f>AlimentosSMAECOPIA2[[#This Row],[Fibra]]/AlimentosSMAECOPIA2[[#This Row],[Peso_neto]]</f>
        <v>0</v>
      </c>
    </row>
    <row r="1116" spans="2:14" hidden="1" x14ac:dyDescent="0.25">
      <c r="B1116" s="17" t="s">
        <v>134</v>
      </c>
      <c r="C1116" s="3" t="s">
        <v>9</v>
      </c>
      <c r="D1116" s="4">
        <v>1</v>
      </c>
      <c r="E1116" s="2" t="s">
        <v>45</v>
      </c>
      <c r="F1116" s="4">
        <v>95</v>
      </c>
      <c r="G1116" s="4">
        <v>51</v>
      </c>
      <c r="H1116" s="4">
        <v>114</v>
      </c>
      <c r="I1116" s="4">
        <v>9.4</v>
      </c>
      <c r="J1116" s="4">
        <v>8.1999999999999993</v>
      </c>
      <c r="K1116" s="4">
        <v>0</v>
      </c>
      <c r="L1116" s="8">
        <v>0</v>
      </c>
      <c r="M1116" s="4" t="str">
        <f>IF(AlimentosSMAECOPIA2[[#This Row],[Categoria]]="Cereales",AlimentosSMAECOPIA2[[#This Row],[Proteina]],"")</f>
        <v/>
      </c>
      <c r="N1116" s="8">
        <f>AlimentosSMAECOPIA2[[#This Row],[Fibra]]/AlimentosSMAECOPIA2[[#This Row],[Peso_neto]]</f>
        <v>0</v>
      </c>
    </row>
    <row r="1117" spans="2:14" hidden="1" x14ac:dyDescent="0.25">
      <c r="B1117" s="17" t="s">
        <v>146</v>
      </c>
      <c r="C1117" s="3" t="s">
        <v>9</v>
      </c>
      <c r="D1117" s="4">
        <v>2</v>
      </c>
      <c r="E1117" s="2" t="s">
        <v>52</v>
      </c>
      <c r="F1117" s="4">
        <v>24</v>
      </c>
      <c r="G1117" s="4">
        <v>24</v>
      </c>
      <c r="H1117" s="4">
        <v>70</v>
      </c>
      <c r="I1117" s="4">
        <v>6.8</v>
      </c>
      <c r="J1117" s="4">
        <v>8</v>
      </c>
      <c r="K1117" s="4">
        <v>0.3</v>
      </c>
      <c r="L1117" s="8">
        <v>0</v>
      </c>
      <c r="M1117" s="4" t="str">
        <f>IF(AlimentosSMAECOPIA2[[#This Row],[Categoria]]="Cereales",AlimentosSMAECOPIA2[[#This Row],[Proteina]],"")</f>
        <v/>
      </c>
      <c r="N1117" s="8">
        <f>AlimentosSMAECOPIA2[[#This Row],[Fibra]]/AlimentosSMAECOPIA2[[#This Row],[Peso_neto]]</f>
        <v>0</v>
      </c>
    </row>
    <row r="1118" spans="2:14" hidden="1" x14ac:dyDescent="0.25">
      <c r="B1118" s="17" t="s">
        <v>395</v>
      </c>
      <c r="C1118" s="3" t="s">
        <v>9</v>
      </c>
      <c r="D1118" s="4">
        <v>40</v>
      </c>
      <c r="E1118" s="2" t="s">
        <v>10</v>
      </c>
      <c r="F1118" s="4">
        <v>40</v>
      </c>
      <c r="G1118" s="4">
        <v>38</v>
      </c>
      <c r="H1118" s="4">
        <v>98</v>
      </c>
      <c r="I1118" s="4">
        <v>7</v>
      </c>
      <c r="J1118" s="4">
        <v>7.5</v>
      </c>
      <c r="K1118" s="4">
        <v>0</v>
      </c>
      <c r="L1118" s="8">
        <v>0</v>
      </c>
      <c r="M1118" s="4" t="str">
        <f>IF(AlimentosSMAECOPIA2[[#This Row],[Categoria]]="Cereales",AlimentosSMAECOPIA2[[#This Row],[Proteina]],"")</f>
        <v/>
      </c>
      <c r="N1118" s="8">
        <f>AlimentosSMAECOPIA2[[#This Row],[Fibra]]/AlimentosSMAECOPIA2[[#This Row],[Peso_neto]]</f>
        <v>0</v>
      </c>
    </row>
    <row r="1119" spans="2:14" hidden="1" x14ac:dyDescent="0.25">
      <c r="B1119" s="17" t="s">
        <v>405</v>
      </c>
      <c r="C1119" s="3" t="s">
        <v>9</v>
      </c>
      <c r="D1119" s="4">
        <v>40</v>
      </c>
      <c r="E1119" s="2" t="s">
        <v>10</v>
      </c>
      <c r="F1119" s="4">
        <v>40</v>
      </c>
      <c r="G1119" s="4">
        <v>33</v>
      </c>
      <c r="H1119" s="4">
        <v>97</v>
      </c>
      <c r="I1119" s="4">
        <v>5.2</v>
      </c>
      <c r="J1119" s="4">
        <v>8.3000000000000007</v>
      </c>
      <c r="K1119" s="4">
        <v>0</v>
      </c>
      <c r="L1119" s="8">
        <v>0</v>
      </c>
      <c r="M1119" s="4" t="str">
        <f>IF(AlimentosSMAECOPIA2[[#This Row],[Categoria]]="Cereales",AlimentosSMAECOPIA2[[#This Row],[Proteina]],"")</f>
        <v/>
      </c>
      <c r="N1119" s="8">
        <f>AlimentosSMAECOPIA2[[#This Row],[Fibra]]/AlimentosSMAECOPIA2[[#This Row],[Peso_neto]]</f>
        <v>0</v>
      </c>
    </row>
    <row r="1120" spans="2:14" hidden="1" x14ac:dyDescent="0.25">
      <c r="B1120" s="17" t="s">
        <v>2037</v>
      </c>
      <c r="C1120" s="3" t="s">
        <v>9</v>
      </c>
      <c r="D1120" s="4">
        <v>40</v>
      </c>
      <c r="E1120" s="2" t="s">
        <v>10</v>
      </c>
      <c r="F1120" s="4">
        <v>40</v>
      </c>
      <c r="G1120" s="4">
        <v>40</v>
      </c>
      <c r="H1120" s="4">
        <v>107</v>
      </c>
      <c r="I1120" s="4">
        <v>7.2</v>
      </c>
      <c r="J1120" s="4">
        <v>8.5</v>
      </c>
      <c r="K1120" s="4">
        <v>0</v>
      </c>
      <c r="L1120" s="8">
        <v>0</v>
      </c>
      <c r="M1120" s="4" t="str">
        <f>IF(AlimentosSMAECOPIA2[[#This Row],[Categoria]]="Cereales",AlimentosSMAECOPIA2[[#This Row],[Proteina]],"")</f>
        <v/>
      </c>
      <c r="N1120" s="8">
        <f>AlimentosSMAECOPIA2[[#This Row],[Fibra]]/AlimentosSMAECOPIA2[[#This Row],[Peso_neto]]</f>
        <v>0</v>
      </c>
    </row>
    <row r="1121" spans="2:14" hidden="1" x14ac:dyDescent="0.25">
      <c r="B1121" s="17" t="s">
        <v>406</v>
      </c>
      <c r="C1121" s="3" t="s">
        <v>9</v>
      </c>
      <c r="D1121" s="4">
        <v>35</v>
      </c>
      <c r="E1121" s="2" t="s">
        <v>10</v>
      </c>
      <c r="F1121" s="4">
        <v>35</v>
      </c>
      <c r="G1121" s="4">
        <v>35</v>
      </c>
      <c r="H1121" s="4">
        <v>100</v>
      </c>
      <c r="I1121" s="4">
        <v>8.1</v>
      </c>
      <c r="J1121" s="4">
        <v>7.3</v>
      </c>
      <c r="K1121" s="4">
        <v>0</v>
      </c>
      <c r="L1121" s="8">
        <v>0</v>
      </c>
      <c r="M1121" s="4" t="str">
        <f>IF(AlimentosSMAECOPIA2[[#This Row],[Categoria]]="Cereales",AlimentosSMAECOPIA2[[#This Row],[Proteina]],"")</f>
        <v/>
      </c>
      <c r="N1121" s="8">
        <f>AlimentosSMAECOPIA2[[#This Row],[Fibra]]/AlimentosSMAECOPIA2[[#This Row],[Peso_neto]]</f>
        <v>0</v>
      </c>
    </row>
    <row r="1122" spans="2:14" hidden="1" x14ac:dyDescent="0.25">
      <c r="B1122" s="17" t="s">
        <v>407</v>
      </c>
      <c r="C1122" s="3" t="s">
        <v>9</v>
      </c>
      <c r="D1122" s="4">
        <v>40</v>
      </c>
      <c r="E1122" s="2" t="s">
        <v>10</v>
      </c>
      <c r="F1122" s="4">
        <v>40</v>
      </c>
      <c r="G1122" s="4">
        <v>40</v>
      </c>
      <c r="H1122" s="4">
        <v>95</v>
      </c>
      <c r="I1122" s="4">
        <v>6.7</v>
      </c>
      <c r="J1122" s="4">
        <v>7.3</v>
      </c>
      <c r="K1122" s="4">
        <v>0</v>
      </c>
      <c r="L1122" s="8">
        <v>0</v>
      </c>
      <c r="M1122" s="4" t="str">
        <f>IF(AlimentosSMAECOPIA2[[#This Row],[Categoria]]="Cereales",AlimentosSMAECOPIA2[[#This Row],[Proteina]],"")</f>
        <v/>
      </c>
      <c r="N1122" s="8">
        <f>AlimentosSMAECOPIA2[[#This Row],[Fibra]]/AlimentosSMAECOPIA2[[#This Row],[Peso_neto]]</f>
        <v>0</v>
      </c>
    </row>
    <row r="1123" spans="2:14" hidden="1" x14ac:dyDescent="0.25">
      <c r="B1123" s="17" t="s">
        <v>437</v>
      </c>
      <c r="C1123" s="3" t="s">
        <v>9</v>
      </c>
      <c r="D1123" s="4">
        <v>50</v>
      </c>
      <c r="E1123" s="2" t="s">
        <v>10</v>
      </c>
      <c r="F1123" s="4">
        <v>50</v>
      </c>
      <c r="G1123" s="4">
        <v>50</v>
      </c>
      <c r="H1123" s="4">
        <v>98</v>
      </c>
      <c r="I1123" s="4">
        <v>7.3</v>
      </c>
      <c r="J1123" s="4">
        <v>7.4</v>
      </c>
      <c r="K1123" s="4">
        <v>0</v>
      </c>
      <c r="L1123" s="8">
        <v>0</v>
      </c>
      <c r="M1123" s="4" t="str">
        <f>IF(AlimentosSMAECOPIA2[[#This Row],[Categoria]]="Cereales",AlimentosSMAECOPIA2[[#This Row],[Proteina]],"")</f>
        <v/>
      </c>
      <c r="N1123" s="8">
        <f>AlimentosSMAECOPIA2[[#This Row],[Fibra]]/AlimentosSMAECOPIA2[[#This Row],[Peso_neto]]</f>
        <v>0</v>
      </c>
    </row>
    <row r="1124" spans="2:14" hidden="1" x14ac:dyDescent="0.25">
      <c r="B1124" s="17" t="s">
        <v>440</v>
      </c>
      <c r="C1124" s="3" t="s">
        <v>9</v>
      </c>
      <c r="D1124" s="4">
        <v>40</v>
      </c>
      <c r="E1124" s="2" t="s">
        <v>10</v>
      </c>
      <c r="F1124" s="4">
        <v>40</v>
      </c>
      <c r="G1124" s="4">
        <v>58</v>
      </c>
      <c r="H1124" s="4">
        <v>111</v>
      </c>
      <c r="I1124" s="4">
        <v>3.8</v>
      </c>
      <c r="J1124" s="4">
        <v>10.6</v>
      </c>
      <c r="K1124" s="4">
        <v>0</v>
      </c>
      <c r="L1124" s="8">
        <v>0</v>
      </c>
      <c r="M1124" s="4" t="str">
        <f>IF(AlimentosSMAECOPIA2[[#This Row],[Categoria]]="Cereales",AlimentosSMAECOPIA2[[#This Row],[Proteina]],"")</f>
        <v/>
      </c>
      <c r="N1124" s="8">
        <f>AlimentosSMAECOPIA2[[#This Row],[Fibra]]/AlimentosSMAECOPIA2[[#This Row],[Peso_neto]]</f>
        <v>0</v>
      </c>
    </row>
    <row r="1125" spans="2:14" hidden="1" x14ac:dyDescent="0.25">
      <c r="B1125" s="17" t="s">
        <v>479</v>
      </c>
      <c r="C1125" s="3" t="s">
        <v>9</v>
      </c>
      <c r="D1125" s="4">
        <v>2</v>
      </c>
      <c r="E1125" s="2" t="s">
        <v>52</v>
      </c>
      <c r="F1125" s="4">
        <v>33</v>
      </c>
      <c r="G1125" s="4">
        <v>33</v>
      </c>
      <c r="H1125" s="4">
        <v>91</v>
      </c>
      <c r="I1125" s="4">
        <v>4</v>
      </c>
      <c r="J1125" s="4">
        <v>6.9</v>
      </c>
      <c r="K1125" s="4">
        <v>3</v>
      </c>
      <c r="L1125" s="8">
        <v>0</v>
      </c>
      <c r="M1125" s="4" t="str">
        <f>IF(AlimentosSMAECOPIA2[[#This Row],[Categoria]]="Cereales",AlimentosSMAECOPIA2[[#This Row],[Proteina]],"")</f>
        <v/>
      </c>
      <c r="N1125" s="8">
        <f>AlimentosSMAECOPIA2[[#This Row],[Fibra]]/AlimentosSMAECOPIA2[[#This Row],[Peso_neto]]</f>
        <v>0</v>
      </c>
    </row>
    <row r="1126" spans="2:14" hidden="1" x14ac:dyDescent="0.25">
      <c r="B1126" s="17" t="s">
        <v>538</v>
      </c>
      <c r="C1126" s="3" t="s">
        <v>9</v>
      </c>
      <c r="D1126" s="4">
        <v>40</v>
      </c>
      <c r="E1126" s="2" t="s">
        <v>10</v>
      </c>
      <c r="F1126" s="4">
        <v>40</v>
      </c>
      <c r="G1126" s="4">
        <v>36</v>
      </c>
      <c r="H1126" s="4">
        <v>105</v>
      </c>
      <c r="I1126" s="4">
        <v>5.6</v>
      </c>
      <c r="J1126" s="4">
        <v>9</v>
      </c>
      <c r="K1126" s="4">
        <v>0</v>
      </c>
      <c r="L1126" s="8">
        <v>0</v>
      </c>
      <c r="M1126" s="4" t="str">
        <f>IF(AlimentosSMAECOPIA2[[#This Row],[Categoria]]="Cereales",AlimentosSMAECOPIA2[[#This Row],[Proteina]],"")</f>
        <v/>
      </c>
      <c r="N1126" s="8">
        <f>AlimentosSMAECOPIA2[[#This Row],[Fibra]]/AlimentosSMAECOPIA2[[#This Row],[Peso_neto]]</f>
        <v>0</v>
      </c>
    </row>
    <row r="1127" spans="2:14" hidden="1" x14ac:dyDescent="0.25">
      <c r="B1127" s="17" t="s">
        <v>540</v>
      </c>
      <c r="C1127" s="3" t="s">
        <v>9</v>
      </c>
      <c r="D1127" s="4">
        <v>0.33333333300000001</v>
      </c>
      <c r="E1127" s="2" t="s">
        <v>45</v>
      </c>
      <c r="F1127" s="4">
        <v>82</v>
      </c>
      <c r="G1127" s="4">
        <v>45</v>
      </c>
      <c r="H1127" s="4">
        <v>94</v>
      </c>
      <c r="I1127" s="4">
        <v>8.3000000000000007</v>
      </c>
      <c r="J1127" s="4">
        <v>6.5</v>
      </c>
      <c r="K1127" s="4">
        <v>0</v>
      </c>
      <c r="L1127" s="8">
        <v>0</v>
      </c>
      <c r="M1127" s="4" t="str">
        <f>IF(AlimentosSMAECOPIA2[[#This Row],[Categoria]]="Cereales",AlimentosSMAECOPIA2[[#This Row],[Proteina]],"")</f>
        <v/>
      </c>
      <c r="N1127" s="8">
        <f>AlimentosSMAECOPIA2[[#This Row],[Fibra]]/AlimentosSMAECOPIA2[[#This Row],[Peso_neto]]</f>
        <v>0</v>
      </c>
    </row>
    <row r="1128" spans="2:14" hidden="1" x14ac:dyDescent="0.25">
      <c r="B1128" s="17" t="s">
        <v>616</v>
      </c>
      <c r="C1128" s="3" t="s">
        <v>9</v>
      </c>
      <c r="D1128" s="4">
        <v>50</v>
      </c>
      <c r="E1128" s="2" t="s">
        <v>10</v>
      </c>
      <c r="F1128" s="4">
        <v>46</v>
      </c>
      <c r="G1128" s="4">
        <v>37</v>
      </c>
      <c r="H1128" s="4">
        <v>104</v>
      </c>
      <c r="I1128" s="4">
        <v>6.1</v>
      </c>
      <c r="J1128" s="4">
        <v>8.6</v>
      </c>
      <c r="K1128" s="4">
        <v>0</v>
      </c>
      <c r="L1128" s="8">
        <v>0</v>
      </c>
      <c r="M1128" s="4" t="str">
        <f>IF(AlimentosSMAECOPIA2[[#This Row],[Categoria]]="Cereales",AlimentosSMAECOPIA2[[#This Row],[Proteina]],"")</f>
        <v/>
      </c>
      <c r="N1128" s="8">
        <f>AlimentosSMAECOPIA2[[#This Row],[Fibra]]/AlimentosSMAECOPIA2[[#This Row],[Peso_neto]]</f>
        <v>0</v>
      </c>
    </row>
    <row r="1129" spans="2:14" hidden="1" x14ac:dyDescent="0.25">
      <c r="B1129" s="17" t="s">
        <v>620</v>
      </c>
      <c r="C1129" s="3" t="s">
        <v>9</v>
      </c>
      <c r="D1129" s="4">
        <v>45</v>
      </c>
      <c r="E1129" s="2" t="s">
        <v>10</v>
      </c>
      <c r="F1129" s="4">
        <v>45</v>
      </c>
      <c r="G1129" s="4">
        <v>36</v>
      </c>
      <c r="H1129" s="4">
        <v>105</v>
      </c>
      <c r="I1129" s="4">
        <v>5.6</v>
      </c>
      <c r="J1129" s="4">
        <v>9</v>
      </c>
      <c r="K1129" s="4">
        <v>0</v>
      </c>
      <c r="L1129" s="8">
        <v>0</v>
      </c>
      <c r="M1129" s="4" t="str">
        <f>IF(AlimentosSMAECOPIA2[[#This Row],[Categoria]]="Cereales",AlimentosSMAECOPIA2[[#This Row],[Proteina]],"")</f>
        <v/>
      </c>
      <c r="N1129" s="8">
        <f>AlimentosSMAECOPIA2[[#This Row],[Fibra]]/AlimentosSMAECOPIA2[[#This Row],[Peso_neto]]</f>
        <v>0</v>
      </c>
    </row>
    <row r="1130" spans="2:14" hidden="1" x14ac:dyDescent="0.25">
      <c r="B1130" s="17" t="s">
        <v>621</v>
      </c>
      <c r="C1130" s="3" t="s">
        <v>9</v>
      </c>
      <c r="D1130" s="4">
        <v>40</v>
      </c>
      <c r="E1130" s="2" t="s">
        <v>10</v>
      </c>
      <c r="F1130" s="4">
        <v>40</v>
      </c>
      <c r="G1130" s="4">
        <v>29</v>
      </c>
      <c r="H1130" s="4">
        <v>112</v>
      </c>
      <c r="I1130" s="4">
        <v>4.5</v>
      </c>
      <c r="J1130" s="4">
        <v>10.3</v>
      </c>
      <c r="K1130" s="4">
        <v>0</v>
      </c>
      <c r="L1130" s="8">
        <v>0</v>
      </c>
      <c r="M1130" s="4" t="str">
        <f>IF(AlimentosSMAECOPIA2[[#This Row],[Categoria]]="Cereales",AlimentosSMAECOPIA2[[#This Row],[Proteina]],"")</f>
        <v/>
      </c>
      <c r="N1130" s="8">
        <f>AlimentosSMAECOPIA2[[#This Row],[Fibra]]/AlimentosSMAECOPIA2[[#This Row],[Peso_neto]]</f>
        <v>0</v>
      </c>
    </row>
    <row r="1131" spans="2:14" hidden="1" x14ac:dyDescent="0.25">
      <c r="B1131" s="17" t="s">
        <v>733</v>
      </c>
      <c r="C1131" s="3" t="s">
        <v>9</v>
      </c>
      <c r="D1131" s="4">
        <v>45</v>
      </c>
      <c r="E1131" s="2" t="s">
        <v>10</v>
      </c>
      <c r="F1131" s="4">
        <v>45</v>
      </c>
      <c r="G1131" s="4">
        <v>36</v>
      </c>
      <c r="H1131" s="4">
        <v>99</v>
      </c>
      <c r="I1131" s="4">
        <v>5.8</v>
      </c>
      <c r="J1131" s="4">
        <v>8.1999999999999993</v>
      </c>
      <c r="K1131" s="4">
        <v>0</v>
      </c>
      <c r="L1131" s="8">
        <v>0</v>
      </c>
      <c r="M1131" s="4" t="str">
        <f>IF(AlimentosSMAECOPIA2[[#This Row],[Categoria]]="Cereales",AlimentosSMAECOPIA2[[#This Row],[Proteina]],"")</f>
        <v/>
      </c>
      <c r="N1131" s="8">
        <f>AlimentosSMAECOPIA2[[#This Row],[Fibra]]/AlimentosSMAECOPIA2[[#This Row],[Peso_neto]]</f>
        <v>0</v>
      </c>
    </row>
    <row r="1132" spans="2:14" hidden="1" x14ac:dyDescent="0.25">
      <c r="B1132" s="17" t="s">
        <v>734</v>
      </c>
      <c r="C1132" s="3" t="s">
        <v>9</v>
      </c>
      <c r="D1132" s="4">
        <v>45</v>
      </c>
      <c r="E1132" s="2" t="s">
        <v>10</v>
      </c>
      <c r="F1132" s="4">
        <v>45</v>
      </c>
      <c r="G1132" s="4">
        <v>36</v>
      </c>
      <c r="H1132" s="4">
        <v>99</v>
      </c>
      <c r="I1132" s="4">
        <v>5.8</v>
      </c>
      <c r="J1132" s="4">
        <v>8.1999999999999993</v>
      </c>
      <c r="K1132" s="4">
        <v>0</v>
      </c>
      <c r="L1132" s="8">
        <v>0</v>
      </c>
      <c r="M1132" s="4" t="str">
        <f>IF(AlimentosSMAECOPIA2[[#This Row],[Categoria]]="Cereales",AlimentosSMAECOPIA2[[#This Row],[Proteina]],"")</f>
        <v/>
      </c>
      <c r="N1132" s="8">
        <f>AlimentosSMAECOPIA2[[#This Row],[Fibra]]/AlimentosSMAECOPIA2[[#This Row],[Peso_neto]]</f>
        <v>0</v>
      </c>
    </row>
    <row r="1133" spans="2:14" hidden="1" x14ac:dyDescent="0.25">
      <c r="B1133" s="17" t="s">
        <v>736</v>
      </c>
      <c r="C1133" s="3" t="s">
        <v>9</v>
      </c>
      <c r="D1133" s="4">
        <v>45</v>
      </c>
      <c r="E1133" s="2" t="s">
        <v>10</v>
      </c>
      <c r="F1133" s="4">
        <v>45</v>
      </c>
      <c r="G1133" s="4">
        <v>36</v>
      </c>
      <c r="H1133" s="4">
        <v>99</v>
      </c>
      <c r="I1133" s="4">
        <v>5.8</v>
      </c>
      <c r="J1133" s="4">
        <v>8.1999999999999993</v>
      </c>
      <c r="K1133" s="4">
        <v>0</v>
      </c>
      <c r="L1133" s="8">
        <v>0</v>
      </c>
      <c r="M1133" s="4" t="str">
        <f>IF(AlimentosSMAECOPIA2[[#This Row],[Categoria]]="Cereales",AlimentosSMAECOPIA2[[#This Row],[Proteina]],"")</f>
        <v/>
      </c>
      <c r="N1133" s="8">
        <f>AlimentosSMAECOPIA2[[#This Row],[Fibra]]/AlimentosSMAECOPIA2[[#This Row],[Peso_neto]]</f>
        <v>0</v>
      </c>
    </row>
    <row r="1134" spans="2:14" hidden="1" x14ac:dyDescent="0.25">
      <c r="B1134" s="17" t="s">
        <v>737</v>
      </c>
      <c r="C1134" s="3" t="s">
        <v>9</v>
      </c>
      <c r="D1134" s="4">
        <v>45</v>
      </c>
      <c r="E1134" s="2" t="s">
        <v>10</v>
      </c>
      <c r="F1134" s="4">
        <v>45</v>
      </c>
      <c r="G1134" s="4">
        <v>36</v>
      </c>
      <c r="H1134" s="4">
        <v>99</v>
      </c>
      <c r="I1134" s="4">
        <v>5.8</v>
      </c>
      <c r="J1134" s="4">
        <v>8.1999999999999993</v>
      </c>
      <c r="K1134" s="4">
        <v>0</v>
      </c>
      <c r="L1134" s="8">
        <v>0</v>
      </c>
      <c r="M1134" s="4" t="str">
        <f>IF(AlimentosSMAECOPIA2[[#This Row],[Categoria]]="Cereales",AlimentosSMAECOPIA2[[#This Row],[Proteina]],"")</f>
        <v/>
      </c>
      <c r="N1134" s="8">
        <f>AlimentosSMAECOPIA2[[#This Row],[Fibra]]/AlimentosSMAECOPIA2[[#This Row],[Peso_neto]]</f>
        <v>0</v>
      </c>
    </row>
    <row r="1135" spans="2:14" hidden="1" x14ac:dyDescent="0.25">
      <c r="B1135" s="17" t="s">
        <v>784</v>
      </c>
      <c r="C1135" s="3" t="s">
        <v>9</v>
      </c>
      <c r="D1135" s="4">
        <v>3.5</v>
      </c>
      <c r="E1135" s="2" t="s">
        <v>52</v>
      </c>
      <c r="F1135" s="4">
        <v>46</v>
      </c>
      <c r="G1135" s="4">
        <v>46</v>
      </c>
      <c r="H1135" s="4">
        <v>104</v>
      </c>
      <c r="I1135" s="4">
        <v>6.5</v>
      </c>
      <c r="J1135" s="4">
        <v>6.1</v>
      </c>
      <c r="K1135" s="4">
        <v>1.7</v>
      </c>
      <c r="L1135" s="8">
        <v>0</v>
      </c>
      <c r="M1135" s="4" t="str">
        <f>IF(AlimentosSMAECOPIA2[[#This Row],[Categoria]]="Cereales",AlimentosSMAECOPIA2[[#This Row],[Proteina]],"")</f>
        <v/>
      </c>
      <c r="N1135" s="8">
        <f>AlimentosSMAECOPIA2[[#This Row],[Fibra]]/AlimentosSMAECOPIA2[[#This Row],[Peso_neto]]</f>
        <v>0</v>
      </c>
    </row>
    <row r="1136" spans="2:14" hidden="1" x14ac:dyDescent="0.25">
      <c r="B1136" s="17" t="s">
        <v>1003</v>
      </c>
      <c r="C1136" s="3" t="s">
        <v>9</v>
      </c>
      <c r="D1136" s="4">
        <v>0.5</v>
      </c>
      <c r="E1136" s="2" t="s">
        <v>45</v>
      </c>
      <c r="F1136" s="4">
        <v>72</v>
      </c>
      <c r="G1136" s="4">
        <v>63</v>
      </c>
      <c r="H1136" s="4">
        <v>116</v>
      </c>
      <c r="I1136" s="4">
        <v>8.6999999999999993</v>
      </c>
      <c r="J1136" s="4">
        <v>8.3000000000000007</v>
      </c>
      <c r="K1136" s="4">
        <v>0.8</v>
      </c>
      <c r="L1136" s="8">
        <v>0</v>
      </c>
      <c r="M1136" s="4" t="str">
        <f>IF(AlimentosSMAECOPIA2[[#This Row],[Categoria]]="Cereales",AlimentosSMAECOPIA2[[#This Row],[Proteina]],"")</f>
        <v/>
      </c>
      <c r="N1136" s="8">
        <f>AlimentosSMAECOPIA2[[#This Row],[Fibra]]/AlimentosSMAECOPIA2[[#This Row],[Peso_neto]]</f>
        <v>0</v>
      </c>
    </row>
    <row r="1137" spans="2:14" hidden="1" x14ac:dyDescent="0.25">
      <c r="B1137" s="17" t="s">
        <v>1005</v>
      </c>
      <c r="C1137" s="3" t="s">
        <v>9</v>
      </c>
      <c r="D1137" s="4">
        <v>1</v>
      </c>
      <c r="E1137" s="2" t="s">
        <v>45</v>
      </c>
      <c r="F1137" s="4">
        <v>70</v>
      </c>
      <c r="G1137" s="4">
        <v>62</v>
      </c>
      <c r="H1137" s="4">
        <v>114</v>
      </c>
      <c r="I1137" s="4">
        <v>7.9</v>
      </c>
      <c r="J1137" s="4">
        <v>8.5</v>
      </c>
      <c r="K1137" s="4">
        <v>0.9</v>
      </c>
      <c r="L1137" s="8">
        <v>0</v>
      </c>
      <c r="M1137" s="4" t="str">
        <f>IF(AlimentosSMAECOPIA2[[#This Row],[Categoria]]="Cereales",AlimentosSMAECOPIA2[[#This Row],[Proteina]],"")</f>
        <v/>
      </c>
      <c r="N1137" s="8">
        <f>AlimentosSMAECOPIA2[[#This Row],[Fibra]]/AlimentosSMAECOPIA2[[#This Row],[Peso_neto]]</f>
        <v>0</v>
      </c>
    </row>
    <row r="1138" spans="2:14" hidden="1" x14ac:dyDescent="0.25">
      <c r="B1138" s="17" t="s">
        <v>1006</v>
      </c>
      <c r="C1138" s="3" t="s">
        <v>9</v>
      </c>
      <c r="D1138" s="4">
        <v>1</v>
      </c>
      <c r="E1138" s="2" t="s">
        <v>45</v>
      </c>
      <c r="F1138" s="4">
        <v>79</v>
      </c>
      <c r="G1138" s="4">
        <v>70</v>
      </c>
      <c r="H1138" s="4">
        <v>119</v>
      </c>
      <c r="I1138" s="4">
        <v>9.5</v>
      </c>
      <c r="J1138" s="4">
        <v>8.3000000000000007</v>
      </c>
      <c r="K1138" s="4">
        <v>0.8</v>
      </c>
      <c r="L1138" s="8">
        <v>0</v>
      </c>
      <c r="M1138" s="4" t="str">
        <f>IF(AlimentosSMAECOPIA2[[#This Row],[Categoria]]="Cereales",AlimentosSMAECOPIA2[[#This Row],[Proteina]],"")</f>
        <v/>
      </c>
      <c r="N1138" s="8">
        <f>AlimentosSMAECOPIA2[[#This Row],[Fibra]]/AlimentosSMAECOPIA2[[#This Row],[Peso_neto]]</f>
        <v>0</v>
      </c>
    </row>
    <row r="1139" spans="2:14" hidden="1" x14ac:dyDescent="0.25">
      <c r="B1139" s="17" t="s">
        <v>1012</v>
      </c>
      <c r="C1139" s="3" t="s">
        <v>9</v>
      </c>
      <c r="D1139" s="4">
        <v>1</v>
      </c>
      <c r="E1139" s="2" t="s">
        <v>45</v>
      </c>
      <c r="F1139" s="4">
        <v>46</v>
      </c>
      <c r="G1139" s="4">
        <v>46</v>
      </c>
      <c r="H1139" s="4">
        <v>90</v>
      </c>
      <c r="I1139" s="4">
        <v>6.3</v>
      </c>
      <c r="J1139" s="4">
        <v>7</v>
      </c>
      <c r="K1139" s="4">
        <v>0.4</v>
      </c>
      <c r="L1139" s="8">
        <v>0</v>
      </c>
      <c r="M1139" s="4" t="str">
        <f>IF(AlimentosSMAECOPIA2[[#This Row],[Categoria]]="Cereales",AlimentosSMAECOPIA2[[#This Row],[Proteina]],"")</f>
        <v/>
      </c>
      <c r="N1139" s="8">
        <f>AlimentosSMAECOPIA2[[#This Row],[Fibra]]/AlimentosSMAECOPIA2[[#This Row],[Peso_neto]]</f>
        <v>0</v>
      </c>
    </row>
    <row r="1140" spans="2:14" hidden="1" x14ac:dyDescent="0.25">
      <c r="B1140" s="17" t="s">
        <v>1013</v>
      </c>
      <c r="C1140" s="3" t="s">
        <v>9</v>
      </c>
      <c r="D1140" s="4">
        <v>1</v>
      </c>
      <c r="E1140" s="2" t="s">
        <v>45</v>
      </c>
      <c r="F1140" s="4">
        <v>46</v>
      </c>
      <c r="G1140" s="4">
        <v>46</v>
      </c>
      <c r="H1140" s="4">
        <v>90</v>
      </c>
      <c r="I1140" s="4">
        <v>6.3</v>
      </c>
      <c r="J1140" s="4">
        <v>7</v>
      </c>
      <c r="K1140" s="4">
        <v>0.4</v>
      </c>
      <c r="L1140" s="8">
        <v>0</v>
      </c>
      <c r="M1140" s="4" t="str">
        <f>IF(AlimentosSMAECOPIA2[[#This Row],[Categoria]]="Cereales",AlimentosSMAECOPIA2[[#This Row],[Proteina]],"")</f>
        <v/>
      </c>
      <c r="N1140" s="8">
        <f>AlimentosSMAECOPIA2[[#This Row],[Fibra]]/AlimentosSMAECOPIA2[[#This Row],[Peso_neto]]</f>
        <v>0</v>
      </c>
    </row>
    <row r="1141" spans="2:14" hidden="1" x14ac:dyDescent="0.25">
      <c r="B1141" s="17" t="s">
        <v>1015</v>
      </c>
      <c r="C1141" s="3" t="s">
        <v>9</v>
      </c>
      <c r="D1141" s="4">
        <v>60</v>
      </c>
      <c r="E1141" s="2" t="s">
        <v>10</v>
      </c>
      <c r="F1141" s="4">
        <v>60</v>
      </c>
      <c r="G1141" s="4">
        <v>60</v>
      </c>
      <c r="H1141" s="4">
        <v>100</v>
      </c>
      <c r="I1141" s="4">
        <v>6.7</v>
      </c>
      <c r="J1141" s="4">
        <v>7.3</v>
      </c>
      <c r="K1141" s="4">
        <v>1.3</v>
      </c>
      <c r="L1141" s="8">
        <v>0</v>
      </c>
      <c r="M1141" s="4" t="str">
        <f>IF(AlimentosSMAECOPIA2[[#This Row],[Categoria]]="Cereales",AlimentosSMAECOPIA2[[#This Row],[Proteina]],"")</f>
        <v/>
      </c>
      <c r="N1141" s="8">
        <f>AlimentosSMAECOPIA2[[#This Row],[Fibra]]/AlimentosSMAECOPIA2[[#This Row],[Peso_neto]]</f>
        <v>0</v>
      </c>
    </row>
    <row r="1142" spans="2:14" hidden="1" x14ac:dyDescent="0.25">
      <c r="B1142" s="17" t="s">
        <v>1025</v>
      </c>
      <c r="C1142" s="3" t="s">
        <v>9</v>
      </c>
      <c r="D1142" s="4">
        <v>1.5</v>
      </c>
      <c r="E1142" s="2" t="s">
        <v>1026</v>
      </c>
      <c r="F1142" s="4">
        <v>32</v>
      </c>
      <c r="G1142" s="4">
        <v>32</v>
      </c>
      <c r="H1142" s="4">
        <v>95</v>
      </c>
      <c r="I1142" s="4">
        <v>4.9000000000000004</v>
      </c>
      <c r="J1142" s="4">
        <v>8.1999999999999993</v>
      </c>
      <c r="K1142" s="4">
        <v>0.2</v>
      </c>
      <c r="L1142" s="8">
        <v>0</v>
      </c>
      <c r="M1142" s="4" t="str">
        <f>IF(AlimentosSMAECOPIA2[[#This Row],[Categoria]]="Cereales",AlimentosSMAECOPIA2[[#This Row],[Proteina]],"")</f>
        <v/>
      </c>
      <c r="N1142" s="8">
        <f>AlimentosSMAECOPIA2[[#This Row],[Fibra]]/AlimentosSMAECOPIA2[[#This Row],[Peso_neto]]</f>
        <v>0</v>
      </c>
    </row>
    <row r="1143" spans="2:14" hidden="1" x14ac:dyDescent="0.25">
      <c r="B1143" s="17" t="s">
        <v>1027</v>
      </c>
      <c r="C1143" s="3" t="s">
        <v>9</v>
      </c>
      <c r="D1143" s="4">
        <v>1.5</v>
      </c>
      <c r="E1143" s="2" t="s">
        <v>1026</v>
      </c>
      <c r="F1143" s="4">
        <v>32</v>
      </c>
      <c r="G1143" s="4">
        <v>32</v>
      </c>
      <c r="H1143" s="4">
        <v>95</v>
      </c>
      <c r="I1143" s="4">
        <v>4.9000000000000004</v>
      </c>
      <c r="J1143" s="4">
        <v>8.1999999999999993</v>
      </c>
      <c r="K1143" s="4">
        <v>0.2</v>
      </c>
      <c r="L1143" s="8">
        <v>0</v>
      </c>
      <c r="M1143" s="4" t="str">
        <f>IF(AlimentosSMAECOPIA2[[#This Row],[Categoria]]="Cereales",AlimentosSMAECOPIA2[[#This Row],[Proteina]],"")</f>
        <v/>
      </c>
      <c r="N1143" s="8">
        <f>AlimentosSMAECOPIA2[[#This Row],[Fibra]]/AlimentosSMAECOPIA2[[#This Row],[Peso_neto]]</f>
        <v>0</v>
      </c>
    </row>
    <row r="1144" spans="2:14" hidden="1" x14ac:dyDescent="0.25">
      <c r="B1144" s="17" t="s">
        <v>1029</v>
      </c>
      <c r="C1144" s="3" t="s">
        <v>9</v>
      </c>
      <c r="D1144" s="4">
        <v>1.5</v>
      </c>
      <c r="E1144" s="2" t="s">
        <v>1026</v>
      </c>
      <c r="F1144" s="4">
        <v>27</v>
      </c>
      <c r="G1144" s="4">
        <v>27</v>
      </c>
      <c r="H1144" s="4">
        <v>82</v>
      </c>
      <c r="I1144" s="4">
        <v>4.2</v>
      </c>
      <c r="J1144" s="4">
        <v>7</v>
      </c>
      <c r="K1144" s="4">
        <v>0.2</v>
      </c>
      <c r="L1144" s="8">
        <v>0</v>
      </c>
      <c r="M1144" s="4" t="str">
        <f>IF(AlimentosSMAECOPIA2[[#This Row],[Categoria]]="Cereales",AlimentosSMAECOPIA2[[#This Row],[Proteina]],"")</f>
        <v/>
      </c>
      <c r="N1144" s="8">
        <f>AlimentosSMAECOPIA2[[#This Row],[Fibra]]/AlimentosSMAECOPIA2[[#This Row],[Peso_neto]]</f>
        <v>0</v>
      </c>
    </row>
    <row r="1145" spans="2:14" hidden="1" x14ac:dyDescent="0.25">
      <c r="B1145" s="17" t="s">
        <v>1030</v>
      </c>
      <c r="C1145" s="3" t="s">
        <v>9</v>
      </c>
      <c r="D1145" s="4">
        <v>1.5</v>
      </c>
      <c r="E1145" s="2" t="s">
        <v>1026</v>
      </c>
      <c r="F1145" s="4">
        <v>32</v>
      </c>
      <c r="G1145" s="4">
        <v>32</v>
      </c>
      <c r="H1145" s="4">
        <v>95</v>
      </c>
      <c r="I1145" s="4">
        <v>4.9000000000000004</v>
      </c>
      <c r="J1145" s="4">
        <v>8.1999999999999993</v>
      </c>
      <c r="K1145" s="4">
        <v>0.2</v>
      </c>
      <c r="L1145" s="8">
        <v>0</v>
      </c>
      <c r="M1145" s="4" t="str">
        <f>IF(AlimentosSMAECOPIA2[[#This Row],[Categoria]]="Cereales",AlimentosSMAECOPIA2[[#This Row],[Proteina]],"")</f>
        <v/>
      </c>
      <c r="N1145" s="8">
        <f>AlimentosSMAECOPIA2[[#This Row],[Fibra]]/AlimentosSMAECOPIA2[[#This Row],[Peso_neto]]</f>
        <v>0</v>
      </c>
    </row>
    <row r="1146" spans="2:14" hidden="1" x14ac:dyDescent="0.25">
      <c r="B1146" s="17" t="s">
        <v>1033</v>
      </c>
      <c r="C1146" s="3" t="s">
        <v>9</v>
      </c>
      <c r="D1146" s="4">
        <v>3.5</v>
      </c>
      <c r="E1146" s="2" t="s">
        <v>52</v>
      </c>
      <c r="F1146" s="4">
        <v>40</v>
      </c>
      <c r="G1146" s="4">
        <v>40</v>
      </c>
      <c r="H1146" s="4">
        <v>100</v>
      </c>
      <c r="I1146" s="4">
        <v>6.2</v>
      </c>
      <c r="J1146" s="4">
        <v>8.6</v>
      </c>
      <c r="K1146" s="4">
        <v>0</v>
      </c>
      <c r="L1146" s="8">
        <v>0</v>
      </c>
      <c r="M1146" s="4" t="str">
        <f>IF(AlimentosSMAECOPIA2[[#This Row],[Categoria]]="Cereales",AlimentosSMAECOPIA2[[#This Row],[Proteina]],"")</f>
        <v/>
      </c>
      <c r="N1146" s="8">
        <f>AlimentosSMAECOPIA2[[#This Row],[Fibra]]/AlimentosSMAECOPIA2[[#This Row],[Peso_neto]]</f>
        <v>0</v>
      </c>
    </row>
    <row r="1147" spans="2:14" hidden="1" x14ac:dyDescent="0.25">
      <c r="B1147" s="17" t="s">
        <v>1034</v>
      </c>
      <c r="C1147" s="3" t="s">
        <v>9</v>
      </c>
      <c r="D1147" s="4">
        <v>1.5</v>
      </c>
      <c r="E1147" s="2" t="s">
        <v>1026</v>
      </c>
      <c r="F1147" s="4">
        <v>32</v>
      </c>
      <c r="G1147" s="4">
        <v>32</v>
      </c>
      <c r="H1147" s="4">
        <v>95</v>
      </c>
      <c r="I1147" s="4">
        <v>4.9000000000000004</v>
      </c>
      <c r="J1147" s="4">
        <v>8.1999999999999993</v>
      </c>
      <c r="K1147" s="4">
        <v>0.2</v>
      </c>
      <c r="L1147" s="8">
        <v>0</v>
      </c>
      <c r="M1147" s="4" t="str">
        <f>IF(AlimentosSMAECOPIA2[[#This Row],[Categoria]]="Cereales",AlimentosSMAECOPIA2[[#This Row],[Proteina]],"")</f>
        <v/>
      </c>
      <c r="N1147" s="8">
        <f>AlimentosSMAECOPIA2[[#This Row],[Fibra]]/AlimentosSMAECOPIA2[[#This Row],[Peso_neto]]</f>
        <v>0</v>
      </c>
    </row>
    <row r="1148" spans="2:14" hidden="1" x14ac:dyDescent="0.25">
      <c r="B1148" s="17" t="s">
        <v>1036</v>
      </c>
      <c r="C1148" s="3" t="s">
        <v>9</v>
      </c>
      <c r="D1148" s="4">
        <v>1.5</v>
      </c>
      <c r="E1148" s="2" t="s">
        <v>1026</v>
      </c>
      <c r="F1148" s="4">
        <v>32</v>
      </c>
      <c r="G1148" s="4">
        <v>32</v>
      </c>
      <c r="H1148" s="4">
        <v>95</v>
      </c>
      <c r="I1148" s="4">
        <v>4.9000000000000004</v>
      </c>
      <c r="J1148" s="4">
        <v>8.1999999999999993</v>
      </c>
      <c r="K1148" s="4">
        <v>0.2</v>
      </c>
      <c r="L1148" s="8">
        <v>0</v>
      </c>
      <c r="M1148" s="4" t="str">
        <f>IF(AlimentosSMAECOPIA2[[#This Row],[Categoria]]="Cereales",AlimentosSMAECOPIA2[[#This Row],[Proteina]],"")</f>
        <v/>
      </c>
      <c r="N1148" s="8">
        <f>AlimentosSMAECOPIA2[[#This Row],[Fibra]]/AlimentosSMAECOPIA2[[#This Row],[Peso_neto]]</f>
        <v>0</v>
      </c>
    </row>
    <row r="1149" spans="2:14" hidden="1" x14ac:dyDescent="0.25">
      <c r="B1149" s="17" t="s">
        <v>1061</v>
      </c>
      <c r="C1149" s="3" t="s">
        <v>9</v>
      </c>
      <c r="D1149" s="4">
        <v>20</v>
      </c>
      <c r="E1149" s="2" t="s">
        <v>10</v>
      </c>
      <c r="F1149" s="4">
        <v>20</v>
      </c>
      <c r="G1149" s="4">
        <v>20</v>
      </c>
      <c r="H1149" s="4">
        <v>89</v>
      </c>
      <c r="I1149" s="4">
        <v>6.4</v>
      </c>
      <c r="J1149" s="4">
        <v>6.8</v>
      </c>
      <c r="K1149" s="4">
        <v>0</v>
      </c>
      <c r="L1149" s="8">
        <v>0</v>
      </c>
      <c r="M1149" s="4" t="str">
        <f>IF(AlimentosSMAECOPIA2[[#This Row],[Categoria]]="Cereales",AlimentosSMAECOPIA2[[#This Row],[Proteina]],"")</f>
        <v/>
      </c>
      <c r="N1149" s="8">
        <f>AlimentosSMAECOPIA2[[#This Row],[Fibra]]/AlimentosSMAECOPIA2[[#This Row],[Peso_neto]]</f>
        <v>0</v>
      </c>
    </row>
    <row r="1150" spans="2:14" hidden="1" x14ac:dyDescent="0.25">
      <c r="B1150" s="17" t="s">
        <v>1082</v>
      </c>
      <c r="C1150" s="3" t="s">
        <v>9</v>
      </c>
      <c r="D1150" s="4">
        <v>30</v>
      </c>
      <c r="E1150" s="2" t="s">
        <v>10</v>
      </c>
      <c r="F1150" s="4">
        <v>30</v>
      </c>
      <c r="G1150" s="4">
        <v>30</v>
      </c>
      <c r="H1150" s="4">
        <v>81</v>
      </c>
      <c r="I1150" s="4">
        <v>7.2</v>
      </c>
      <c r="J1150" s="4">
        <v>5.6</v>
      </c>
      <c r="K1150" s="4">
        <v>0</v>
      </c>
      <c r="L1150" s="8">
        <v>0</v>
      </c>
      <c r="M1150" s="4" t="str">
        <f>IF(AlimentosSMAECOPIA2[[#This Row],[Categoria]]="Cereales",AlimentosSMAECOPIA2[[#This Row],[Proteina]],"")</f>
        <v/>
      </c>
      <c r="N1150" s="8">
        <f>AlimentosSMAECOPIA2[[#This Row],[Fibra]]/AlimentosSMAECOPIA2[[#This Row],[Peso_neto]]</f>
        <v>0</v>
      </c>
    </row>
    <row r="1151" spans="2:14" hidden="1" x14ac:dyDescent="0.25">
      <c r="B1151" s="17" t="s">
        <v>1083</v>
      </c>
      <c r="C1151" s="3" t="s">
        <v>9</v>
      </c>
      <c r="D1151" s="4">
        <v>45</v>
      </c>
      <c r="E1151" s="2" t="s">
        <v>10</v>
      </c>
      <c r="F1151" s="4">
        <v>45</v>
      </c>
      <c r="G1151" s="4">
        <v>35</v>
      </c>
      <c r="H1151" s="4">
        <v>100</v>
      </c>
      <c r="I1151" s="4">
        <v>6.8</v>
      </c>
      <c r="J1151" s="4">
        <v>7.8</v>
      </c>
      <c r="K1151" s="4">
        <v>0</v>
      </c>
      <c r="L1151" s="8">
        <v>0</v>
      </c>
      <c r="M1151" s="4" t="str">
        <f>IF(AlimentosSMAECOPIA2[[#This Row],[Categoria]]="Cereales",AlimentosSMAECOPIA2[[#This Row],[Proteina]],"")</f>
        <v/>
      </c>
      <c r="N1151" s="8">
        <f>AlimentosSMAECOPIA2[[#This Row],[Fibra]]/AlimentosSMAECOPIA2[[#This Row],[Peso_neto]]</f>
        <v>0</v>
      </c>
    </row>
    <row r="1152" spans="2:14" hidden="1" x14ac:dyDescent="0.25">
      <c r="B1152" s="17" t="s">
        <v>1124</v>
      </c>
      <c r="C1152" s="3" t="s">
        <v>9</v>
      </c>
      <c r="D1152" s="4">
        <v>35</v>
      </c>
      <c r="E1152" s="2" t="s">
        <v>10</v>
      </c>
      <c r="F1152" s="4">
        <v>35</v>
      </c>
      <c r="G1152" s="4">
        <v>35</v>
      </c>
      <c r="H1152" s="4">
        <v>92</v>
      </c>
      <c r="I1152" s="4">
        <v>5.9</v>
      </c>
      <c r="J1152" s="4">
        <v>7.4</v>
      </c>
      <c r="K1152" s="4">
        <v>0</v>
      </c>
      <c r="L1152" s="8">
        <v>0</v>
      </c>
      <c r="M1152" s="4" t="str">
        <f>IF(AlimentosSMAECOPIA2[[#This Row],[Categoria]]="Cereales",AlimentosSMAECOPIA2[[#This Row],[Proteina]],"")</f>
        <v/>
      </c>
      <c r="N1152" s="8">
        <f>AlimentosSMAECOPIA2[[#This Row],[Fibra]]/AlimentosSMAECOPIA2[[#This Row],[Peso_neto]]</f>
        <v>0</v>
      </c>
    </row>
    <row r="1153" spans="2:14" hidden="1" x14ac:dyDescent="0.25">
      <c r="B1153" s="17" t="s">
        <v>1125</v>
      </c>
      <c r="C1153" s="3" t="s">
        <v>9</v>
      </c>
      <c r="D1153" s="4">
        <v>35</v>
      </c>
      <c r="E1153" s="2" t="s">
        <v>10</v>
      </c>
      <c r="F1153" s="4">
        <v>35</v>
      </c>
      <c r="G1153" s="4">
        <v>35</v>
      </c>
      <c r="H1153" s="4">
        <v>9</v>
      </c>
      <c r="I1153" s="4">
        <v>5.9</v>
      </c>
      <c r="J1153" s="4">
        <v>7.4</v>
      </c>
      <c r="K1153" s="4">
        <v>0</v>
      </c>
      <c r="L1153" s="8">
        <v>0</v>
      </c>
      <c r="M1153" s="4" t="str">
        <f>IF(AlimentosSMAECOPIA2[[#This Row],[Categoria]]="Cereales",AlimentosSMAECOPIA2[[#This Row],[Proteina]],"")</f>
        <v/>
      </c>
      <c r="N1153" s="8">
        <f>AlimentosSMAECOPIA2[[#This Row],[Fibra]]/AlimentosSMAECOPIA2[[#This Row],[Peso_neto]]</f>
        <v>0</v>
      </c>
    </row>
    <row r="1154" spans="2:14" hidden="1" x14ac:dyDescent="0.25">
      <c r="B1154" s="17" t="s">
        <v>1260</v>
      </c>
      <c r="C1154" s="3" t="s">
        <v>9</v>
      </c>
      <c r="D1154" s="4">
        <v>40</v>
      </c>
      <c r="E1154" s="2" t="s">
        <v>10</v>
      </c>
      <c r="F1154" s="4">
        <v>40</v>
      </c>
      <c r="G1154" s="4">
        <v>38</v>
      </c>
      <c r="H1154" s="4">
        <v>96</v>
      </c>
      <c r="I1154" s="4">
        <v>6.9</v>
      </c>
      <c r="J1154" s="4">
        <v>7.4</v>
      </c>
      <c r="K1154" s="4">
        <v>0</v>
      </c>
      <c r="L1154" s="8">
        <v>0</v>
      </c>
      <c r="M1154" s="4" t="str">
        <f>IF(AlimentosSMAECOPIA2[[#This Row],[Categoria]]="Cereales",AlimentosSMAECOPIA2[[#This Row],[Proteina]],"")</f>
        <v/>
      </c>
      <c r="N1154" s="8">
        <f>AlimentosSMAECOPIA2[[#This Row],[Fibra]]/AlimentosSMAECOPIA2[[#This Row],[Peso_neto]]</f>
        <v>0</v>
      </c>
    </row>
    <row r="1155" spans="2:14" hidden="1" x14ac:dyDescent="0.25">
      <c r="B1155" s="17" t="s">
        <v>1266</v>
      </c>
      <c r="C1155" s="3" t="s">
        <v>9</v>
      </c>
      <c r="D1155" s="4">
        <v>40</v>
      </c>
      <c r="E1155" s="2" t="s">
        <v>10</v>
      </c>
      <c r="F1155" s="4">
        <v>40</v>
      </c>
      <c r="G1155" s="4">
        <v>33</v>
      </c>
      <c r="H1155" s="4">
        <v>97</v>
      </c>
      <c r="I1155" s="4">
        <v>5.2</v>
      </c>
      <c r="J1155" s="4">
        <v>8.3000000000000007</v>
      </c>
      <c r="K1155" s="4">
        <v>0</v>
      </c>
      <c r="L1155" s="8">
        <v>0</v>
      </c>
      <c r="M1155" s="4" t="str">
        <f>IF(AlimentosSMAECOPIA2[[#This Row],[Categoria]]="Cereales",AlimentosSMAECOPIA2[[#This Row],[Proteina]],"")</f>
        <v/>
      </c>
      <c r="N1155" s="8">
        <f>AlimentosSMAECOPIA2[[#This Row],[Fibra]]/AlimentosSMAECOPIA2[[#This Row],[Peso_neto]]</f>
        <v>0</v>
      </c>
    </row>
    <row r="1156" spans="2:14" hidden="1" x14ac:dyDescent="0.25">
      <c r="B1156" s="17" t="s">
        <v>1273</v>
      </c>
      <c r="C1156" s="3" t="s">
        <v>9</v>
      </c>
      <c r="D1156" s="4">
        <v>1</v>
      </c>
      <c r="E1156" s="2" t="s">
        <v>1026</v>
      </c>
      <c r="F1156" s="4">
        <v>25</v>
      </c>
      <c r="G1156" s="4">
        <v>25</v>
      </c>
      <c r="H1156" s="4">
        <v>95</v>
      </c>
      <c r="I1156" s="4">
        <v>3.7</v>
      </c>
      <c r="J1156" s="4">
        <v>8.6</v>
      </c>
      <c r="K1156" s="4">
        <v>0.3</v>
      </c>
      <c r="L1156" s="8">
        <v>0</v>
      </c>
      <c r="M1156" s="4" t="str">
        <f>IF(AlimentosSMAECOPIA2[[#This Row],[Categoria]]="Cereales",AlimentosSMAECOPIA2[[#This Row],[Proteina]],"")</f>
        <v/>
      </c>
      <c r="N1156" s="8">
        <f>AlimentosSMAECOPIA2[[#This Row],[Fibra]]/AlimentosSMAECOPIA2[[#This Row],[Peso_neto]]</f>
        <v>0</v>
      </c>
    </row>
    <row r="1157" spans="2:14" hidden="1" x14ac:dyDescent="0.25">
      <c r="B1157" s="17" t="s">
        <v>1274</v>
      </c>
      <c r="C1157" s="3" t="s">
        <v>9</v>
      </c>
      <c r="D1157" s="4">
        <v>1</v>
      </c>
      <c r="E1157" s="2" t="s">
        <v>1275</v>
      </c>
      <c r="F1157" s="4">
        <v>25</v>
      </c>
      <c r="G1157" s="4">
        <v>25</v>
      </c>
      <c r="H1157" s="4">
        <v>95</v>
      </c>
      <c r="I1157" s="4">
        <v>3.7</v>
      </c>
      <c r="J1157" s="4">
        <v>8.6</v>
      </c>
      <c r="K1157" s="4">
        <v>0.3</v>
      </c>
      <c r="L1157" s="8">
        <v>0</v>
      </c>
      <c r="M1157" s="4" t="str">
        <f>IF(AlimentosSMAECOPIA2[[#This Row],[Categoria]]="Cereales",AlimentosSMAECOPIA2[[#This Row],[Proteina]],"")</f>
        <v/>
      </c>
      <c r="N1157" s="8">
        <f>AlimentosSMAECOPIA2[[#This Row],[Fibra]]/AlimentosSMAECOPIA2[[#This Row],[Peso_neto]]</f>
        <v>0</v>
      </c>
    </row>
    <row r="1158" spans="2:14" hidden="1" x14ac:dyDescent="0.25">
      <c r="B1158" s="17" t="s">
        <v>1278</v>
      </c>
      <c r="C1158" s="3" t="s">
        <v>9</v>
      </c>
      <c r="D1158" s="4">
        <v>1</v>
      </c>
      <c r="E1158" s="2" t="s">
        <v>1275</v>
      </c>
      <c r="F1158" s="4">
        <v>25</v>
      </c>
      <c r="G1158" s="4">
        <v>25</v>
      </c>
      <c r="H1158" s="4">
        <v>95</v>
      </c>
      <c r="I1158" s="4">
        <v>3.7</v>
      </c>
      <c r="J1158" s="4">
        <v>8.6</v>
      </c>
      <c r="K1158" s="4">
        <v>0.3</v>
      </c>
      <c r="L1158" s="8">
        <v>0</v>
      </c>
      <c r="M1158" s="4" t="str">
        <f>IF(AlimentosSMAECOPIA2[[#This Row],[Categoria]]="Cereales",AlimentosSMAECOPIA2[[#This Row],[Proteina]],"")</f>
        <v/>
      </c>
      <c r="N1158" s="8">
        <f>AlimentosSMAECOPIA2[[#This Row],[Fibra]]/AlimentosSMAECOPIA2[[#This Row],[Peso_neto]]</f>
        <v>0</v>
      </c>
    </row>
    <row r="1159" spans="2:14" hidden="1" x14ac:dyDescent="0.25">
      <c r="B1159" s="17" t="s">
        <v>1279</v>
      </c>
      <c r="C1159" s="3" t="s">
        <v>9</v>
      </c>
      <c r="D1159" s="4">
        <v>1.5</v>
      </c>
      <c r="E1159" s="2" t="s">
        <v>1280</v>
      </c>
      <c r="F1159" s="4">
        <v>32</v>
      </c>
      <c r="G1159" s="4">
        <v>32</v>
      </c>
      <c r="H1159" s="4">
        <v>99</v>
      </c>
      <c r="I1159" s="4">
        <v>5.3</v>
      </c>
      <c r="J1159" s="4">
        <v>8</v>
      </c>
      <c r="K1159" s="4">
        <v>1.1000000000000001</v>
      </c>
      <c r="L1159" s="8">
        <v>0</v>
      </c>
      <c r="M1159" s="4" t="str">
        <f>IF(AlimentosSMAECOPIA2[[#This Row],[Categoria]]="Cereales",AlimentosSMAECOPIA2[[#This Row],[Proteina]],"")</f>
        <v/>
      </c>
      <c r="N1159" s="8">
        <f>AlimentosSMAECOPIA2[[#This Row],[Fibra]]/AlimentosSMAECOPIA2[[#This Row],[Peso_neto]]</f>
        <v>0</v>
      </c>
    </row>
    <row r="1160" spans="2:14" hidden="1" x14ac:dyDescent="0.25">
      <c r="B1160" s="17" t="s">
        <v>1286</v>
      </c>
      <c r="C1160" s="3" t="s">
        <v>9</v>
      </c>
      <c r="D1160" s="4">
        <v>35</v>
      </c>
      <c r="E1160" s="2" t="s">
        <v>10</v>
      </c>
      <c r="F1160" s="4">
        <v>35</v>
      </c>
      <c r="G1160" s="4">
        <v>35</v>
      </c>
      <c r="H1160" s="4">
        <v>105</v>
      </c>
      <c r="I1160" s="4">
        <v>7.8</v>
      </c>
      <c r="J1160" s="4">
        <v>7.8</v>
      </c>
      <c r="K1160" s="4">
        <v>0.8</v>
      </c>
      <c r="L1160" s="8">
        <v>0</v>
      </c>
      <c r="M1160" s="4" t="str">
        <f>IF(AlimentosSMAECOPIA2[[#This Row],[Categoria]]="Cereales",AlimentosSMAECOPIA2[[#This Row],[Proteina]],"")</f>
        <v/>
      </c>
      <c r="N1160" s="8">
        <f>AlimentosSMAECOPIA2[[#This Row],[Fibra]]/AlimentosSMAECOPIA2[[#This Row],[Peso_neto]]</f>
        <v>0</v>
      </c>
    </row>
    <row r="1161" spans="2:14" hidden="1" x14ac:dyDescent="0.25">
      <c r="B1161" s="17" t="s">
        <v>1338</v>
      </c>
      <c r="C1161" s="3" t="s">
        <v>9</v>
      </c>
      <c r="D1161" s="4">
        <v>2</v>
      </c>
      <c r="E1161" s="2" t="s">
        <v>45</v>
      </c>
      <c r="F1161" s="4">
        <v>34</v>
      </c>
      <c r="G1161" s="4">
        <v>34</v>
      </c>
      <c r="H1161" s="4">
        <v>101</v>
      </c>
      <c r="I1161" s="4">
        <v>5.2</v>
      </c>
      <c r="J1161" s="4">
        <v>6.7</v>
      </c>
      <c r="K1161" s="4">
        <v>4.8</v>
      </c>
      <c r="L1161" s="8">
        <v>0</v>
      </c>
      <c r="M1161" s="4" t="str">
        <f>IF(AlimentosSMAECOPIA2[[#This Row],[Categoria]]="Cereales",AlimentosSMAECOPIA2[[#This Row],[Proteina]],"")</f>
        <v/>
      </c>
      <c r="N1161" s="8">
        <f>AlimentosSMAECOPIA2[[#This Row],[Fibra]]/AlimentosSMAECOPIA2[[#This Row],[Peso_neto]]</f>
        <v>0</v>
      </c>
    </row>
    <row r="1162" spans="2:14" hidden="1" x14ac:dyDescent="0.25">
      <c r="B1162" s="17" t="s">
        <v>1339</v>
      </c>
      <c r="C1162" s="3" t="s">
        <v>9</v>
      </c>
      <c r="D1162" s="4">
        <v>3</v>
      </c>
      <c r="E1162" s="2" t="s">
        <v>45</v>
      </c>
      <c r="F1162" s="4">
        <v>43</v>
      </c>
      <c r="G1162" s="4">
        <v>43</v>
      </c>
      <c r="H1162" s="4">
        <v>105</v>
      </c>
      <c r="I1162" s="4">
        <v>4.5</v>
      </c>
      <c r="J1162" s="4">
        <v>5.5</v>
      </c>
      <c r="K1162" s="4">
        <v>10</v>
      </c>
      <c r="L1162" s="8">
        <v>0</v>
      </c>
      <c r="M1162" s="4" t="str">
        <f>IF(AlimentosSMAECOPIA2[[#This Row],[Categoria]]="Cereales",AlimentosSMAECOPIA2[[#This Row],[Proteina]],"")</f>
        <v/>
      </c>
      <c r="N1162" s="8">
        <f>AlimentosSMAECOPIA2[[#This Row],[Fibra]]/AlimentosSMAECOPIA2[[#This Row],[Peso_neto]]</f>
        <v>0</v>
      </c>
    </row>
    <row r="1163" spans="2:14" hidden="1" x14ac:dyDescent="0.25">
      <c r="B1163" s="17" t="s">
        <v>1340</v>
      </c>
      <c r="C1163" s="3" t="s">
        <v>9</v>
      </c>
      <c r="D1163" s="4">
        <v>2</v>
      </c>
      <c r="E1163" s="2" t="s">
        <v>45</v>
      </c>
      <c r="F1163" s="4">
        <v>34</v>
      </c>
      <c r="G1163" s="4">
        <v>34</v>
      </c>
      <c r="H1163" s="4">
        <v>98</v>
      </c>
      <c r="I1163" s="4">
        <v>4.8</v>
      </c>
      <c r="J1163" s="4">
        <v>6.4</v>
      </c>
      <c r="K1163" s="4">
        <v>5.3</v>
      </c>
      <c r="L1163" s="8">
        <v>0</v>
      </c>
      <c r="M1163" s="4" t="str">
        <f>IF(AlimentosSMAECOPIA2[[#This Row],[Categoria]]="Cereales",AlimentosSMAECOPIA2[[#This Row],[Proteina]],"")</f>
        <v/>
      </c>
      <c r="N1163" s="8">
        <f>AlimentosSMAECOPIA2[[#This Row],[Fibra]]/AlimentosSMAECOPIA2[[#This Row],[Peso_neto]]</f>
        <v>0</v>
      </c>
    </row>
    <row r="1164" spans="2:14" hidden="1" x14ac:dyDescent="0.25">
      <c r="B1164" s="17" t="s">
        <v>1358</v>
      </c>
      <c r="C1164" s="3" t="s">
        <v>9</v>
      </c>
      <c r="D1164" s="4">
        <v>55</v>
      </c>
      <c r="E1164" s="2" t="s">
        <v>10</v>
      </c>
      <c r="F1164" s="4">
        <v>55</v>
      </c>
      <c r="G1164" s="4">
        <v>55</v>
      </c>
      <c r="H1164" s="4">
        <v>109</v>
      </c>
      <c r="I1164" s="4">
        <v>4.9000000000000004</v>
      </c>
      <c r="J1164" s="4">
        <v>6.9</v>
      </c>
      <c r="K1164" s="4">
        <v>6.4</v>
      </c>
      <c r="L1164" s="8">
        <v>0</v>
      </c>
      <c r="M1164" s="4" t="str">
        <f>IF(AlimentosSMAECOPIA2[[#This Row],[Categoria]]="Cereales",AlimentosSMAECOPIA2[[#This Row],[Proteina]],"")</f>
        <v/>
      </c>
      <c r="N1164" s="8">
        <f>AlimentosSMAECOPIA2[[#This Row],[Fibra]]/AlimentosSMAECOPIA2[[#This Row],[Peso_neto]]</f>
        <v>0</v>
      </c>
    </row>
    <row r="1165" spans="2:14" hidden="1" x14ac:dyDescent="0.25">
      <c r="B1165" s="17" t="s">
        <v>1363</v>
      </c>
      <c r="C1165" s="3" t="s">
        <v>9</v>
      </c>
      <c r="D1165" s="4">
        <v>55</v>
      </c>
      <c r="E1165" s="2" t="s">
        <v>10</v>
      </c>
      <c r="F1165" s="4">
        <v>55</v>
      </c>
      <c r="G1165" s="4">
        <v>55</v>
      </c>
      <c r="H1165" s="4">
        <v>109</v>
      </c>
      <c r="I1165" s="4">
        <v>4.9000000000000004</v>
      </c>
      <c r="J1165" s="4">
        <v>6.9</v>
      </c>
      <c r="K1165" s="4">
        <v>6.4</v>
      </c>
      <c r="L1165" s="8">
        <v>0</v>
      </c>
      <c r="M1165" s="4" t="str">
        <f>IF(AlimentosSMAECOPIA2[[#This Row],[Categoria]]="Cereales",AlimentosSMAECOPIA2[[#This Row],[Proteina]],"")</f>
        <v/>
      </c>
      <c r="N1165" s="8">
        <f>AlimentosSMAECOPIA2[[#This Row],[Fibra]]/AlimentosSMAECOPIA2[[#This Row],[Peso_neto]]</f>
        <v>0</v>
      </c>
    </row>
    <row r="1166" spans="2:14" hidden="1" x14ac:dyDescent="0.25">
      <c r="B1166" s="17" t="s">
        <v>1380</v>
      </c>
      <c r="C1166" s="3" t="s">
        <v>9</v>
      </c>
      <c r="D1166" s="4">
        <v>1.5</v>
      </c>
      <c r="E1166" s="2" t="s">
        <v>45</v>
      </c>
      <c r="F1166" s="4">
        <v>42</v>
      </c>
      <c r="G1166" s="4">
        <v>42</v>
      </c>
      <c r="H1166" s="4">
        <v>116</v>
      </c>
      <c r="I1166" s="4">
        <v>6.6</v>
      </c>
      <c r="J1166" s="4">
        <v>5.3</v>
      </c>
      <c r="K1166" s="4">
        <v>10.1</v>
      </c>
      <c r="L1166" s="8">
        <v>0</v>
      </c>
      <c r="M1166" s="4" t="str">
        <f>IF(AlimentosSMAECOPIA2[[#This Row],[Categoria]]="Cereales",AlimentosSMAECOPIA2[[#This Row],[Proteina]],"")</f>
        <v/>
      </c>
      <c r="N1166" s="8">
        <f>AlimentosSMAECOPIA2[[#This Row],[Fibra]]/AlimentosSMAECOPIA2[[#This Row],[Peso_neto]]</f>
        <v>0</v>
      </c>
    </row>
    <row r="1167" spans="2:14" hidden="1" x14ac:dyDescent="0.25">
      <c r="B1167" s="17" t="s">
        <v>1382</v>
      </c>
      <c r="C1167" s="3" t="s">
        <v>9</v>
      </c>
      <c r="D1167" s="4">
        <v>45</v>
      </c>
      <c r="E1167" s="2" t="s">
        <v>10</v>
      </c>
      <c r="F1167" s="4">
        <v>45</v>
      </c>
      <c r="G1167" s="4">
        <v>35</v>
      </c>
      <c r="H1167" s="4">
        <v>102</v>
      </c>
      <c r="I1167" s="4">
        <v>6.4</v>
      </c>
      <c r="J1167" s="4">
        <v>8.1999999999999993</v>
      </c>
      <c r="K1167" s="4">
        <v>0</v>
      </c>
      <c r="L1167" s="8">
        <v>0</v>
      </c>
      <c r="M1167" s="4" t="str">
        <f>IF(AlimentosSMAECOPIA2[[#This Row],[Categoria]]="Cereales",AlimentosSMAECOPIA2[[#This Row],[Proteina]],"")</f>
        <v/>
      </c>
      <c r="N1167" s="8">
        <f>AlimentosSMAECOPIA2[[#This Row],[Fibra]]/AlimentosSMAECOPIA2[[#This Row],[Peso_neto]]</f>
        <v>0</v>
      </c>
    </row>
    <row r="1168" spans="2:14" hidden="1" x14ac:dyDescent="0.25">
      <c r="B1168" s="17" t="s">
        <v>1523</v>
      </c>
      <c r="C1168" s="3" t="s">
        <v>9</v>
      </c>
      <c r="D1168" s="4">
        <v>1.5</v>
      </c>
      <c r="E1168" s="2" t="s">
        <v>476</v>
      </c>
      <c r="F1168" s="4">
        <v>32</v>
      </c>
      <c r="G1168" s="4">
        <v>32</v>
      </c>
      <c r="H1168" s="4">
        <v>105</v>
      </c>
      <c r="I1168" s="4">
        <v>3.9</v>
      </c>
      <c r="J1168" s="4">
        <v>9.6</v>
      </c>
      <c r="K1168" s="4">
        <v>0.6</v>
      </c>
      <c r="L1168" s="8">
        <v>0</v>
      </c>
      <c r="M1168" s="4" t="str">
        <f>IF(AlimentosSMAECOPIA2[[#This Row],[Categoria]]="Cereales",AlimentosSMAECOPIA2[[#This Row],[Proteina]],"")</f>
        <v/>
      </c>
      <c r="N1168" s="8">
        <f>AlimentosSMAECOPIA2[[#This Row],[Fibra]]/AlimentosSMAECOPIA2[[#This Row],[Peso_neto]]</f>
        <v>0</v>
      </c>
    </row>
    <row r="1169" spans="2:14" hidden="1" x14ac:dyDescent="0.25">
      <c r="B1169" s="17" t="s">
        <v>1525</v>
      </c>
      <c r="C1169" s="3" t="s">
        <v>9</v>
      </c>
      <c r="D1169" s="4">
        <v>1.5</v>
      </c>
      <c r="E1169" s="2" t="s">
        <v>476</v>
      </c>
      <c r="F1169" s="4">
        <v>32</v>
      </c>
      <c r="G1169" s="4">
        <v>32</v>
      </c>
      <c r="H1169" s="4">
        <v>105</v>
      </c>
      <c r="I1169" s="4">
        <v>3.9</v>
      </c>
      <c r="J1169" s="4">
        <v>9.6</v>
      </c>
      <c r="K1169" s="4">
        <v>0.6</v>
      </c>
      <c r="L1169" s="8">
        <v>0</v>
      </c>
      <c r="M1169" s="4" t="str">
        <f>IF(AlimentosSMAECOPIA2[[#This Row],[Categoria]]="Cereales",AlimentosSMAECOPIA2[[#This Row],[Proteina]],"")</f>
        <v/>
      </c>
      <c r="N1169" s="8">
        <f>AlimentosSMAECOPIA2[[#This Row],[Fibra]]/AlimentosSMAECOPIA2[[#This Row],[Peso_neto]]</f>
        <v>0</v>
      </c>
    </row>
    <row r="1170" spans="2:14" hidden="1" x14ac:dyDescent="0.25">
      <c r="B1170" s="17" t="s">
        <v>1526</v>
      </c>
      <c r="C1170" s="3" t="s">
        <v>9</v>
      </c>
      <c r="D1170" s="4">
        <v>40</v>
      </c>
      <c r="E1170" s="2" t="s">
        <v>10</v>
      </c>
      <c r="F1170" s="4">
        <v>40</v>
      </c>
      <c r="G1170" s="4">
        <v>40</v>
      </c>
      <c r="H1170" s="4">
        <v>106</v>
      </c>
      <c r="I1170" s="4">
        <v>4</v>
      </c>
      <c r="J1170" s="4">
        <v>8.6999999999999993</v>
      </c>
      <c r="K1170" s="4">
        <v>2.9</v>
      </c>
      <c r="L1170" s="8">
        <v>0</v>
      </c>
      <c r="M1170" s="4" t="str">
        <f>IF(AlimentosSMAECOPIA2[[#This Row],[Categoria]]="Cereales",AlimentosSMAECOPIA2[[#This Row],[Proteina]],"")</f>
        <v/>
      </c>
      <c r="N1170" s="8">
        <f>AlimentosSMAECOPIA2[[#This Row],[Fibra]]/AlimentosSMAECOPIA2[[#This Row],[Peso_neto]]</f>
        <v>0</v>
      </c>
    </row>
    <row r="1171" spans="2:14" hidden="1" x14ac:dyDescent="0.25">
      <c r="B1171" s="17" t="s">
        <v>1532</v>
      </c>
      <c r="C1171" s="3" t="s">
        <v>9</v>
      </c>
      <c r="D1171" s="4">
        <v>50</v>
      </c>
      <c r="E1171" s="2" t="s">
        <v>10</v>
      </c>
      <c r="F1171" s="4">
        <v>50</v>
      </c>
      <c r="G1171" s="4">
        <v>35</v>
      </c>
      <c r="H1171" s="4">
        <v>38</v>
      </c>
      <c r="I1171" s="4">
        <v>7.4</v>
      </c>
      <c r="J1171" s="4">
        <v>7.4</v>
      </c>
      <c r="K1171" s="4">
        <v>0</v>
      </c>
      <c r="L1171" s="8">
        <v>0</v>
      </c>
      <c r="M1171" s="4" t="str">
        <f>IF(AlimentosSMAECOPIA2[[#This Row],[Categoria]]="Cereales",AlimentosSMAECOPIA2[[#This Row],[Proteina]],"")</f>
        <v/>
      </c>
      <c r="N1171" s="8">
        <f>AlimentosSMAECOPIA2[[#This Row],[Fibra]]/AlimentosSMAECOPIA2[[#This Row],[Peso_neto]]</f>
        <v>0</v>
      </c>
    </row>
    <row r="1172" spans="2:14" hidden="1" x14ac:dyDescent="0.25">
      <c r="B1172" s="17" t="s">
        <v>1544</v>
      </c>
      <c r="C1172" s="3" t="s">
        <v>9</v>
      </c>
      <c r="D1172" s="4">
        <v>40</v>
      </c>
      <c r="E1172" s="2" t="s">
        <v>10</v>
      </c>
      <c r="F1172" s="4">
        <v>40</v>
      </c>
      <c r="G1172" s="4">
        <v>40</v>
      </c>
      <c r="H1172" s="4">
        <v>106</v>
      </c>
      <c r="I1172" s="4">
        <v>4</v>
      </c>
      <c r="J1172" s="4">
        <v>8.6999999999999993</v>
      </c>
      <c r="K1172" s="4">
        <v>2.9</v>
      </c>
      <c r="L1172" s="8">
        <v>0</v>
      </c>
      <c r="M1172" s="4" t="str">
        <f>IF(AlimentosSMAECOPIA2[[#This Row],[Categoria]]="Cereales",AlimentosSMAECOPIA2[[#This Row],[Proteina]],"")</f>
        <v/>
      </c>
      <c r="N1172" s="8">
        <f>AlimentosSMAECOPIA2[[#This Row],[Fibra]]/AlimentosSMAECOPIA2[[#This Row],[Peso_neto]]</f>
        <v>0</v>
      </c>
    </row>
    <row r="1173" spans="2:14" hidden="1" x14ac:dyDescent="0.25">
      <c r="B1173" s="17" t="s">
        <v>1578</v>
      </c>
      <c r="C1173" s="3" t="s">
        <v>9</v>
      </c>
      <c r="D1173" s="4">
        <v>0.75</v>
      </c>
      <c r="E1173" s="2" t="s">
        <v>45</v>
      </c>
      <c r="F1173" s="4">
        <v>19</v>
      </c>
      <c r="G1173" s="4">
        <v>19</v>
      </c>
      <c r="H1173" s="4">
        <v>103</v>
      </c>
      <c r="I1173" s="4">
        <v>4</v>
      </c>
      <c r="J1173" s="4">
        <v>9.3000000000000007</v>
      </c>
      <c r="K1173" s="4">
        <v>1</v>
      </c>
      <c r="L1173" s="8">
        <v>0</v>
      </c>
      <c r="M1173" s="4" t="str">
        <f>IF(AlimentosSMAECOPIA2[[#This Row],[Categoria]]="Cereales",AlimentosSMAECOPIA2[[#This Row],[Proteina]],"")</f>
        <v/>
      </c>
      <c r="N1173" s="8">
        <f>AlimentosSMAECOPIA2[[#This Row],[Fibra]]/AlimentosSMAECOPIA2[[#This Row],[Peso_neto]]</f>
        <v>0</v>
      </c>
    </row>
    <row r="1174" spans="2:14" hidden="1" x14ac:dyDescent="0.25">
      <c r="B1174" s="17" t="s">
        <v>1579</v>
      </c>
      <c r="C1174" s="3" t="s">
        <v>9</v>
      </c>
      <c r="D1174" s="4">
        <v>10</v>
      </c>
      <c r="E1174" s="2" t="s">
        <v>476</v>
      </c>
      <c r="F1174" s="4">
        <v>20</v>
      </c>
      <c r="G1174" s="4">
        <v>20</v>
      </c>
      <c r="H1174" s="4">
        <v>99</v>
      </c>
      <c r="I1174" s="4">
        <v>4.5</v>
      </c>
      <c r="J1174" s="4">
        <v>8.8000000000000007</v>
      </c>
      <c r="K1174" s="4">
        <v>0</v>
      </c>
      <c r="L1174" s="8">
        <v>0</v>
      </c>
      <c r="M1174" s="4" t="str">
        <f>IF(AlimentosSMAECOPIA2[[#This Row],[Categoria]]="Cereales",AlimentosSMAECOPIA2[[#This Row],[Proteina]],"")</f>
        <v/>
      </c>
      <c r="N1174" s="8">
        <f>AlimentosSMAECOPIA2[[#This Row],[Fibra]]/AlimentosSMAECOPIA2[[#This Row],[Peso_neto]]</f>
        <v>0</v>
      </c>
    </row>
    <row r="1175" spans="2:14" hidden="1" x14ac:dyDescent="0.25">
      <c r="B1175" s="17" t="s">
        <v>1606</v>
      </c>
      <c r="C1175" s="3" t="s">
        <v>9</v>
      </c>
      <c r="D1175" s="4">
        <v>1</v>
      </c>
      <c r="E1175" s="2" t="s">
        <v>45</v>
      </c>
      <c r="F1175" s="4">
        <v>50</v>
      </c>
      <c r="G1175" s="4">
        <v>32</v>
      </c>
      <c r="H1175" s="4">
        <v>95</v>
      </c>
      <c r="I1175" s="4">
        <v>4.5</v>
      </c>
      <c r="J1175" s="4">
        <v>8.4</v>
      </c>
      <c r="K1175" s="4">
        <v>0</v>
      </c>
      <c r="L1175" s="8">
        <v>0</v>
      </c>
      <c r="M1175" s="4" t="str">
        <f>IF(AlimentosSMAECOPIA2[[#This Row],[Categoria]]="Cereales",AlimentosSMAECOPIA2[[#This Row],[Proteina]],"")</f>
        <v/>
      </c>
      <c r="N1175" s="8">
        <f>AlimentosSMAECOPIA2[[#This Row],[Fibra]]/AlimentosSMAECOPIA2[[#This Row],[Peso_neto]]</f>
        <v>0</v>
      </c>
    </row>
    <row r="1176" spans="2:14" hidden="1" x14ac:dyDescent="0.25">
      <c r="B1176" s="17" t="s">
        <v>1649</v>
      </c>
      <c r="C1176" s="3" t="s">
        <v>9</v>
      </c>
      <c r="D1176" s="4">
        <v>45</v>
      </c>
      <c r="E1176" s="2" t="s">
        <v>10</v>
      </c>
      <c r="F1176" s="4">
        <v>45</v>
      </c>
      <c r="G1176" s="4">
        <v>34</v>
      </c>
      <c r="H1176" s="4">
        <v>106</v>
      </c>
      <c r="I1176" s="4">
        <v>5.4</v>
      </c>
      <c r="J1176" s="4">
        <v>7.1</v>
      </c>
      <c r="K1176" s="4">
        <v>5.0999999999999996</v>
      </c>
      <c r="L1176" s="8">
        <v>0</v>
      </c>
      <c r="M1176" s="4" t="str">
        <f>IF(AlimentosSMAECOPIA2[[#This Row],[Categoria]]="Cereales",AlimentosSMAECOPIA2[[#This Row],[Proteina]],"")</f>
        <v/>
      </c>
      <c r="N1176" s="8">
        <f>AlimentosSMAECOPIA2[[#This Row],[Fibra]]/AlimentosSMAECOPIA2[[#This Row],[Peso_neto]]</f>
        <v>0</v>
      </c>
    </row>
    <row r="1177" spans="2:14" hidden="1" x14ac:dyDescent="0.25">
      <c r="B1177" s="17" t="s">
        <v>1653</v>
      </c>
      <c r="C1177" s="3" t="s">
        <v>9</v>
      </c>
      <c r="D1177" s="4">
        <v>0.33333333300000001</v>
      </c>
      <c r="E1177" s="2" t="s">
        <v>45</v>
      </c>
      <c r="F1177" s="4">
        <v>50</v>
      </c>
      <c r="G1177" s="4">
        <v>28</v>
      </c>
      <c r="H1177" s="4">
        <v>80</v>
      </c>
      <c r="I1177" s="4">
        <v>6.7</v>
      </c>
      <c r="J1177" s="4">
        <v>6.3</v>
      </c>
      <c r="K1177" s="4">
        <v>0</v>
      </c>
      <c r="L1177" s="8">
        <v>0</v>
      </c>
      <c r="M1177" s="4" t="str">
        <f>IF(AlimentosSMAECOPIA2[[#This Row],[Categoria]]="Cereales",AlimentosSMAECOPIA2[[#This Row],[Proteina]],"")</f>
        <v/>
      </c>
      <c r="N1177" s="8">
        <f>AlimentosSMAECOPIA2[[#This Row],[Fibra]]/AlimentosSMAECOPIA2[[#This Row],[Peso_neto]]</f>
        <v>0</v>
      </c>
    </row>
    <row r="1178" spans="2:14" hidden="1" x14ac:dyDescent="0.25">
      <c r="B1178" s="17" t="s">
        <v>1668</v>
      </c>
      <c r="C1178" s="3" t="s">
        <v>9</v>
      </c>
      <c r="D1178" s="4">
        <v>25</v>
      </c>
      <c r="E1178" s="2" t="s">
        <v>10</v>
      </c>
      <c r="F1178" s="4">
        <v>25</v>
      </c>
      <c r="G1178" s="4">
        <v>25</v>
      </c>
      <c r="H1178" s="4">
        <v>87</v>
      </c>
      <c r="I1178" s="4">
        <v>6.8</v>
      </c>
      <c r="J1178" s="4">
        <v>6.5</v>
      </c>
      <c r="K1178" s="4">
        <v>0</v>
      </c>
      <c r="L1178" s="8">
        <v>0</v>
      </c>
      <c r="M1178" s="4" t="str">
        <f>IF(AlimentosSMAECOPIA2[[#This Row],[Categoria]]="Cereales",AlimentosSMAECOPIA2[[#This Row],[Proteina]],"")</f>
        <v/>
      </c>
      <c r="N1178" s="8">
        <f>AlimentosSMAECOPIA2[[#This Row],[Fibra]]/AlimentosSMAECOPIA2[[#This Row],[Peso_neto]]</f>
        <v>0</v>
      </c>
    </row>
    <row r="1179" spans="2:14" hidden="1" x14ac:dyDescent="0.25">
      <c r="B1179" s="17" t="s">
        <v>1682</v>
      </c>
      <c r="C1179" s="3" t="s">
        <v>9</v>
      </c>
      <c r="D1179" s="4">
        <v>2</v>
      </c>
      <c r="E1179" s="2" t="s">
        <v>476</v>
      </c>
      <c r="F1179" s="4">
        <v>42</v>
      </c>
      <c r="G1179" s="4">
        <v>42</v>
      </c>
      <c r="H1179" s="4">
        <v>100</v>
      </c>
      <c r="I1179" s="4">
        <v>7</v>
      </c>
      <c r="J1179" s="4">
        <v>5.9</v>
      </c>
      <c r="K1179" s="4">
        <v>4.9000000000000004</v>
      </c>
      <c r="L1179" s="8">
        <v>0</v>
      </c>
      <c r="M1179" s="4" t="str">
        <f>IF(AlimentosSMAECOPIA2[[#This Row],[Categoria]]="Cereales",AlimentosSMAECOPIA2[[#This Row],[Proteina]],"")</f>
        <v/>
      </c>
      <c r="N1179" s="8">
        <f>AlimentosSMAECOPIA2[[#This Row],[Fibra]]/AlimentosSMAECOPIA2[[#This Row],[Peso_neto]]</f>
        <v>0</v>
      </c>
    </row>
    <row r="1180" spans="2:14" hidden="1" x14ac:dyDescent="0.25">
      <c r="B1180" s="17" t="s">
        <v>1683</v>
      </c>
      <c r="C1180" s="3" t="s">
        <v>9</v>
      </c>
      <c r="D1180" s="4">
        <v>7</v>
      </c>
      <c r="E1180" s="2" t="s">
        <v>15</v>
      </c>
      <c r="F1180" s="4">
        <v>39</v>
      </c>
      <c r="G1180" s="4">
        <v>39</v>
      </c>
      <c r="H1180" s="4">
        <v>105</v>
      </c>
      <c r="I1180" s="4">
        <v>5.8</v>
      </c>
      <c r="J1180" s="4">
        <v>8.1999999999999993</v>
      </c>
      <c r="K1180" s="4">
        <v>2.2999999999999998</v>
      </c>
      <c r="L1180" s="8">
        <v>0</v>
      </c>
      <c r="M1180" s="4" t="str">
        <f>IF(AlimentosSMAECOPIA2[[#This Row],[Categoria]]="Cereales",AlimentosSMAECOPIA2[[#This Row],[Proteina]],"")</f>
        <v/>
      </c>
      <c r="N1180" s="8">
        <f>AlimentosSMAECOPIA2[[#This Row],[Fibra]]/AlimentosSMAECOPIA2[[#This Row],[Peso_neto]]</f>
        <v>0</v>
      </c>
    </row>
    <row r="1181" spans="2:14" hidden="1" x14ac:dyDescent="0.25">
      <c r="B1181" s="17" t="s">
        <v>1684</v>
      </c>
      <c r="C1181" s="3" t="s">
        <v>9</v>
      </c>
      <c r="D1181" s="4">
        <v>25</v>
      </c>
      <c r="E1181" s="2" t="s">
        <v>10</v>
      </c>
      <c r="F1181" s="4">
        <v>25</v>
      </c>
      <c r="G1181" s="4">
        <v>25</v>
      </c>
      <c r="H1181" s="4">
        <v>95</v>
      </c>
      <c r="I1181" s="4">
        <v>5.4</v>
      </c>
      <c r="J1181" s="4">
        <v>7.6</v>
      </c>
      <c r="K1181" s="4">
        <v>1.2</v>
      </c>
      <c r="L1181" s="8">
        <v>0</v>
      </c>
      <c r="M1181" s="4" t="str">
        <f>IF(AlimentosSMAECOPIA2[[#This Row],[Categoria]]="Cereales",AlimentosSMAECOPIA2[[#This Row],[Proteina]],"")</f>
        <v/>
      </c>
      <c r="N1181" s="8">
        <f>AlimentosSMAECOPIA2[[#This Row],[Fibra]]/AlimentosSMAECOPIA2[[#This Row],[Peso_neto]]</f>
        <v>0</v>
      </c>
    </row>
    <row r="1182" spans="2:14" hidden="1" x14ac:dyDescent="0.25">
      <c r="B1182" s="17" t="s">
        <v>1685</v>
      </c>
      <c r="C1182" s="3" t="s">
        <v>9</v>
      </c>
      <c r="D1182" s="4">
        <v>4</v>
      </c>
      <c r="E1182" s="2" t="s">
        <v>52</v>
      </c>
      <c r="F1182" s="4">
        <v>29</v>
      </c>
      <c r="G1182" s="4">
        <v>29</v>
      </c>
      <c r="H1182" s="4">
        <v>109</v>
      </c>
      <c r="I1182" s="4">
        <v>6.3</v>
      </c>
      <c r="J1182" s="4">
        <v>8.6999999999999993</v>
      </c>
      <c r="K1182" s="4">
        <v>1.3</v>
      </c>
      <c r="L1182" s="8">
        <v>0</v>
      </c>
      <c r="M1182" s="4" t="str">
        <f>IF(AlimentosSMAECOPIA2[[#This Row],[Categoria]]="Cereales",AlimentosSMAECOPIA2[[#This Row],[Proteina]],"")</f>
        <v/>
      </c>
      <c r="N1182" s="8">
        <f>AlimentosSMAECOPIA2[[#This Row],[Fibra]]/AlimentosSMAECOPIA2[[#This Row],[Peso_neto]]</f>
        <v>0</v>
      </c>
    </row>
    <row r="1183" spans="2:14" hidden="1" x14ac:dyDescent="0.25">
      <c r="B1183" s="17" t="s">
        <v>1686</v>
      </c>
      <c r="C1183" s="3" t="s">
        <v>9</v>
      </c>
      <c r="D1183" s="4">
        <v>1</v>
      </c>
      <c r="E1183" s="2" t="s">
        <v>476</v>
      </c>
      <c r="F1183" s="4">
        <v>28</v>
      </c>
      <c r="G1183" s="4">
        <v>28</v>
      </c>
      <c r="H1183" s="4">
        <v>100</v>
      </c>
      <c r="I1183" s="4">
        <v>6.4</v>
      </c>
      <c r="J1183" s="4">
        <v>8</v>
      </c>
      <c r="K1183" s="4">
        <v>0.8</v>
      </c>
      <c r="L1183" s="8">
        <v>0</v>
      </c>
      <c r="M1183" s="4" t="str">
        <f>IF(AlimentosSMAECOPIA2[[#This Row],[Categoria]]="Cereales",AlimentosSMAECOPIA2[[#This Row],[Proteina]],"")</f>
        <v/>
      </c>
      <c r="N1183" s="8">
        <f>AlimentosSMAECOPIA2[[#This Row],[Fibra]]/AlimentosSMAECOPIA2[[#This Row],[Peso_neto]]</f>
        <v>0</v>
      </c>
    </row>
    <row r="1184" spans="2:14" hidden="1" x14ac:dyDescent="0.25">
      <c r="B1184" s="17" t="s">
        <v>1688</v>
      </c>
      <c r="C1184" s="3" t="s">
        <v>9</v>
      </c>
      <c r="D1184" s="4">
        <v>30</v>
      </c>
      <c r="E1184" s="2" t="s">
        <v>10</v>
      </c>
      <c r="F1184" s="4">
        <v>30</v>
      </c>
      <c r="G1184" s="4">
        <v>30</v>
      </c>
      <c r="H1184" s="4">
        <v>106</v>
      </c>
      <c r="I1184" s="4">
        <v>6.4</v>
      </c>
      <c r="J1184" s="4">
        <v>8.6</v>
      </c>
      <c r="K1184" s="4">
        <v>0.7</v>
      </c>
      <c r="L1184" s="8">
        <v>0</v>
      </c>
      <c r="M1184" s="4" t="str">
        <f>IF(AlimentosSMAECOPIA2[[#This Row],[Categoria]]="Cereales",AlimentosSMAECOPIA2[[#This Row],[Proteina]],"")</f>
        <v/>
      </c>
      <c r="N1184" s="8">
        <f>AlimentosSMAECOPIA2[[#This Row],[Fibra]]/AlimentosSMAECOPIA2[[#This Row],[Peso_neto]]</f>
        <v>0</v>
      </c>
    </row>
    <row r="1185" spans="2:14" hidden="1" x14ac:dyDescent="0.25">
      <c r="B1185" s="17" t="s">
        <v>1689</v>
      </c>
      <c r="C1185" s="3" t="s">
        <v>9</v>
      </c>
      <c r="D1185" s="4">
        <v>25</v>
      </c>
      <c r="E1185" s="2" t="s">
        <v>10</v>
      </c>
      <c r="F1185" s="4">
        <v>25</v>
      </c>
      <c r="G1185" s="4">
        <v>25</v>
      </c>
      <c r="H1185" s="4">
        <v>94</v>
      </c>
      <c r="I1185" s="4">
        <v>5.9</v>
      </c>
      <c r="J1185" s="4">
        <v>7.5</v>
      </c>
      <c r="K1185" s="4">
        <v>0.7</v>
      </c>
      <c r="L1185" s="8">
        <v>0</v>
      </c>
      <c r="M1185" s="4" t="str">
        <f>IF(AlimentosSMAECOPIA2[[#This Row],[Categoria]]="Cereales",AlimentosSMAECOPIA2[[#This Row],[Proteina]],"")</f>
        <v/>
      </c>
      <c r="N1185" s="8">
        <f>AlimentosSMAECOPIA2[[#This Row],[Fibra]]/AlimentosSMAECOPIA2[[#This Row],[Peso_neto]]</f>
        <v>0</v>
      </c>
    </row>
    <row r="1186" spans="2:14" hidden="1" x14ac:dyDescent="0.25">
      <c r="B1186" s="17" t="s">
        <v>1690</v>
      </c>
      <c r="C1186" s="3" t="s">
        <v>9</v>
      </c>
      <c r="D1186" s="4">
        <v>30</v>
      </c>
      <c r="E1186" s="2" t="s">
        <v>10</v>
      </c>
      <c r="F1186" s="4">
        <v>30</v>
      </c>
      <c r="G1186" s="4">
        <v>30</v>
      </c>
      <c r="H1186" s="4">
        <v>102</v>
      </c>
      <c r="I1186" s="4">
        <v>6.3</v>
      </c>
      <c r="J1186" s="4">
        <v>8.4</v>
      </c>
      <c r="K1186" s="4">
        <v>0.1</v>
      </c>
      <c r="L1186" s="8">
        <v>0</v>
      </c>
      <c r="M1186" s="4" t="str">
        <f>IF(AlimentosSMAECOPIA2[[#This Row],[Categoria]]="Cereales",AlimentosSMAECOPIA2[[#This Row],[Proteina]],"")</f>
        <v/>
      </c>
      <c r="N1186" s="8">
        <f>AlimentosSMAECOPIA2[[#This Row],[Fibra]]/AlimentosSMAECOPIA2[[#This Row],[Peso_neto]]</f>
        <v>0</v>
      </c>
    </row>
    <row r="1187" spans="2:14" hidden="1" x14ac:dyDescent="0.25">
      <c r="B1187" s="17" t="s">
        <v>1691</v>
      </c>
      <c r="C1187" s="3" t="s">
        <v>9</v>
      </c>
      <c r="D1187" s="4">
        <v>35</v>
      </c>
      <c r="E1187" s="2" t="s">
        <v>10</v>
      </c>
      <c r="F1187" s="4">
        <v>35</v>
      </c>
      <c r="G1187" s="4">
        <v>35</v>
      </c>
      <c r="H1187" s="4">
        <v>106</v>
      </c>
      <c r="I1187" s="4">
        <v>7</v>
      </c>
      <c r="J1187" s="4">
        <v>8.6</v>
      </c>
      <c r="K1187" s="4">
        <v>0.1</v>
      </c>
      <c r="L1187" s="8">
        <v>0</v>
      </c>
      <c r="M1187" s="4" t="str">
        <f>IF(AlimentosSMAECOPIA2[[#This Row],[Categoria]]="Cereales",AlimentosSMAECOPIA2[[#This Row],[Proteina]],"")</f>
        <v/>
      </c>
      <c r="N1187" s="8">
        <f>AlimentosSMAECOPIA2[[#This Row],[Fibra]]/AlimentosSMAECOPIA2[[#This Row],[Peso_neto]]</f>
        <v>0</v>
      </c>
    </row>
    <row r="1188" spans="2:14" hidden="1" x14ac:dyDescent="0.25">
      <c r="B1188" s="17" t="s">
        <v>1692</v>
      </c>
      <c r="C1188" s="3" t="s">
        <v>9</v>
      </c>
      <c r="D1188" s="4">
        <v>30</v>
      </c>
      <c r="E1188" s="2" t="s">
        <v>10</v>
      </c>
      <c r="F1188" s="4">
        <v>30</v>
      </c>
      <c r="G1188" s="4">
        <v>30</v>
      </c>
      <c r="H1188" s="4">
        <v>87</v>
      </c>
      <c r="I1188" s="4">
        <v>8.5</v>
      </c>
      <c r="J1188" s="4">
        <v>10</v>
      </c>
      <c r="K1188" s="4">
        <v>0.4</v>
      </c>
      <c r="L1188" s="8">
        <v>0</v>
      </c>
      <c r="M1188" s="4" t="str">
        <f>IF(AlimentosSMAECOPIA2[[#This Row],[Categoria]]="Cereales",AlimentosSMAECOPIA2[[#This Row],[Proteina]],"")</f>
        <v/>
      </c>
      <c r="N1188" s="8">
        <f>AlimentosSMAECOPIA2[[#This Row],[Fibra]]/AlimentosSMAECOPIA2[[#This Row],[Peso_neto]]</f>
        <v>0</v>
      </c>
    </row>
    <row r="1189" spans="2:14" hidden="1" x14ac:dyDescent="0.25">
      <c r="B1189" s="17" t="s">
        <v>1693</v>
      </c>
      <c r="C1189" s="3" t="s">
        <v>9</v>
      </c>
      <c r="D1189" s="4">
        <v>0.75</v>
      </c>
      <c r="E1189" s="2" t="s">
        <v>476</v>
      </c>
      <c r="F1189" s="4">
        <v>21</v>
      </c>
      <c r="G1189" s="4">
        <v>21</v>
      </c>
      <c r="H1189" s="4">
        <v>85</v>
      </c>
      <c r="I1189" s="4">
        <v>5.2</v>
      </c>
      <c r="J1189" s="4">
        <v>7</v>
      </c>
      <c r="K1189" s="4">
        <v>0.3</v>
      </c>
      <c r="L1189" s="8">
        <v>0</v>
      </c>
      <c r="M1189" s="4" t="str">
        <f>IF(AlimentosSMAECOPIA2[[#This Row],[Categoria]]="Cereales",AlimentosSMAECOPIA2[[#This Row],[Proteina]],"")</f>
        <v/>
      </c>
      <c r="N1189" s="8">
        <f>AlimentosSMAECOPIA2[[#This Row],[Fibra]]/AlimentosSMAECOPIA2[[#This Row],[Peso_neto]]</f>
        <v>0</v>
      </c>
    </row>
    <row r="1190" spans="2:14" hidden="1" x14ac:dyDescent="0.25">
      <c r="B1190" s="17" t="s">
        <v>1695</v>
      </c>
      <c r="C1190" s="3" t="s">
        <v>9</v>
      </c>
      <c r="D1190" s="4">
        <v>0.25</v>
      </c>
      <c r="E1190" s="2" t="s">
        <v>50</v>
      </c>
      <c r="F1190" s="4">
        <v>28</v>
      </c>
      <c r="G1190" s="4">
        <v>28</v>
      </c>
      <c r="H1190" s="4">
        <v>114</v>
      </c>
      <c r="I1190" s="4">
        <v>7</v>
      </c>
      <c r="J1190" s="4">
        <v>9.4</v>
      </c>
      <c r="K1190" s="4">
        <v>0.4</v>
      </c>
      <c r="L1190" s="8">
        <v>0</v>
      </c>
      <c r="M1190" s="4" t="str">
        <f>IF(AlimentosSMAECOPIA2[[#This Row],[Categoria]]="Cereales",AlimentosSMAECOPIA2[[#This Row],[Proteina]],"")</f>
        <v/>
      </c>
      <c r="N1190" s="8">
        <f>AlimentosSMAECOPIA2[[#This Row],[Fibra]]/AlimentosSMAECOPIA2[[#This Row],[Peso_neto]]</f>
        <v>0</v>
      </c>
    </row>
    <row r="1191" spans="2:14" hidden="1" x14ac:dyDescent="0.25">
      <c r="B1191" s="17" t="s">
        <v>1696</v>
      </c>
      <c r="C1191" s="3" t="s">
        <v>9</v>
      </c>
      <c r="D1191" s="4">
        <v>1</v>
      </c>
      <c r="E1191" s="2" t="s">
        <v>476</v>
      </c>
      <c r="F1191" s="4">
        <v>28</v>
      </c>
      <c r="G1191" s="4">
        <v>28</v>
      </c>
      <c r="H1191" s="4">
        <v>108</v>
      </c>
      <c r="I1191" s="4">
        <v>6.5</v>
      </c>
      <c r="J1191" s="4">
        <v>8.6</v>
      </c>
      <c r="K1191" s="4">
        <v>1.3</v>
      </c>
      <c r="L1191" s="8">
        <v>0</v>
      </c>
      <c r="M1191" s="4" t="str">
        <f>IF(AlimentosSMAECOPIA2[[#This Row],[Categoria]]="Cereales",AlimentosSMAECOPIA2[[#This Row],[Proteina]],"")</f>
        <v/>
      </c>
      <c r="N1191" s="8">
        <f>AlimentosSMAECOPIA2[[#This Row],[Fibra]]/AlimentosSMAECOPIA2[[#This Row],[Peso_neto]]</f>
        <v>0</v>
      </c>
    </row>
    <row r="1192" spans="2:14" hidden="1" x14ac:dyDescent="0.25">
      <c r="B1192" s="17" t="s">
        <v>1697</v>
      </c>
      <c r="C1192" s="3" t="s">
        <v>9</v>
      </c>
      <c r="D1192" s="4">
        <v>25</v>
      </c>
      <c r="E1192" s="2" t="s">
        <v>10</v>
      </c>
      <c r="F1192" s="4">
        <v>25</v>
      </c>
      <c r="G1192" s="4">
        <v>25</v>
      </c>
      <c r="H1192" s="4">
        <v>94</v>
      </c>
      <c r="I1192" s="4">
        <v>5.4</v>
      </c>
      <c r="J1192" s="4">
        <v>7.5</v>
      </c>
      <c r="K1192" s="4">
        <v>1.4</v>
      </c>
      <c r="L1192" s="8">
        <v>0</v>
      </c>
      <c r="M1192" s="4" t="str">
        <f>IF(AlimentosSMAECOPIA2[[#This Row],[Categoria]]="Cereales",AlimentosSMAECOPIA2[[#This Row],[Proteina]],"")</f>
        <v/>
      </c>
      <c r="N1192" s="8">
        <f>AlimentosSMAECOPIA2[[#This Row],[Fibra]]/AlimentosSMAECOPIA2[[#This Row],[Peso_neto]]</f>
        <v>0</v>
      </c>
    </row>
    <row r="1193" spans="2:14" hidden="1" x14ac:dyDescent="0.25">
      <c r="B1193" s="17" t="s">
        <v>1698</v>
      </c>
      <c r="C1193" s="3" t="s">
        <v>9</v>
      </c>
      <c r="D1193" s="4">
        <v>1</v>
      </c>
      <c r="E1193" s="2" t="s">
        <v>476</v>
      </c>
      <c r="F1193" s="4">
        <v>28</v>
      </c>
      <c r="G1193" s="4">
        <v>28</v>
      </c>
      <c r="H1193" s="4">
        <v>105</v>
      </c>
      <c r="I1193" s="4">
        <v>6</v>
      </c>
      <c r="J1193" s="4">
        <v>8.4</v>
      </c>
      <c r="K1193" s="4">
        <v>1.6</v>
      </c>
      <c r="L1193" s="8">
        <v>0</v>
      </c>
      <c r="M1193" s="4" t="str">
        <f>IF(AlimentosSMAECOPIA2[[#This Row],[Categoria]]="Cereales",AlimentosSMAECOPIA2[[#This Row],[Proteina]],"")</f>
        <v/>
      </c>
      <c r="N1193" s="8">
        <f>AlimentosSMAECOPIA2[[#This Row],[Fibra]]/AlimentosSMAECOPIA2[[#This Row],[Peso_neto]]</f>
        <v>0</v>
      </c>
    </row>
    <row r="1194" spans="2:14" hidden="1" x14ac:dyDescent="0.25">
      <c r="B1194" s="17" t="s">
        <v>1699</v>
      </c>
      <c r="C1194" s="3" t="s">
        <v>9</v>
      </c>
      <c r="D1194" s="4">
        <v>0.25</v>
      </c>
      <c r="E1194" s="2" t="s">
        <v>50</v>
      </c>
      <c r="F1194" s="4">
        <v>28</v>
      </c>
      <c r="G1194" s="4">
        <v>28</v>
      </c>
      <c r="H1194" s="4">
        <v>106</v>
      </c>
      <c r="I1194" s="4">
        <v>6.1</v>
      </c>
      <c r="J1194" s="4">
        <v>8.5</v>
      </c>
      <c r="K1194" s="4">
        <v>1.6</v>
      </c>
      <c r="L1194" s="8">
        <v>0</v>
      </c>
      <c r="M1194" s="4" t="str">
        <f>IF(AlimentosSMAECOPIA2[[#This Row],[Categoria]]="Cereales",AlimentosSMAECOPIA2[[#This Row],[Proteina]],"")</f>
        <v/>
      </c>
      <c r="N1194" s="8">
        <f>AlimentosSMAECOPIA2[[#This Row],[Fibra]]/AlimentosSMAECOPIA2[[#This Row],[Peso_neto]]</f>
        <v>0</v>
      </c>
    </row>
    <row r="1195" spans="2:14" hidden="1" x14ac:dyDescent="0.25">
      <c r="B1195" s="17" t="s">
        <v>1700</v>
      </c>
      <c r="C1195" s="3" t="s">
        <v>9</v>
      </c>
      <c r="D1195" s="4">
        <v>1</v>
      </c>
      <c r="E1195" s="2" t="s">
        <v>476</v>
      </c>
      <c r="F1195" s="4">
        <v>28</v>
      </c>
      <c r="G1195" s="4">
        <v>28</v>
      </c>
      <c r="H1195" s="4">
        <v>110</v>
      </c>
      <c r="I1195" s="4">
        <v>6.7</v>
      </c>
      <c r="J1195" s="4">
        <v>9</v>
      </c>
      <c r="K1195" s="4">
        <v>0.7</v>
      </c>
      <c r="L1195" s="8">
        <v>0</v>
      </c>
      <c r="M1195" s="4" t="str">
        <f>IF(AlimentosSMAECOPIA2[[#This Row],[Categoria]]="Cereales",AlimentosSMAECOPIA2[[#This Row],[Proteina]],"")</f>
        <v/>
      </c>
      <c r="N1195" s="8">
        <f>AlimentosSMAECOPIA2[[#This Row],[Fibra]]/AlimentosSMAECOPIA2[[#This Row],[Peso_neto]]</f>
        <v>0</v>
      </c>
    </row>
    <row r="1196" spans="2:14" hidden="1" x14ac:dyDescent="0.25">
      <c r="B1196" s="17" t="s">
        <v>1703</v>
      </c>
      <c r="C1196" s="3" t="s">
        <v>9</v>
      </c>
      <c r="D1196" s="4">
        <v>30</v>
      </c>
      <c r="E1196" s="2" t="s">
        <v>10</v>
      </c>
      <c r="F1196" s="4">
        <v>30</v>
      </c>
      <c r="G1196" s="4">
        <v>30</v>
      </c>
      <c r="H1196" s="4">
        <v>87</v>
      </c>
      <c r="I1196" s="4">
        <v>8.5</v>
      </c>
      <c r="J1196" s="4">
        <v>10</v>
      </c>
      <c r="K1196" s="4">
        <v>0.4</v>
      </c>
      <c r="L1196" s="8">
        <v>0</v>
      </c>
      <c r="M1196" s="4" t="str">
        <f>IF(AlimentosSMAECOPIA2[[#This Row],[Categoria]]="Cereales",AlimentosSMAECOPIA2[[#This Row],[Proteina]],"")</f>
        <v/>
      </c>
      <c r="N1196" s="8">
        <f>AlimentosSMAECOPIA2[[#This Row],[Fibra]]/AlimentosSMAECOPIA2[[#This Row],[Peso_neto]]</f>
        <v>0</v>
      </c>
    </row>
    <row r="1197" spans="2:14" hidden="1" x14ac:dyDescent="0.25">
      <c r="B1197" s="17" t="s">
        <v>1710</v>
      </c>
      <c r="C1197" s="3" t="s">
        <v>9</v>
      </c>
      <c r="D1197" s="4">
        <v>3</v>
      </c>
      <c r="E1197" s="2" t="s">
        <v>52</v>
      </c>
      <c r="F1197" s="4">
        <v>45</v>
      </c>
      <c r="G1197" s="4">
        <v>45</v>
      </c>
      <c r="H1197" s="4">
        <v>104</v>
      </c>
      <c r="I1197" s="4">
        <v>4.8</v>
      </c>
      <c r="J1197" s="4">
        <v>7.9</v>
      </c>
      <c r="K1197" s="4">
        <v>3.2</v>
      </c>
      <c r="L1197" s="8">
        <v>0</v>
      </c>
      <c r="M1197" s="4" t="str">
        <f>IF(AlimentosSMAECOPIA2[[#This Row],[Categoria]]="Cereales",AlimentosSMAECOPIA2[[#This Row],[Proteina]],"")</f>
        <v/>
      </c>
      <c r="N1197" s="8">
        <f>AlimentosSMAECOPIA2[[#This Row],[Fibra]]/AlimentosSMAECOPIA2[[#This Row],[Peso_neto]]</f>
        <v>0</v>
      </c>
    </row>
    <row r="1198" spans="2:14" hidden="1" x14ac:dyDescent="0.25">
      <c r="B1198" s="17" t="s">
        <v>1712</v>
      </c>
      <c r="C1198" s="3" t="s">
        <v>9</v>
      </c>
      <c r="D1198" s="4">
        <v>35</v>
      </c>
      <c r="E1198" s="2" t="s">
        <v>10</v>
      </c>
      <c r="F1198" s="4">
        <v>35</v>
      </c>
      <c r="G1198" s="4">
        <v>35</v>
      </c>
      <c r="H1198" s="4">
        <v>94</v>
      </c>
      <c r="I1198" s="4">
        <v>6.6</v>
      </c>
      <c r="J1198" s="4">
        <v>7.4</v>
      </c>
      <c r="K1198" s="4">
        <v>0.3</v>
      </c>
      <c r="L1198" s="8">
        <v>0</v>
      </c>
      <c r="M1198" s="4" t="str">
        <f>IF(AlimentosSMAECOPIA2[[#This Row],[Categoria]]="Cereales",AlimentosSMAECOPIA2[[#This Row],[Proteina]],"")</f>
        <v/>
      </c>
      <c r="N1198" s="8">
        <f>AlimentosSMAECOPIA2[[#This Row],[Fibra]]/AlimentosSMAECOPIA2[[#This Row],[Peso_neto]]</f>
        <v>0</v>
      </c>
    </row>
    <row r="1199" spans="2:14" hidden="1" x14ac:dyDescent="0.25">
      <c r="B1199" s="17" t="s">
        <v>1713</v>
      </c>
      <c r="C1199" s="3" t="s">
        <v>9</v>
      </c>
      <c r="D1199" s="4">
        <v>20</v>
      </c>
      <c r="E1199" s="2" t="s">
        <v>10</v>
      </c>
      <c r="F1199" s="4">
        <v>20</v>
      </c>
      <c r="G1199" s="4">
        <v>20</v>
      </c>
      <c r="H1199" s="4">
        <v>91</v>
      </c>
      <c r="I1199" s="4">
        <v>6.2</v>
      </c>
      <c r="J1199" s="4">
        <v>7.2</v>
      </c>
      <c r="K1199" s="4">
        <v>0.4</v>
      </c>
      <c r="L1199" s="8">
        <v>0</v>
      </c>
      <c r="M1199" s="4" t="str">
        <f>IF(AlimentosSMAECOPIA2[[#This Row],[Categoria]]="Cereales",AlimentosSMAECOPIA2[[#This Row],[Proteina]],"")</f>
        <v/>
      </c>
      <c r="N1199" s="8">
        <f>AlimentosSMAECOPIA2[[#This Row],[Fibra]]/AlimentosSMAECOPIA2[[#This Row],[Peso_neto]]</f>
        <v>0</v>
      </c>
    </row>
    <row r="1200" spans="2:14" hidden="1" x14ac:dyDescent="0.25">
      <c r="B1200" s="17" t="s">
        <v>1714</v>
      </c>
      <c r="C1200" s="3" t="s">
        <v>9</v>
      </c>
      <c r="D1200" s="4">
        <v>1</v>
      </c>
      <c r="E1200" s="2" t="s">
        <v>476</v>
      </c>
      <c r="F1200" s="4">
        <v>28</v>
      </c>
      <c r="G1200" s="4">
        <v>28</v>
      </c>
      <c r="H1200" s="4">
        <v>102</v>
      </c>
      <c r="I1200" s="4">
        <v>6</v>
      </c>
      <c r="J1200" s="4">
        <v>8.4</v>
      </c>
      <c r="K1200" s="4">
        <v>0.7</v>
      </c>
      <c r="L1200" s="8">
        <v>0</v>
      </c>
      <c r="M1200" s="4" t="str">
        <f>IF(AlimentosSMAECOPIA2[[#This Row],[Categoria]]="Cereales",AlimentosSMAECOPIA2[[#This Row],[Proteina]],"")</f>
        <v/>
      </c>
      <c r="N1200" s="8">
        <f>AlimentosSMAECOPIA2[[#This Row],[Fibra]]/AlimentosSMAECOPIA2[[#This Row],[Peso_neto]]</f>
        <v>0</v>
      </c>
    </row>
    <row r="1201" spans="2:14" hidden="1" x14ac:dyDescent="0.25">
      <c r="B1201" s="17" t="s">
        <v>1715</v>
      </c>
      <c r="C1201" s="3" t="s">
        <v>9</v>
      </c>
      <c r="D1201" s="4">
        <v>35</v>
      </c>
      <c r="E1201" s="2" t="s">
        <v>10</v>
      </c>
      <c r="F1201" s="4">
        <v>35</v>
      </c>
      <c r="G1201" s="4">
        <v>35</v>
      </c>
      <c r="H1201" s="4">
        <v>94</v>
      </c>
      <c r="I1201" s="4">
        <v>6.6</v>
      </c>
      <c r="J1201" s="4">
        <v>7.4</v>
      </c>
      <c r="K1201" s="4">
        <v>0.3</v>
      </c>
      <c r="L1201" s="8">
        <v>0</v>
      </c>
      <c r="M1201" s="4" t="str">
        <f>IF(AlimentosSMAECOPIA2[[#This Row],[Categoria]]="Cereales",AlimentosSMAECOPIA2[[#This Row],[Proteina]],"")</f>
        <v/>
      </c>
      <c r="N1201" s="8">
        <f>AlimentosSMAECOPIA2[[#This Row],[Fibra]]/AlimentosSMAECOPIA2[[#This Row],[Peso_neto]]</f>
        <v>0</v>
      </c>
    </row>
    <row r="1202" spans="2:14" hidden="1" x14ac:dyDescent="0.25">
      <c r="B1202" s="17" t="s">
        <v>1719</v>
      </c>
      <c r="C1202" s="3" t="s">
        <v>9</v>
      </c>
      <c r="D1202" s="4">
        <v>30</v>
      </c>
      <c r="E1202" s="2" t="s">
        <v>10</v>
      </c>
      <c r="F1202" s="4">
        <v>30</v>
      </c>
      <c r="G1202" s="4">
        <v>30</v>
      </c>
      <c r="H1202" s="4">
        <v>107</v>
      </c>
      <c r="I1202" s="4">
        <v>7.5</v>
      </c>
      <c r="J1202" s="4">
        <v>8.3000000000000007</v>
      </c>
      <c r="K1202" s="4">
        <v>0.4</v>
      </c>
      <c r="L1202" s="8">
        <v>0</v>
      </c>
      <c r="M1202" s="4" t="str">
        <f>IF(AlimentosSMAECOPIA2[[#This Row],[Categoria]]="Cereales",AlimentosSMAECOPIA2[[#This Row],[Proteina]],"")</f>
        <v/>
      </c>
      <c r="N1202" s="8">
        <f>AlimentosSMAECOPIA2[[#This Row],[Fibra]]/AlimentosSMAECOPIA2[[#This Row],[Peso_neto]]</f>
        <v>0</v>
      </c>
    </row>
    <row r="1203" spans="2:14" hidden="1" x14ac:dyDescent="0.25">
      <c r="B1203" s="17" t="s">
        <v>1720</v>
      </c>
      <c r="C1203" s="3" t="s">
        <v>9</v>
      </c>
      <c r="D1203" s="4">
        <v>40</v>
      </c>
      <c r="E1203" s="2" t="s">
        <v>10</v>
      </c>
      <c r="F1203" s="4">
        <v>40</v>
      </c>
      <c r="G1203" s="4">
        <v>40</v>
      </c>
      <c r="H1203" s="4">
        <v>106</v>
      </c>
      <c r="I1203" s="4">
        <v>5.7</v>
      </c>
      <c r="J1203" s="4">
        <v>8.5</v>
      </c>
      <c r="K1203" s="4">
        <v>1.6</v>
      </c>
      <c r="L1203" s="8">
        <v>0</v>
      </c>
      <c r="M1203" s="4" t="str">
        <f>IF(AlimentosSMAECOPIA2[[#This Row],[Categoria]]="Cereales",AlimentosSMAECOPIA2[[#This Row],[Proteina]],"")</f>
        <v/>
      </c>
      <c r="N1203" s="8">
        <f>AlimentosSMAECOPIA2[[#This Row],[Fibra]]/AlimentosSMAECOPIA2[[#This Row],[Peso_neto]]</f>
        <v>0</v>
      </c>
    </row>
    <row r="1204" spans="2:14" hidden="1" x14ac:dyDescent="0.25">
      <c r="B1204" s="17" t="s">
        <v>1721</v>
      </c>
      <c r="C1204" s="3" t="s">
        <v>9</v>
      </c>
      <c r="D1204" s="4">
        <v>25</v>
      </c>
      <c r="E1204" s="2" t="s">
        <v>10</v>
      </c>
      <c r="F1204" s="4">
        <v>25</v>
      </c>
      <c r="G1204" s="4">
        <v>25</v>
      </c>
      <c r="H1204" s="4">
        <v>97</v>
      </c>
      <c r="I1204" s="4">
        <v>6.4</v>
      </c>
      <c r="J1204" s="4">
        <v>7.8</v>
      </c>
      <c r="K1204" s="4">
        <v>0.4</v>
      </c>
      <c r="L1204" s="8">
        <v>0</v>
      </c>
      <c r="M1204" s="4" t="str">
        <f>IF(AlimentosSMAECOPIA2[[#This Row],[Categoria]]="Cereales",AlimentosSMAECOPIA2[[#This Row],[Proteina]],"")</f>
        <v/>
      </c>
      <c r="N1204" s="8">
        <f>AlimentosSMAECOPIA2[[#This Row],[Fibra]]/AlimentosSMAECOPIA2[[#This Row],[Peso_neto]]</f>
        <v>0</v>
      </c>
    </row>
    <row r="1205" spans="2:14" hidden="1" x14ac:dyDescent="0.25">
      <c r="B1205" s="17" t="s">
        <v>1725</v>
      </c>
      <c r="C1205" s="3" t="s">
        <v>9</v>
      </c>
      <c r="D1205" s="4">
        <v>3</v>
      </c>
      <c r="E1205" s="2" t="s">
        <v>52</v>
      </c>
      <c r="F1205" s="4">
        <v>45</v>
      </c>
      <c r="G1205" s="4">
        <v>45</v>
      </c>
      <c r="H1205" s="4">
        <v>103</v>
      </c>
      <c r="I1205" s="4">
        <v>6.4</v>
      </c>
      <c r="J1205" s="4">
        <v>6</v>
      </c>
      <c r="K1205" s="4">
        <v>1.7</v>
      </c>
      <c r="L1205" s="8">
        <v>0</v>
      </c>
      <c r="M1205" s="4" t="str">
        <f>IF(AlimentosSMAECOPIA2[[#This Row],[Categoria]]="Cereales",AlimentosSMAECOPIA2[[#This Row],[Proteina]],"")</f>
        <v/>
      </c>
      <c r="N1205" s="8">
        <f>AlimentosSMAECOPIA2[[#This Row],[Fibra]]/AlimentosSMAECOPIA2[[#This Row],[Peso_neto]]</f>
        <v>0</v>
      </c>
    </row>
    <row r="1206" spans="2:14" hidden="1" x14ac:dyDescent="0.25">
      <c r="B1206" s="17" t="s">
        <v>1726</v>
      </c>
      <c r="C1206" s="3" t="s">
        <v>9</v>
      </c>
      <c r="D1206" s="4">
        <v>30</v>
      </c>
      <c r="E1206" s="2" t="s">
        <v>10</v>
      </c>
      <c r="F1206" s="4">
        <v>30</v>
      </c>
      <c r="G1206" s="4">
        <v>30</v>
      </c>
      <c r="H1206" s="4">
        <v>107</v>
      </c>
      <c r="I1206" s="4">
        <v>7.5</v>
      </c>
      <c r="J1206" s="4">
        <v>8.1999999999999993</v>
      </c>
      <c r="K1206" s="4">
        <v>0.7</v>
      </c>
      <c r="L1206" s="8">
        <v>0</v>
      </c>
      <c r="M1206" s="4" t="str">
        <f>IF(AlimentosSMAECOPIA2[[#This Row],[Categoria]]="Cereales",AlimentosSMAECOPIA2[[#This Row],[Proteina]],"")</f>
        <v/>
      </c>
      <c r="N1206" s="8">
        <f>AlimentosSMAECOPIA2[[#This Row],[Fibra]]/AlimentosSMAECOPIA2[[#This Row],[Peso_neto]]</f>
        <v>0</v>
      </c>
    </row>
    <row r="1207" spans="2:14" hidden="1" x14ac:dyDescent="0.25">
      <c r="B1207" s="17" t="s">
        <v>1727</v>
      </c>
      <c r="C1207" s="3" t="s">
        <v>9</v>
      </c>
      <c r="D1207" s="4">
        <v>25</v>
      </c>
      <c r="E1207" s="2" t="s">
        <v>10</v>
      </c>
      <c r="F1207" s="4">
        <v>25</v>
      </c>
      <c r="G1207" s="4">
        <v>25</v>
      </c>
      <c r="H1207" s="4">
        <v>103</v>
      </c>
      <c r="I1207" s="4">
        <v>7.5</v>
      </c>
      <c r="J1207" s="4">
        <v>8.1</v>
      </c>
      <c r="K1207" s="4">
        <v>0.1</v>
      </c>
      <c r="L1207" s="8">
        <v>0</v>
      </c>
      <c r="M1207" s="4" t="str">
        <f>IF(AlimentosSMAECOPIA2[[#This Row],[Categoria]]="Cereales",AlimentosSMAECOPIA2[[#This Row],[Proteina]],"")</f>
        <v/>
      </c>
      <c r="N1207" s="8">
        <f>AlimentosSMAECOPIA2[[#This Row],[Fibra]]/AlimentosSMAECOPIA2[[#This Row],[Peso_neto]]</f>
        <v>0</v>
      </c>
    </row>
    <row r="1208" spans="2:14" hidden="1" x14ac:dyDescent="0.25">
      <c r="B1208" s="17" t="s">
        <v>1729</v>
      </c>
      <c r="C1208" s="3" t="s">
        <v>9</v>
      </c>
      <c r="D1208" s="4">
        <v>1</v>
      </c>
      <c r="E1208" s="2" t="s">
        <v>476</v>
      </c>
      <c r="F1208" s="4">
        <v>28</v>
      </c>
      <c r="G1208" s="4">
        <v>28</v>
      </c>
      <c r="H1208" s="4">
        <v>92</v>
      </c>
      <c r="I1208" s="4">
        <v>5.6</v>
      </c>
      <c r="J1208" s="4">
        <v>7.6</v>
      </c>
      <c r="K1208" s="4">
        <v>0.1</v>
      </c>
      <c r="L1208" s="8">
        <v>0</v>
      </c>
      <c r="M1208" s="4" t="str">
        <f>IF(AlimentosSMAECOPIA2[[#This Row],[Categoria]]="Cereales",AlimentosSMAECOPIA2[[#This Row],[Proteina]],"")</f>
        <v/>
      </c>
      <c r="N1208" s="8">
        <f>AlimentosSMAECOPIA2[[#This Row],[Fibra]]/AlimentosSMAECOPIA2[[#This Row],[Peso_neto]]</f>
        <v>0</v>
      </c>
    </row>
    <row r="1209" spans="2:14" hidden="1" x14ac:dyDescent="0.25">
      <c r="B1209" s="17" t="s">
        <v>1730</v>
      </c>
      <c r="C1209" s="3" t="s">
        <v>9</v>
      </c>
      <c r="D1209" s="4">
        <v>25</v>
      </c>
      <c r="E1209" s="2" t="s">
        <v>10</v>
      </c>
      <c r="F1209" s="4">
        <v>25</v>
      </c>
      <c r="G1209" s="4">
        <v>25</v>
      </c>
      <c r="H1209" s="4">
        <v>102</v>
      </c>
      <c r="I1209" s="4">
        <v>6.1</v>
      </c>
      <c r="J1209" s="4">
        <v>8.1</v>
      </c>
      <c r="K1209" s="4">
        <v>1.2</v>
      </c>
      <c r="L1209" s="8">
        <v>0</v>
      </c>
      <c r="M1209" s="4" t="str">
        <f>IF(AlimentosSMAECOPIA2[[#This Row],[Categoria]]="Cereales",AlimentosSMAECOPIA2[[#This Row],[Proteina]],"")</f>
        <v/>
      </c>
      <c r="N1209" s="8">
        <f>AlimentosSMAECOPIA2[[#This Row],[Fibra]]/AlimentosSMAECOPIA2[[#This Row],[Peso_neto]]</f>
        <v>0</v>
      </c>
    </row>
    <row r="1210" spans="2:14" hidden="1" x14ac:dyDescent="0.25">
      <c r="B1210" s="17" t="s">
        <v>1731</v>
      </c>
      <c r="C1210" s="3" t="s">
        <v>9</v>
      </c>
      <c r="D1210" s="4">
        <v>25</v>
      </c>
      <c r="E1210" s="2" t="s">
        <v>10</v>
      </c>
      <c r="F1210" s="4">
        <v>25</v>
      </c>
      <c r="G1210" s="4">
        <v>25</v>
      </c>
      <c r="H1210" s="4">
        <v>102</v>
      </c>
      <c r="I1210" s="4">
        <v>6.1</v>
      </c>
      <c r="J1210" s="4">
        <v>8.1</v>
      </c>
      <c r="K1210" s="4">
        <v>1.2</v>
      </c>
      <c r="L1210" s="8">
        <v>0</v>
      </c>
      <c r="M1210" s="4" t="str">
        <f>IF(AlimentosSMAECOPIA2[[#This Row],[Categoria]]="Cereales",AlimentosSMAECOPIA2[[#This Row],[Proteina]],"")</f>
        <v/>
      </c>
      <c r="N1210" s="8">
        <f>AlimentosSMAECOPIA2[[#This Row],[Fibra]]/AlimentosSMAECOPIA2[[#This Row],[Peso_neto]]</f>
        <v>0</v>
      </c>
    </row>
    <row r="1211" spans="2:14" hidden="1" x14ac:dyDescent="0.25">
      <c r="B1211" s="17" t="s">
        <v>1732</v>
      </c>
      <c r="C1211" s="3" t="s">
        <v>9</v>
      </c>
      <c r="D1211" s="4">
        <v>25</v>
      </c>
      <c r="E1211" s="2" t="s">
        <v>10</v>
      </c>
      <c r="F1211" s="4">
        <v>25</v>
      </c>
      <c r="G1211" s="4">
        <v>25</v>
      </c>
      <c r="H1211" s="4">
        <v>102</v>
      </c>
      <c r="I1211" s="4">
        <v>6.1</v>
      </c>
      <c r="J1211" s="4">
        <v>8.1</v>
      </c>
      <c r="K1211" s="4">
        <v>1.2</v>
      </c>
      <c r="L1211" s="8">
        <v>0</v>
      </c>
      <c r="M1211" s="4" t="str">
        <f>IF(AlimentosSMAECOPIA2[[#This Row],[Categoria]]="Cereales",AlimentosSMAECOPIA2[[#This Row],[Proteina]],"")</f>
        <v/>
      </c>
      <c r="N1211" s="8">
        <f>AlimentosSMAECOPIA2[[#This Row],[Fibra]]/AlimentosSMAECOPIA2[[#This Row],[Peso_neto]]</f>
        <v>0</v>
      </c>
    </row>
    <row r="1212" spans="2:14" hidden="1" x14ac:dyDescent="0.25">
      <c r="B1212" s="17" t="s">
        <v>1733</v>
      </c>
      <c r="C1212" s="3" t="s">
        <v>9</v>
      </c>
      <c r="D1212" s="4">
        <v>25</v>
      </c>
      <c r="E1212" s="2" t="s">
        <v>10</v>
      </c>
      <c r="F1212" s="4">
        <v>25</v>
      </c>
      <c r="G1212" s="4">
        <v>25</v>
      </c>
      <c r="H1212" s="4">
        <v>95</v>
      </c>
      <c r="I1212" s="4">
        <v>5.4</v>
      </c>
      <c r="J1212" s="4">
        <v>7.5</v>
      </c>
      <c r="K1212" s="4">
        <v>1.4</v>
      </c>
      <c r="L1212" s="8">
        <v>0</v>
      </c>
      <c r="M1212" s="4" t="str">
        <f>IF(AlimentosSMAECOPIA2[[#This Row],[Categoria]]="Cereales",AlimentosSMAECOPIA2[[#This Row],[Proteina]],"")</f>
        <v/>
      </c>
      <c r="N1212" s="8">
        <f>AlimentosSMAECOPIA2[[#This Row],[Fibra]]/AlimentosSMAECOPIA2[[#This Row],[Peso_neto]]</f>
        <v>0</v>
      </c>
    </row>
    <row r="1213" spans="2:14" hidden="1" x14ac:dyDescent="0.25">
      <c r="B1213" s="17" t="s">
        <v>1734</v>
      </c>
      <c r="C1213" s="3" t="s">
        <v>9</v>
      </c>
      <c r="D1213" s="4">
        <v>25</v>
      </c>
      <c r="E1213" s="2" t="s">
        <v>10</v>
      </c>
      <c r="F1213" s="4">
        <v>25</v>
      </c>
      <c r="G1213" s="4">
        <v>25</v>
      </c>
      <c r="H1213" s="4">
        <v>93</v>
      </c>
      <c r="I1213" s="4">
        <v>6.1</v>
      </c>
      <c r="J1213" s="4">
        <v>7.6</v>
      </c>
      <c r="K1213" s="4">
        <v>0.2</v>
      </c>
      <c r="L1213" s="8">
        <v>0</v>
      </c>
      <c r="M1213" s="4" t="str">
        <f>IF(AlimentosSMAECOPIA2[[#This Row],[Categoria]]="Cereales",AlimentosSMAECOPIA2[[#This Row],[Proteina]],"")</f>
        <v/>
      </c>
      <c r="N1213" s="8">
        <f>AlimentosSMAECOPIA2[[#This Row],[Fibra]]/AlimentosSMAECOPIA2[[#This Row],[Peso_neto]]</f>
        <v>0</v>
      </c>
    </row>
    <row r="1214" spans="2:14" hidden="1" x14ac:dyDescent="0.25">
      <c r="B1214" s="17" t="s">
        <v>1736</v>
      </c>
      <c r="C1214" s="3" t="s">
        <v>9</v>
      </c>
      <c r="D1214" s="4">
        <v>35</v>
      </c>
      <c r="E1214" s="2" t="s">
        <v>10</v>
      </c>
      <c r="F1214" s="4">
        <v>35</v>
      </c>
      <c r="G1214" s="4">
        <v>35</v>
      </c>
      <c r="H1214" s="4">
        <v>105</v>
      </c>
      <c r="I1214" s="4">
        <v>7.8</v>
      </c>
      <c r="J1214" s="4">
        <v>7.8</v>
      </c>
      <c r="K1214" s="4">
        <v>0.8</v>
      </c>
      <c r="L1214" s="8">
        <v>0</v>
      </c>
      <c r="M1214" s="4" t="str">
        <f>IF(AlimentosSMAECOPIA2[[#This Row],[Categoria]]="Cereales",AlimentosSMAECOPIA2[[#This Row],[Proteina]],"")</f>
        <v/>
      </c>
      <c r="N1214" s="8">
        <f>AlimentosSMAECOPIA2[[#This Row],[Fibra]]/AlimentosSMAECOPIA2[[#This Row],[Peso_neto]]</f>
        <v>0</v>
      </c>
    </row>
    <row r="1215" spans="2:14" hidden="1" x14ac:dyDescent="0.25">
      <c r="B1215" s="17" t="s">
        <v>1737</v>
      </c>
      <c r="C1215" s="3" t="s">
        <v>9</v>
      </c>
      <c r="D1215" s="4">
        <v>35</v>
      </c>
      <c r="E1215" s="2" t="s">
        <v>50</v>
      </c>
      <c r="F1215" s="4">
        <v>35</v>
      </c>
      <c r="G1215" s="4">
        <v>35</v>
      </c>
      <c r="H1215" s="4">
        <v>105</v>
      </c>
      <c r="I1215" s="4">
        <v>7.8</v>
      </c>
      <c r="J1215" s="4">
        <v>7.8</v>
      </c>
      <c r="K1215" s="4">
        <v>0.8</v>
      </c>
      <c r="L1215" s="8">
        <v>0</v>
      </c>
      <c r="M1215" s="4" t="str">
        <f>IF(AlimentosSMAECOPIA2[[#This Row],[Categoria]]="Cereales",AlimentosSMAECOPIA2[[#This Row],[Proteina]],"")</f>
        <v/>
      </c>
      <c r="N1215" s="8">
        <f>AlimentosSMAECOPIA2[[#This Row],[Fibra]]/AlimentosSMAECOPIA2[[#This Row],[Peso_neto]]</f>
        <v>0</v>
      </c>
    </row>
    <row r="1216" spans="2:14" hidden="1" x14ac:dyDescent="0.25">
      <c r="B1216" s="17" t="s">
        <v>1738</v>
      </c>
      <c r="C1216" s="3" t="s">
        <v>9</v>
      </c>
      <c r="D1216" s="4">
        <v>1</v>
      </c>
      <c r="E1216" s="2" t="s">
        <v>476</v>
      </c>
      <c r="F1216" s="4">
        <v>28</v>
      </c>
      <c r="G1216" s="4">
        <v>28</v>
      </c>
      <c r="H1216" s="4">
        <v>89</v>
      </c>
      <c r="I1216" s="4">
        <v>6</v>
      </c>
      <c r="J1216" s="4">
        <v>6.9</v>
      </c>
      <c r="K1216" s="4">
        <v>0.7</v>
      </c>
      <c r="L1216" s="8">
        <v>0</v>
      </c>
      <c r="M1216" s="4" t="str">
        <f>IF(AlimentosSMAECOPIA2[[#This Row],[Categoria]]="Cereales",AlimentosSMAECOPIA2[[#This Row],[Proteina]],"")</f>
        <v/>
      </c>
      <c r="N1216" s="8">
        <f>AlimentosSMAECOPIA2[[#This Row],[Fibra]]/AlimentosSMAECOPIA2[[#This Row],[Peso_neto]]</f>
        <v>0</v>
      </c>
    </row>
    <row r="1217" spans="2:14" hidden="1" x14ac:dyDescent="0.25">
      <c r="B1217" s="17" t="s">
        <v>1742</v>
      </c>
      <c r="C1217" s="3" t="s">
        <v>9</v>
      </c>
      <c r="D1217" s="4">
        <v>1</v>
      </c>
      <c r="E1217" s="2" t="s">
        <v>476</v>
      </c>
      <c r="F1217" s="4">
        <v>28</v>
      </c>
      <c r="G1217" s="4">
        <v>28</v>
      </c>
      <c r="H1217" s="4">
        <v>103</v>
      </c>
      <c r="I1217" s="4">
        <v>6.6</v>
      </c>
      <c r="J1217" s="4">
        <v>8.4</v>
      </c>
      <c r="K1217" s="4">
        <v>0.3</v>
      </c>
      <c r="L1217" s="8">
        <v>0</v>
      </c>
      <c r="M1217" s="4" t="str">
        <f>IF(AlimentosSMAECOPIA2[[#This Row],[Categoria]]="Cereales",AlimentosSMAECOPIA2[[#This Row],[Proteina]],"")</f>
        <v/>
      </c>
      <c r="N1217" s="8">
        <f>AlimentosSMAECOPIA2[[#This Row],[Fibra]]/AlimentosSMAECOPIA2[[#This Row],[Peso_neto]]</f>
        <v>0</v>
      </c>
    </row>
    <row r="1218" spans="2:14" hidden="1" x14ac:dyDescent="0.25">
      <c r="B1218" s="17" t="s">
        <v>1744</v>
      </c>
      <c r="C1218" s="3" t="s">
        <v>9</v>
      </c>
      <c r="D1218" s="4">
        <v>35</v>
      </c>
      <c r="E1218" s="2" t="s">
        <v>10</v>
      </c>
      <c r="F1218" s="4">
        <v>35</v>
      </c>
      <c r="G1218" s="4">
        <v>35</v>
      </c>
      <c r="H1218" s="4">
        <v>91</v>
      </c>
      <c r="I1218" s="4">
        <v>3.5</v>
      </c>
      <c r="J1218" s="4">
        <v>8.1999999999999993</v>
      </c>
      <c r="K1218" s="4">
        <v>1</v>
      </c>
      <c r="L1218" s="8">
        <v>0</v>
      </c>
      <c r="M1218" s="4" t="str">
        <f>IF(AlimentosSMAECOPIA2[[#This Row],[Categoria]]="Cereales",AlimentosSMAECOPIA2[[#This Row],[Proteina]],"")</f>
        <v/>
      </c>
      <c r="N1218" s="8">
        <f>AlimentosSMAECOPIA2[[#This Row],[Fibra]]/AlimentosSMAECOPIA2[[#This Row],[Peso_neto]]</f>
        <v>0</v>
      </c>
    </row>
    <row r="1219" spans="2:14" hidden="1" x14ac:dyDescent="0.25">
      <c r="B1219" s="17" t="s">
        <v>1745</v>
      </c>
      <c r="C1219" s="3" t="s">
        <v>9</v>
      </c>
      <c r="D1219" s="4">
        <v>30</v>
      </c>
      <c r="E1219" s="2" t="s">
        <v>10</v>
      </c>
      <c r="F1219" s="4">
        <v>30</v>
      </c>
      <c r="G1219" s="4">
        <v>30</v>
      </c>
      <c r="H1219" s="4">
        <v>95</v>
      </c>
      <c r="I1219" s="4">
        <v>7.7</v>
      </c>
      <c r="J1219" s="4">
        <v>6.6</v>
      </c>
      <c r="K1219" s="4">
        <v>0.9</v>
      </c>
      <c r="L1219" s="8">
        <v>0</v>
      </c>
      <c r="M1219" s="4" t="str">
        <f>IF(AlimentosSMAECOPIA2[[#This Row],[Categoria]]="Cereales",AlimentosSMAECOPIA2[[#This Row],[Proteina]],"")</f>
        <v/>
      </c>
      <c r="N1219" s="8">
        <f>AlimentosSMAECOPIA2[[#This Row],[Fibra]]/AlimentosSMAECOPIA2[[#This Row],[Peso_neto]]</f>
        <v>0</v>
      </c>
    </row>
    <row r="1220" spans="2:14" hidden="1" x14ac:dyDescent="0.25">
      <c r="B1220" s="17" t="s">
        <v>1753</v>
      </c>
      <c r="C1220" s="3" t="s">
        <v>9</v>
      </c>
      <c r="D1220" s="4">
        <v>1</v>
      </c>
      <c r="E1220" s="2" t="s">
        <v>476</v>
      </c>
      <c r="F1220" s="4">
        <v>28</v>
      </c>
      <c r="G1220" s="4">
        <v>28</v>
      </c>
      <c r="H1220" s="4">
        <v>105</v>
      </c>
      <c r="I1220" s="4">
        <v>6.2</v>
      </c>
      <c r="J1220" s="4">
        <v>8.6999999999999993</v>
      </c>
      <c r="K1220" s="4">
        <v>0.4</v>
      </c>
      <c r="L1220" s="8">
        <v>0</v>
      </c>
      <c r="M1220" s="4" t="str">
        <f>IF(AlimentosSMAECOPIA2[[#This Row],[Categoria]]="Cereales",AlimentosSMAECOPIA2[[#This Row],[Proteina]],"")</f>
        <v/>
      </c>
      <c r="N1220" s="8">
        <f>AlimentosSMAECOPIA2[[#This Row],[Fibra]]/AlimentosSMAECOPIA2[[#This Row],[Peso_neto]]</f>
        <v>0</v>
      </c>
    </row>
    <row r="1221" spans="2:14" hidden="1" x14ac:dyDescent="0.25">
      <c r="B1221" s="17" t="s">
        <v>1754</v>
      </c>
      <c r="C1221" s="3" t="s">
        <v>9</v>
      </c>
      <c r="D1221" s="4">
        <v>1.5</v>
      </c>
      <c r="E1221" s="2" t="s">
        <v>476</v>
      </c>
      <c r="F1221" s="4">
        <v>32</v>
      </c>
      <c r="G1221" s="4">
        <v>32</v>
      </c>
      <c r="H1221" s="4">
        <v>105</v>
      </c>
      <c r="I1221" s="4">
        <v>7.8</v>
      </c>
      <c r="J1221" s="4">
        <v>7.9</v>
      </c>
      <c r="K1221" s="4">
        <v>0.7</v>
      </c>
      <c r="L1221" s="8">
        <v>0</v>
      </c>
      <c r="M1221" s="4" t="str">
        <f>IF(AlimentosSMAECOPIA2[[#This Row],[Categoria]]="Cereales",AlimentosSMAECOPIA2[[#This Row],[Proteina]],"")</f>
        <v/>
      </c>
      <c r="N1221" s="8">
        <f>AlimentosSMAECOPIA2[[#This Row],[Fibra]]/AlimentosSMAECOPIA2[[#This Row],[Peso_neto]]</f>
        <v>0</v>
      </c>
    </row>
    <row r="1222" spans="2:14" hidden="1" x14ac:dyDescent="0.25">
      <c r="B1222" s="17" t="s">
        <v>1756</v>
      </c>
      <c r="C1222" s="3" t="s">
        <v>9</v>
      </c>
      <c r="D1222" s="4">
        <v>1</v>
      </c>
      <c r="E1222" s="2" t="s">
        <v>476</v>
      </c>
      <c r="F1222" s="4">
        <v>28</v>
      </c>
      <c r="G1222" s="4">
        <v>28</v>
      </c>
      <c r="H1222" s="4">
        <v>99</v>
      </c>
      <c r="I1222" s="4">
        <v>6.7</v>
      </c>
      <c r="J1222" s="4">
        <v>7.9</v>
      </c>
      <c r="K1222" s="4">
        <v>0.2</v>
      </c>
      <c r="L1222" s="8">
        <v>0</v>
      </c>
      <c r="M1222" s="4" t="str">
        <f>IF(AlimentosSMAECOPIA2[[#This Row],[Categoria]]="Cereales",AlimentosSMAECOPIA2[[#This Row],[Proteina]],"")</f>
        <v/>
      </c>
      <c r="N1222" s="8">
        <f>AlimentosSMAECOPIA2[[#This Row],[Fibra]]/AlimentosSMAECOPIA2[[#This Row],[Peso_neto]]</f>
        <v>0</v>
      </c>
    </row>
    <row r="1223" spans="2:14" hidden="1" x14ac:dyDescent="0.25">
      <c r="B1223" s="17" t="s">
        <v>1757</v>
      </c>
      <c r="C1223" s="3" t="s">
        <v>9</v>
      </c>
      <c r="D1223" s="4">
        <v>1</v>
      </c>
      <c r="E1223" s="2" t="s">
        <v>476</v>
      </c>
      <c r="F1223" s="4">
        <v>28</v>
      </c>
      <c r="G1223" s="4">
        <v>28</v>
      </c>
      <c r="H1223" s="4">
        <v>98</v>
      </c>
      <c r="I1223" s="4">
        <v>7.2</v>
      </c>
      <c r="J1223" s="4">
        <v>7.5</v>
      </c>
      <c r="K1223" s="4">
        <v>0.6</v>
      </c>
      <c r="L1223" s="8">
        <v>0</v>
      </c>
      <c r="M1223" s="4" t="str">
        <f>IF(AlimentosSMAECOPIA2[[#This Row],[Categoria]]="Cereales",AlimentosSMAECOPIA2[[#This Row],[Proteina]],"")</f>
        <v/>
      </c>
      <c r="N1223" s="8">
        <f>AlimentosSMAECOPIA2[[#This Row],[Fibra]]/AlimentosSMAECOPIA2[[#This Row],[Peso_neto]]</f>
        <v>0</v>
      </c>
    </row>
    <row r="1224" spans="2:14" hidden="1" x14ac:dyDescent="0.25">
      <c r="B1224" s="17" t="s">
        <v>1758</v>
      </c>
      <c r="C1224" s="3" t="s">
        <v>9</v>
      </c>
      <c r="D1224" s="4">
        <v>0.25</v>
      </c>
      <c r="E1224" s="2" t="s">
        <v>50</v>
      </c>
      <c r="F1224" s="4">
        <v>62</v>
      </c>
      <c r="G1224" s="4">
        <v>62</v>
      </c>
      <c r="H1224" s="4">
        <v>107</v>
      </c>
      <c r="I1224" s="4">
        <v>6.9</v>
      </c>
      <c r="J1224" s="4">
        <v>8</v>
      </c>
      <c r="K1224" s="4">
        <v>1.9</v>
      </c>
      <c r="L1224" s="8">
        <v>0</v>
      </c>
      <c r="M1224" s="4" t="str">
        <f>IF(AlimentosSMAECOPIA2[[#This Row],[Categoria]]="Cereales",AlimentosSMAECOPIA2[[#This Row],[Proteina]],"")</f>
        <v/>
      </c>
      <c r="N1224" s="8">
        <f>AlimentosSMAECOPIA2[[#This Row],[Fibra]]/AlimentosSMAECOPIA2[[#This Row],[Peso_neto]]</f>
        <v>0</v>
      </c>
    </row>
    <row r="1225" spans="2:14" hidden="1" x14ac:dyDescent="0.25">
      <c r="B1225" s="17" t="s">
        <v>1761</v>
      </c>
      <c r="C1225" s="3" t="s">
        <v>9</v>
      </c>
      <c r="D1225" s="4">
        <v>23</v>
      </c>
      <c r="E1225" s="2" t="s">
        <v>10</v>
      </c>
      <c r="F1225" s="4">
        <v>23</v>
      </c>
      <c r="G1225" s="4">
        <v>23</v>
      </c>
      <c r="H1225" s="4">
        <v>89</v>
      </c>
      <c r="I1225" s="4">
        <v>7.3</v>
      </c>
      <c r="J1225" s="4">
        <v>6.2</v>
      </c>
      <c r="K1225" s="4">
        <v>0.8</v>
      </c>
      <c r="L1225" s="8">
        <v>0</v>
      </c>
      <c r="M1225" s="4" t="str">
        <f>IF(AlimentosSMAECOPIA2[[#This Row],[Categoria]]="Cereales",AlimentosSMAECOPIA2[[#This Row],[Proteina]],"")</f>
        <v/>
      </c>
      <c r="N1225" s="8">
        <f>AlimentosSMAECOPIA2[[#This Row],[Fibra]]/AlimentosSMAECOPIA2[[#This Row],[Peso_neto]]</f>
        <v>0</v>
      </c>
    </row>
    <row r="1226" spans="2:14" hidden="1" x14ac:dyDescent="0.25">
      <c r="B1226" s="17" t="s">
        <v>1762</v>
      </c>
      <c r="C1226" s="3" t="s">
        <v>9</v>
      </c>
      <c r="D1226" s="4">
        <v>25</v>
      </c>
      <c r="E1226" s="2" t="s">
        <v>10</v>
      </c>
      <c r="F1226" s="4">
        <v>25</v>
      </c>
      <c r="G1226" s="4">
        <v>25</v>
      </c>
      <c r="H1226" s="4">
        <v>92</v>
      </c>
      <c r="I1226" s="4">
        <v>5.4</v>
      </c>
      <c r="J1226" s="4">
        <v>7.7</v>
      </c>
      <c r="K1226" s="4">
        <v>0.5</v>
      </c>
      <c r="L1226" s="8">
        <v>0</v>
      </c>
      <c r="M1226" s="4" t="str">
        <f>IF(AlimentosSMAECOPIA2[[#This Row],[Categoria]]="Cereales",AlimentosSMAECOPIA2[[#This Row],[Proteina]],"")</f>
        <v/>
      </c>
      <c r="N1226" s="8">
        <f>AlimentosSMAECOPIA2[[#This Row],[Fibra]]/AlimentosSMAECOPIA2[[#This Row],[Peso_neto]]</f>
        <v>0</v>
      </c>
    </row>
    <row r="1227" spans="2:14" hidden="1" x14ac:dyDescent="0.25">
      <c r="B1227" s="17" t="s">
        <v>1763</v>
      </c>
      <c r="C1227" s="3" t="s">
        <v>9</v>
      </c>
      <c r="D1227" s="4">
        <v>1</v>
      </c>
      <c r="E1227" s="2" t="s">
        <v>476</v>
      </c>
      <c r="F1227" s="4">
        <v>28</v>
      </c>
      <c r="G1227" s="4">
        <v>28</v>
      </c>
      <c r="H1227" s="4">
        <v>106</v>
      </c>
      <c r="I1227" s="4">
        <v>7.5</v>
      </c>
      <c r="J1227" s="4">
        <v>7.8</v>
      </c>
      <c r="K1227" s="4">
        <v>1.5</v>
      </c>
      <c r="L1227" s="8">
        <v>0</v>
      </c>
      <c r="M1227" s="4" t="str">
        <f>IF(AlimentosSMAECOPIA2[[#This Row],[Categoria]]="Cereales",AlimentosSMAECOPIA2[[#This Row],[Proteina]],"")</f>
        <v/>
      </c>
      <c r="N1227" s="8">
        <f>AlimentosSMAECOPIA2[[#This Row],[Fibra]]/AlimentosSMAECOPIA2[[#This Row],[Peso_neto]]</f>
        <v>0</v>
      </c>
    </row>
    <row r="1228" spans="2:14" hidden="1" x14ac:dyDescent="0.25">
      <c r="B1228" s="17" t="s">
        <v>1765</v>
      </c>
      <c r="C1228" s="3" t="s">
        <v>9</v>
      </c>
      <c r="D1228" s="4">
        <v>6</v>
      </c>
      <c r="E1228" s="2" t="s">
        <v>52</v>
      </c>
      <c r="F1228" s="4">
        <v>43</v>
      </c>
      <c r="G1228" s="4">
        <v>43</v>
      </c>
      <c r="H1228" s="4">
        <v>95</v>
      </c>
      <c r="I1228" s="4">
        <v>7.4</v>
      </c>
      <c r="J1228" s="4">
        <v>6.3</v>
      </c>
      <c r="K1228" s="4">
        <v>2.2999999999999998</v>
      </c>
      <c r="L1228" s="8">
        <v>0</v>
      </c>
      <c r="M1228" s="4" t="str">
        <f>IF(AlimentosSMAECOPIA2[[#This Row],[Categoria]]="Cereales",AlimentosSMAECOPIA2[[#This Row],[Proteina]],"")</f>
        <v/>
      </c>
      <c r="N1228" s="8">
        <f>AlimentosSMAECOPIA2[[#This Row],[Fibra]]/AlimentosSMAECOPIA2[[#This Row],[Peso_neto]]</f>
        <v>0</v>
      </c>
    </row>
    <row r="1229" spans="2:14" hidden="1" x14ac:dyDescent="0.25">
      <c r="B1229" s="17" t="s">
        <v>1766</v>
      </c>
      <c r="C1229" s="3" t="s">
        <v>9</v>
      </c>
      <c r="D1229" s="4">
        <v>1.5</v>
      </c>
      <c r="E1229" s="2" t="s">
        <v>476</v>
      </c>
      <c r="F1229" s="4">
        <v>27</v>
      </c>
      <c r="G1229" s="4">
        <v>27</v>
      </c>
      <c r="H1229" s="4">
        <v>101</v>
      </c>
      <c r="I1229" s="4">
        <v>6</v>
      </c>
      <c r="J1229" s="4">
        <v>8.5</v>
      </c>
      <c r="K1229" s="4">
        <v>0.4</v>
      </c>
      <c r="L1229" s="8">
        <v>0</v>
      </c>
      <c r="M1229" s="4" t="str">
        <f>IF(AlimentosSMAECOPIA2[[#This Row],[Categoria]]="Cereales",AlimentosSMAECOPIA2[[#This Row],[Proteina]],"")</f>
        <v/>
      </c>
      <c r="N1229" s="8">
        <f>AlimentosSMAECOPIA2[[#This Row],[Fibra]]/AlimentosSMAECOPIA2[[#This Row],[Peso_neto]]</f>
        <v>0</v>
      </c>
    </row>
    <row r="1230" spans="2:14" hidden="1" x14ac:dyDescent="0.25">
      <c r="B1230" s="17" t="s">
        <v>1768</v>
      </c>
      <c r="C1230" s="3" t="s">
        <v>9</v>
      </c>
      <c r="D1230" s="4">
        <v>25</v>
      </c>
      <c r="E1230" s="2" t="s">
        <v>10</v>
      </c>
      <c r="F1230" s="4">
        <v>25</v>
      </c>
      <c r="G1230" s="4">
        <v>25</v>
      </c>
      <c r="H1230" s="4">
        <v>92</v>
      </c>
      <c r="I1230" s="4">
        <v>5.4</v>
      </c>
      <c r="J1230" s="4">
        <v>7.7</v>
      </c>
      <c r="K1230" s="4">
        <v>0.5</v>
      </c>
      <c r="L1230" s="8">
        <v>0</v>
      </c>
      <c r="M1230" s="4" t="str">
        <f>IF(AlimentosSMAECOPIA2[[#This Row],[Categoria]]="Cereales",AlimentosSMAECOPIA2[[#This Row],[Proteina]],"")</f>
        <v/>
      </c>
      <c r="N1230" s="8">
        <f>AlimentosSMAECOPIA2[[#This Row],[Fibra]]/AlimentosSMAECOPIA2[[#This Row],[Peso_neto]]</f>
        <v>0</v>
      </c>
    </row>
    <row r="1231" spans="2:14" hidden="1" x14ac:dyDescent="0.25">
      <c r="B1231" s="17" t="s">
        <v>1769</v>
      </c>
      <c r="C1231" s="3" t="s">
        <v>9</v>
      </c>
      <c r="D1231" s="4">
        <v>35</v>
      </c>
      <c r="E1231" s="2" t="s">
        <v>10</v>
      </c>
      <c r="F1231" s="4">
        <v>35</v>
      </c>
      <c r="G1231" s="4">
        <v>35</v>
      </c>
      <c r="H1231" s="4">
        <v>100</v>
      </c>
      <c r="I1231" s="4">
        <v>6.3</v>
      </c>
      <c r="J1231" s="4">
        <v>7.5</v>
      </c>
      <c r="K1231" s="4">
        <v>3.8</v>
      </c>
      <c r="L1231" s="8">
        <v>0</v>
      </c>
      <c r="M1231" s="4" t="str">
        <f>IF(AlimentosSMAECOPIA2[[#This Row],[Categoria]]="Cereales",AlimentosSMAECOPIA2[[#This Row],[Proteina]],"")</f>
        <v/>
      </c>
      <c r="N1231" s="8">
        <f>AlimentosSMAECOPIA2[[#This Row],[Fibra]]/AlimentosSMAECOPIA2[[#This Row],[Peso_neto]]</f>
        <v>0</v>
      </c>
    </row>
    <row r="1232" spans="2:14" hidden="1" x14ac:dyDescent="0.25">
      <c r="B1232" s="17" t="s">
        <v>1770</v>
      </c>
      <c r="C1232" s="3" t="s">
        <v>9</v>
      </c>
      <c r="D1232" s="4">
        <v>2</v>
      </c>
      <c r="E1232" s="2" t="s">
        <v>52</v>
      </c>
      <c r="F1232" s="4">
        <v>33</v>
      </c>
      <c r="G1232" s="4">
        <v>33</v>
      </c>
      <c r="H1232" s="4">
        <v>91</v>
      </c>
      <c r="I1232" s="4">
        <v>4</v>
      </c>
      <c r="J1232" s="4">
        <v>6.9</v>
      </c>
      <c r="K1232" s="4">
        <v>3</v>
      </c>
      <c r="L1232" s="8">
        <v>0</v>
      </c>
      <c r="M1232" s="4" t="str">
        <f>IF(AlimentosSMAECOPIA2[[#This Row],[Categoria]]="Cereales",AlimentosSMAECOPIA2[[#This Row],[Proteina]],"")</f>
        <v/>
      </c>
      <c r="N1232" s="8">
        <f>AlimentosSMAECOPIA2[[#This Row],[Fibra]]/AlimentosSMAECOPIA2[[#This Row],[Peso_neto]]</f>
        <v>0</v>
      </c>
    </row>
    <row r="1233" spans="2:14" hidden="1" x14ac:dyDescent="0.25">
      <c r="B1233" s="17" t="s">
        <v>1787</v>
      </c>
      <c r="C1233" s="3" t="s">
        <v>9</v>
      </c>
      <c r="D1233" s="4">
        <v>350</v>
      </c>
      <c r="E1233" s="2" t="s">
        <v>10</v>
      </c>
      <c r="F1233" s="4">
        <v>350</v>
      </c>
      <c r="G1233" s="4">
        <v>35</v>
      </c>
      <c r="H1233" s="4">
        <v>104</v>
      </c>
      <c r="I1233" s="4">
        <v>5.6</v>
      </c>
      <c r="J1233" s="4">
        <v>8.9</v>
      </c>
      <c r="K1233" s="4">
        <v>0</v>
      </c>
      <c r="L1233" s="8">
        <v>0</v>
      </c>
      <c r="M1233" s="4" t="str">
        <f>IF(AlimentosSMAECOPIA2[[#This Row],[Categoria]]="Cereales",AlimentosSMAECOPIA2[[#This Row],[Proteina]],"")</f>
        <v/>
      </c>
      <c r="N1233" s="8">
        <f>AlimentosSMAECOPIA2[[#This Row],[Fibra]]/AlimentosSMAECOPIA2[[#This Row],[Peso_neto]]</f>
        <v>0</v>
      </c>
    </row>
    <row r="1234" spans="2:14" hidden="1" x14ac:dyDescent="0.25">
      <c r="B1234" s="17" t="s">
        <v>1788</v>
      </c>
      <c r="C1234" s="3" t="s">
        <v>9</v>
      </c>
      <c r="D1234" s="4">
        <v>350</v>
      </c>
      <c r="E1234" s="2" t="s">
        <v>10</v>
      </c>
      <c r="F1234" s="4">
        <v>350</v>
      </c>
      <c r="G1234" s="4">
        <v>35</v>
      </c>
      <c r="H1234" s="4">
        <v>104</v>
      </c>
      <c r="I1234" s="4">
        <v>5.6</v>
      </c>
      <c r="J1234" s="4">
        <v>8.9</v>
      </c>
      <c r="K1234" s="4">
        <v>0</v>
      </c>
      <c r="L1234" s="8">
        <v>0</v>
      </c>
      <c r="M1234" s="4" t="str">
        <f>IF(AlimentosSMAECOPIA2[[#This Row],[Categoria]]="Cereales",AlimentosSMAECOPIA2[[#This Row],[Proteina]],"")</f>
        <v/>
      </c>
      <c r="N1234" s="8">
        <f>AlimentosSMAECOPIA2[[#This Row],[Fibra]]/AlimentosSMAECOPIA2[[#This Row],[Peso_neto]]</f>
        <v>0</v>
      </c>
    </row>
    <row r="1235" spans="2:14" hidden="1" x14ac:dyDescent="0.25">
      <c r="B1235" s="17" t="s">
        <v>1791</v>
      </c>
      <c r="C1235" s="3" t="s">
        <v>9</v>
      </c>
      <c r="D1235" s="4">
        <v>350</v>
      </c>
      <c r="E1235" s="2" t="s">
        <v>10</v>
      </c>
      <c r="F1235" s="4">
        <v>350</v>
      </c>
      <c r="G1235" s="4">
        <v>35</v>
      </c>
      <c r="H1235" s="4">
        <v>104</v>
      </c>
      <c r="I1235" s="4">
        <v>5.6</v>
      </c>
      <c r="J1235" s="4">
        <v>8.9</v>
      </c>
      <c r="K1235" s="4">
        <v>0</v>
      </c>
      <c r="L1235" s="8">
        <v>0</v>
      </c>
      <c r="M1235" s="4" t="str">
        <f>IF(AlimentosSMAECOPIA2[[#This Row],[Categoria]]="Cereales",AlimentosSMAECOPIA2[[#This Row],[Proteina]],"")</f>
        <v/>
      </c>
      <c r="N1235" s="8">
        <f>AlimentosSMAECOPIA2[[#This Row],[Fibra]]/AlimentosSMAECOPIA2[[#This Row],[Peso_neto]]</f>
        <v>0</v>
      </c>
    </row>
    <row r="1236" spans="2:14" hidden="1" x14ac:dyDescent="0.25">
      <c r="B1236" s="17" t="s">
        <v>1792</v>
      </c>
      <c r="C1236" s="3" t="s">
        <v>9</v>
      </c>
      <c r="D1236" s="4">
        <v>350</v>
      </c>
      <c r="E1236" s="2" t="s">
        <v>10</v>
      </c>
      <c r="F1236" s="4">
        <v>350</v>
      </c>
      <c r="G1236" s="4">
        <v>35</v>
      </c>
      <c r="H1236" s="4">
        <v>104</v>
      </c>
      <c r="I1236" s="4">
        <v>5.6</v>
      </c>
      <c r="J1236" s="4">
        <v>8.9</v>
      </c>
      <c r="K1236" s="4">
        <v>0</v>
      </c>
      <c r="L1236" s="8">
        <v>0</v>
      </c>
      <c r="M1236" s="4" t="str">
        <f>IF(AlimentosSMAECOPIA2[[#This Row],[Categoria]]="Cereales",AlimentosSMAECOPIA2[[#This Row],[Proteina]],"")</f>
        <v/>
      </c>
      <c r="N1236" s="8">
        <f>AlimentosSMAECOPIA2[[#This Row],[Fibra]]/AlimentosSMAECOPIA2[[#This Row],[Peso_neto]]</f>
        <v>0</v>
      </c>
    </row>
    <row r="1237" spans="2:14" hidden="1" x14ac:dyDescent="0.25">
      <c r="B1237" s="17" t="s">
        <v>1793</v>
      </c>
      <c r="C1237" s="3" t="s">
        <v>9</v>
      </c>
      <c r="D1237" s="4">
        <v>350</v>
      </c>
      <c r="E1237" s="2" t="s">
        <v>10</v>
      </c>
      <c r="F1237" s="4">
        <v>350</v>
      </c>
      <c r="G1237" s="4">
        <v>35</v>
      </c>
      <c r="H1237" s="4">
        <v>104</v>
      </c>
      <c r="I1237" s="4">
        <v>5.6</v>
      </c>
      <c r="J1237" s="4">
        <v>8.9</v>
      </c>
      <c r="K1237" s="4">
        <v>0</v>
      </c>
      <c r="L1237" s="8">
        <v>0</v>
      </c>
      <c r="M1237" s="4" t="str">
        <f>IF(AlimentosSMAECOPIA2[[#This Row],[Categoria]]="Cereales",AlimentosSMAECOPIA2[[#This Row],[Proteina]],"")</f>
        <v/>
      </c>
      <c r="N1237" s="8">
        <f>AlimentosSMAECOPIA2[[#This Row],[Fibra]]/AlimentosSMAECOPIA2[[#This Row],[Peso_neto]]</f>
        <v>0</v>
      </c>
    </row>
    <row r="1238" spans="2:14" hidden="1" x14ac:dyDescent="0.25">
      <c r="B1238" s="17" t="s">
        <v>1794</v>
      </c>
      <c r="C1238" s="3" t="s">
        <v>9</v>
      </c>
      <c r="D1238" s="4">
        <v>30</v>
      </c>
      <c r="E1238" s="2" t="s">
        <v>10</v>
      </c>
      <c r="F1238" s="4">
        <v>30</v>
      </c>
      <c r="G1238" s="4">
        <v>30</v>
      </c>
      <c r="H1238" s="4">
        <v>82</v>
      </c>
      <c r="I1238" s="4">
        <v>5.3</v>
      </c>
      <c r="J1238" s="4">
        <v>6.6</v>
      </c>
      <c r="K1238" s="4">
        <v>0</v>
      </c>
      <c r="L1238" s="8">
        <v>0</v>
      </c>
      <c r="M1238" s="4" t="str">
        <f>IF(AlimentosSMAECOPIA2[[#This Row],[Categoria]]="Cereales",AlimentosSMAECOPIA2[[#This Row],[Proteina]],"")</f>
        <v/>
      </c>
      <c r="N1238" s="8">
        <f>AlimentosSMAECOPIA2[[#This Row],[Fibra]]/AlimentosSMAECOPIA2[[#This Row],[Peso_neto]]</f>
        <v>0</v>
      </c>
    </row>
    <row r="1239" spans="2:14" hidden="1" x14ac:dyDescent="0.25">
      <c r="B1239" s="17" t="s">
        <v>1822</v>
      </c>
      <c r="C1239" s="3" t="s">
        <v>9</v>
      </c>
      <c r="D1239" s="4">
        <v>3</v>
      </c>
      <c r="E1239" s="2" t="s">
        <v>476</v>
      </c>
      <c r="F1239" s="4">
        <v>27</v>
      </c>
      <c r="G1239" s="4">
        <v>27</v>
      </c>
      <c r="H1239" s="4">
        <v>104</v>
      </c>
      <c r="I1239" s="4">
        <v>6.3</v>
      </c>
      <c r="J1239" s="4">
        <v>8.1</v>
      </c>
      <c r="K1239" s="4">
        <v>1</v>
      </c>
      <c r="L1239" s="8">
        <v>0</v>
      </c>
      <c r="M1239" s="4" t="str">
        <f>IF(AlimentosSMAECOPIA2[[#This Row],[Categoria]]="Cereales",AlimentosSMAECOPIA2[[#This Row],[Proteina]],"")</f>
        <v/>
      </c>
      <c r="N1239" s="8">
        <f>AlimentosSMAECOPIA2[[#This Row],[Fibra]]/AlimentosSMAECOPIA2[[#This Row],[Peso_neto]]</f>
        <v>0</v>
      </c>
    </row>
    <row r="1240" spans="2:14" hidden="1" x14ac:dyDescent="0.25">
      <c r="B1240" s="17" t="s">
        <v>1824</v>
      </c>
      <c r="C1240" s="3" t="s">
        <v>9</v>
      </c>
      <c r="D1240" s="4">
        <v>6</v>
      </c>
      <c r="E1240" s="2" t="s">
        <v>476</v>
      </c>
      <c r="F1240" s="4">
        <v>42</v>
      </c>
      <c r="G1240" s="4">
        <v>42</v>
      </c>
      <c r="H1240" s="4">
        <v>110</v>
      </c>
      <c r="I1240" s="4">
        <v>6.4</v>
      </c>
      <c r="J1240" s="4">
        <v>8.8000000000000007</v>
      </c>
      <c r="K1240" s="4">
        <v>1.1000000000000001</v>
      </c>
      <c r="L1240" s="8">
        <v>0</v>
      </c>
      <c r="M1240" s="4" t="str">
        <f>IF(AlimentosSMAECOPIA2[[#This Row],[Categoria]]="Cereales",AlimentosSMAECOPIA2[[#This Row],[Proteina]],"")</f>
        <v/>
      </c>
      <c r="N1240" s="8">
        <f>AlimentosSMAECOPIA2[[#This Row],[Fibra]]/AlimentosSMAECOPIA2[[#This Row],[Peso_neto]]</f>
        <v>0</v>
      </c>
    </row>
    <row r="1241" spans="2:14" hidden="1" x14ac:dyDescent="0.25">
      <c r="B1241" s="17" t="s">
        <v>1826</v>
      </c>
      <c r="C1241" s="3" t="s">
        <v>9</v>
      </c>
      <c r="D1241" s="4">
        <v>0.75</v>
      </c>
      <c r="E1241" s="2" t="s">
        <v>45</v>
      </c>
      <c r="F1241" s="4">
        <v>34</v>
      </c>
      <c r="G1241" s="4">
        <v>34</v>
      </c>
      <c r="H1241" s="4">
        <v>114</v>
      </c>
      <c r="I1241" s="4">
        <v>6.6</v>
      </c>
      <c r="J1241" s="4">
        <v>9.6</v>
      </c>
      <c r="K1241" s="4">
        <v>0</v>
      </c>
      <c r="L1241" s="8">
        <v>0</v>
      </c>
      <c r="M1241" s="4" t="str">
        <f>IF(AlimentosSMAECOPIA2[[#This Row],[Categoria]]="Cereales",AlimentosSMAECOPIA2[[#This Row],[Proteina]],"")</f>
        <v/>
      </c>
      <c r="N1241" s="8">
        <f>AlimentosSMAECOPIA2[[#This Row],[Fibra]]/AlimentosSMAECOPIA2[[#This Row],[Peso_neto]]</f>
        <v>0</v>
      </c>
    </row>
    <row r="1242" spans="2:14" hidden="1" x14ac:dyDescent="0.25">
      <c r="B1242" s="17" t="s">
        <v>1827</v>
      </c>
      <c r="C1242" s="3" t="s">
        <v>9</v>
      </c>
      <c r="D1242" s="4">
        <v>0.5</v>
      </c>
      <c r="E1242" s="2" t="s">
        <v>45</v>
      </c>
      <c r="F1242" s="4">
        <v>34</v>
      </c>
      <c r="G1242" s="4">
        <v>34</v>
      </c>
      <c r="H1242" s="4">
        <v>109</v>
      </c>
      <c r="I1242" s="4">
        <v>4.0999999999999996</v>
      </c>
      <c r="J1242" s="4">
        <v>9.8000000000000007</v>
      </c>
      <c r="K1242" s="4">
        <v>0.8</v>
      </c>
      <c r="L1242" s="8">
        <v>0</v>
      </c>
      <c r="M1242" s="4" t="str">
        <f>IF(AlimentosSMAECOPIA2[[#This Row],[Categoria]]="Cereales",AlimentosSMAECOPIA2[[#This Row],[Proteina]],"")</f>
        <v/>
      </c>
      <c r="N1242" s="8">
        <f>AlimentosSMAECOPIA2[[#This Row],[Fibra]]/AlimentosSMAECOPIA2[[#This Row],[Peso_neto]]</f>
        <v>0</v>
      </c>
    </row>
    <row r="1243" spans="2:14" hidden="1" x14ac:dyDescent="0.25">
      <c r="B1243" s="17" t="s">
        <v>1828</v>
      </c>
      <c r="C1243" s="3" t="s">
        <v>9</v>
      </c>
      <c r="D1243" s="4">
        <v>0.75</v>
      </c>
      <c r="E1243" s="2" t="s">
        <v>45</v>
      </c>
      <c r="F1243" s="4">
        <v>34</v>
      </c>
      <c r="G1243" s="4">
        <v>34</v>
      </c>
      <c r="H1243" s="4">
        <v>100</v>
      </c>
      <c r="I1243" s="4">
        <v>6.2</v>
      </c>
      <c r="J1243" s="4">
        <v>8.1</v>
      </c>
      <c r="K1243" s="4">
        <v>0</v>
      </c>
      <c r="L1243" s="8">
        <v>0</v>
      </c>
      <c r="M1243" s="4" t="str">
        <f>IF(AlimentosSMAECOPIA2[[#This Row],[Categoria]]="Cereales",AlimentosSMAECOPIA2[[#This Row],[Proteina]],"")</f>
        <v/>
      </c>
      <c r="N1243" s="8">
        <f>AlimentosSMAECOPIA2[[#This Row],[Fibra]]/AlimentosSMAECOPIA2[[#This Row],[Peso_neto]]</f>
        <v>0</v>
      </c>
    </row>
    <row r="1244" spans="2:14" hidden="1" x14ac:dyDescent="0.25">
      <c r="B1244" s="17" t="s">
        <v>1829</v>
      </c>
      <c r="C1244" s="3" t="s">
        <v>9</v>
      </c>
      <c r="D1244" s="4">
        <v>0.75</v>
      </c>
      <c r="E1244" s="2" t="s">
        <v>45</v>
      </c>
      <c r="F1244" s="4">
        <v>34</v>
      </c>
      <c r="G1244" s="4">
        <v>34</v>
      </c>
      <c r="H1244" s="4">
        <v>114</v>
      </c>
      <c r="I1244" s="4">
        <v>6.6</v>
      </c>
      <c r="J1244" s="4">
        <v>9.6</v>
      </c>
      <c r="K1244" s="4">
        <v>0</v>
      </c>
      <c r="L1244" s="8">
        <v>0</v>
      </c>
      <c r="M1244" s="4" t="str">
        <f>IF(AlimentosSMAECOPIA2[[#This Row],[Categoria]]="Cereales",AlimentosSMAECOPIA2[[#This Row],[Proteina]],"")</f>
        <v/>
      </c>
      <c r="N1244" s="8">
        <f>AlimentosSMAECOPIA2[[#This Row],[Fibra]]/AlimentosSMAECOPIA2[[#This Row],[Peso_neto]]</f>
        <v>0</v>
      </c>
    </row>
    <row r="1245" spans="2:14" hidden="1" x14ac:dyDescent="0.25">
      <c r="B1245" s="17" t="s">
        <v>1830</v>
      </c>
      <c r="C1245" s="3" t="s">
        <v>9</v>
      </c>
      <c r="D1245" s="4">
        <v>0.5</v>
      </c>
      <c r="E1245" s="2" t="s">
        <v>45</v>
      </c>
      <c r="F1245" s="4">
        <v>29</v>
      </c>
      <c r="G1245" s="4">
        <v>29</v>
      </c>
      <c r="H1245" s="4">
        <v>90</v>
      </c>
      <c r="I1245" s="4">
        <v>3.4</v>
      </c>
      <c r="J1245" s="4">
        <v>8.1</v>
      </c>
      <c r="K1245" s="4">
        <v>0.5</v>
      </c>
      <c r="L1245" s="8">
        <v>0</v>
      </c>
      <c r="M1245" s="4" t="str">
        <f>IF(AlimentosSMAECOPIA2[[#This Row],[Categoria]]="Cereales",AlimentosSMAECOPIA2[[#This Row],[Proteina]],"")</f>
        <v/>
      </c>
      <c r="N1245" s="8">
        <f>AlimentosSMAECOPIA2[[#This Row],[Fibra]]/AlimentosSMAECOPIA2[[#This Row],[Peso_neto]]</f>
        <v>0</v>
      </c>
    </row>
    <row r="1246" spans="2:14" hidden="1" x14ac:dyDescent="0.25">
      <c r="B1246" s="17" t="s">
        <v>1832</v>
      </c>
      <c r="C1246" s="3" t="s">
        <v>9</v>
      </c>
      <c r="D1246" s="4">
        <v>3</v>
      </c>
      <c r="E1246" s="2" t="s">
        <v>45</v>
      </c>
      <c r="F1246" s="4">
        <v>48</v>
      </c>
      <c r="G1246" s="4">
        <v>48</v>
      </c>
      <c r="H1246" s="4">
        <v>110</v>
      </c>
      <c r="I1246" s="4">
        <v>5</v>
      </c>
      <c r="J1246" s="4">
        <v>9.3000000000000007</v>
      </c>
      <c r="K1246" s="4">
        <v>1.2</v>
      </c>
      <c r="L1246" s="8">
        <v>0</v>
      </c>
      <c r="M1246" s="4" t="str">
        <f>IF(AlimentosSMAECOPIA2[[#This Row],[Categoria]]="Cereales",AlimentosSMAECOPIA2[[#This Row],[Proteina]],"")</f>
        <v/>
      </c>
      <c r="N1246" s="8">
        <f>AlimentosSMAECOPIA2[[#This Row],[Fibra]]/AlimentosSMAECOPIA2[[#This Row],[Peso_neto]]</f>
        <v>0</v>
      </c>
    </row>
    <row r="1247" spans="2:14" hidden="1" x14ac:dyDescent="0.25">
      <c r="B1247" s="17" t="s">
        <v>1833</v>
      </c>
      <c r="C1247" s="3" t="s">
        <v>9</v>
      </c>
      <c r="D1247" s="4">
        <v>1.5</v>
      </c>
      <c r="E1247" s="2" t="s">
        <v>45</v>
      </c>
      <c r="F1247" s="4">
        <v>41</v>
      </c>
      <c r="G1247" s="4">
        <v>41</v>
      </c>
      <c r="H1247" s="4">
        <v>93</v>
      </c>
      <c r="I1247" s="4">
        <v>4.3</v>
      </c>
      <c r="J1247" s="4">
        <v>7.9</v>
      </c>
      <c r="K1247" s="4">
        <v>1.1000000000000001</v>
      </c>
      <c r="L1247" s="8">
        <v>0</v>
      </c>
      <c r="M1247" s="4" t="str">
        <f>IF(AlimentosSMAECOPIA2[[#This Row],[Categoria]]="Cereales",AlimentosSMAECOPIA2[[#This Row],[Proteina]],"")</f>
        <v/>
      </c>
      <c r="N1247" s="8">
        <f>AlimentosSMAECOPIA2[[#This Row],[Fibra]]/AlimentosSMAECOPIA2[[#This Row],[Peso_neto]]</f>
        <v>0</v>
      </c>
    </row>
    <row r="1248" spans="2:14" hidden="1" x14ac:dyDescent="0.25">
      <c r="B1248" s="17" t="s">
        <v>1891</v>
      </c>
      <c r="C1248" s="3" t="s">
        <v>9</v>
      </c>
      <c r="D1248" s="4">
        <v>60</v>
      </c>
      <c r="E1248" s="2" t="s">
        <v>10</v>
      </c>
      <c r="F1248" s="4">
        <v>60</v>
      </c>
      <c r="G1248" s="4">
        <v>60</v>
      </c>
      <c r="H1248" s="4">
        <v>91</v>
      </c>
      <c r="I1248" s="4">
        <v>7</v>
      </c>
      <c r="J1248" s="4">
        <v>6.3</v>
      </c>
      <c r="K1248" s="4">
        <v>0.9</v>
      </c>
      <c r="L1248" s="8">
        <v>0</v>
      </c>
      <c r="M1248" s="4" t="str">
        <f>IF(AlimentosSMAECOPIA2[[#This Row],[Categoria]]="Cereales",AlimentosSMAECOPIA2[[#This Row],[Proteina]],"")</f>
        <v/>
      </c>
      <c r="N1248" s="8">
        <f>AlimentosSMAECOPIA2[[#This Row],[Fibra]]/AlimentosSMAECOPIA2[[#This Row],[Peso_neto]]</f>
        <v>0</v>
      </c>
    </row>
    <row r="1249" spans="2:14" hidden="1" x14ac:dyDescent="0.25">
      <c r="B1249" s="17" t="s">
        <v>1892</v>
      </c>
      <c r="C1249" s="3" t="s">
        <v>9</v>
      </c>
      <c r="D1249" s="4">
        <v>75</v>
      </c>
      <c r="E1249" s="2" t="s">
        <v>10</v>
      </c>
      <c r="F1249" s="4">
        <v>75</v>
      </c>
      <c r="G1249" s="4">
        <v>74</v>
      </c>
      <c r="H1249" s="4">
        <v>105</v>
      </c>
      <c r="I1249" s="4">
        <v>8</v>
      </c>
      <c r="J1249" s="4">
        <v>7.6</v>
      </c>
      <c r="K1249" s="4">
        <v>0.8</v>
      </c>
      <c r="L1249" s="8">
        <v>0</v>
      </c>
      <c r="M1249" s="4" t="str">
        <f>IF(AlimentosSMAECOPIA2[[#This Row],[Categoria]]="Cereales",AlimentosSMAECOPIA2[[#This Row],[Proteina]],"")</f>
        <v/>
      </c>
      <c r="N1249" s="8">
        <f>AlimentosSMAECOPIA2[[#This Row],[Fibra]]/AlimentosSMAECOPIA2[[#This Row],[Peso_neto]]</f>
        <v>0</v>
      </c>
    </row>
    <row r="1250" spans="2:14" hidden="1" x14ac:dyDescent="0.25">
      <c r="B1250" s="17" t="s">
        <v>1893</v>
      </c>
      <c r="C1250" s="3" t="s">
        <v>9</v>
      </c>
      <c r="D1250" s="4">
        <v>55</v>
      </c>
      <c r="E1250" s="2" t="s">
        <v>10</v>
      </c>
      <c r="F1250" s="4">
        <v>55</v>
      </c>
      <c r="G1250" s="4">
        <v>55</v>
      </c>
      <c r="H1250" s="4">
        <v>108</v>
      </c>
      <c r="I1250" s="4">
        <v>6.9</v>
      </c>
      <c r="J1250" s="4">
        <v>8.6999999999999993</v>
      </c>
      <c r="K1250" s="4">
        <v>0</v>
      </c>
      <c r="L1250" s="8">
        <v>0</v>
      </c>
      <c r="M1250" s="4" t="str">
        <f>IF(AlimentosSMAECOPIA2[[#This Row],[Categoria]]="Cereales",AlimentosSMAECOPIA2[[#This Row],[Proteina]],"")</f>
        <v/>
      </c>
      <c r="N1250" s="8">
        <f>AlimentosSMAECOPIA2[[#This Row],[Fibra]]/AlimentosSMAECOPIA2[[#This Row],[Peso_neto]]</f>
        <v>0</v>
      </c>
    </row>
    <row r="1251" spans="2:14" hidden="1" x14ac:dyDescent="0.25">
      <c r="B1251" s="17" t="s">
        <v>1931</v>
      </c>
      <c r="C1251" s="3" t="s">
        <v>9</v>
      </c>
      <c r="D1251" s="4">
        <v>35</v>
      </c>
      <c r="E1251" s="2" t="s">
        <v>10</v>
      </c>
      <c r="F1251" s="4">
        <v>35</v>
      </c>
      <c r="G1251" s="4">
        <v>32</v>
      </c>
      <c r="H1251" s="4">
        <v>96</v>
      </c>
      <c r="I1251" s="4">
        <v>7.4</v>
      </c>
      <c r="J1251" s="4">
        <v>7.2</v>
      </c>
      <c r="K1251" s="4">
        <v>0</v>
      </c>
      <c r="L1251" s="8">
        <v>0</v>
      </c>
      <c r="M1251" s="4" t="str">
        <f>IF(AlimentosSMAECOPIA2[[#This Row],[Categoria]]="Cereales",AlimentosSMAECOPIA2[[#This Row],[Proteina]],"")</f>
        <v/>
      </c>
      <c r="N1251" s="8">
        <f>AlimentosSMAECOPIA2[[#This Row],[Fibra]]/AlimentosSMAECOPIA2[[#This Row],[Peso_neto]]</f>
        <v>0</v>
      </c>
    </row>
    <row r="1252" spans="2:14" hidden="1" x14ac:dyDescent="0.25">
      <c r="B1252" s="17" t="s">
        <v>1946</v>
      </c>
      <c r="C1252" s="3" t="s">
        <v>9</v>
      </c>
      <c r="D1252" s="4">
        <v>40</v>
      </c>
      <c r="E1252" s="2" t="s">
        <v>10</v>
      </c>
      <c r="F1252" s="4">
        <v>40</v>
      </c>
      <c r="G1252" s="4">
        <v>40</v>
      </c>
      <c r="H1252" s="4">
        <v>108</v>
      </c>
      <c r="I1252" s="4">
        <v>6.8</v>
      </c>
      <c r="J1252" s="4">
        <v>8</v>
      </c>
      <c r="K1252" s="4">
        <v>4.3</v>
      </c>
      <c r="L1252" s="8">
        <v>0</v>
      </c>
      <c r="M1252" s="4" t="str">
        <f>IF(AlimentosSMAECOPIA2[[#This Row],[Categoria]]="Cereales",AlimentosSMAECOPIA2[[#This Row],[Proteina]],"")</f>
        <v/>
      </c>
      <c r="N1252" s="8">
        <f>AlimentosSMAECOPIA2[[#This Row],[Fibra]]/AlimentosSMAECOPIA2[[#This Row],[Peso_neto]]</f>
        <v>0</v>
      </c>
    </row>
    <row r="1253" spans="2:14" hidden="1" x14ac:dyDescent="0.25">
      <c r="B1253" s="17" t="s">
        <v>1973</v>
      </c>
      <c r="C1253" s="3" t="s">
        <v>9</v>
      </c>
      <c r="D1253" s="4">
        <v>55</v>
      </c>
      <c r="E1253" s="2" t="s">
        <v>10</v>
      </c>
      <c r="F1253" s="4">
        <v>55</v>
      </c>
      <c r="G1253" s="4">
        <v>50</v>
      </c>
      <c r="H1253" s="4">
        <v>109</v>
      </c>
      <c r="I1253" s="4">
        <v>5.6</v>
      </c>
      <c r="J1253" s="4">
        <v>9.5</v>
      </c>
      <c r="K1253" s="4">
        <v>0</v>
      </c>
      <c r="L1253" s="8">
        <v>0</v>
      </c>
      <c r="M1253" s="4" t="str">
        <f>IF(AlimentosSMAECOPIA2[[#This Row],[Categoria]]="Cereales",AlimentosSMAECOPIA2[[#This Row],[Proteina]],"")</f>
        <v/>
      </c>
      <c r="N1253" s="8">
        <f>AlimentosSMAECOPIA2[[#This Row],[Fibra]]/AlimentosSMAECOPIA2[[#This Row],[Peso_neto]]</f>
        <v>0</v>
      </c>
    </row>
    <row r="1254" spans="2:14" hidden="1" x14ac:dyDescent="0.25">
      <c r="B1254" s="17" t="s">
        <v>1979</v>
      </c>
      <c r="C1254" s="3" t="s">
        <v>9</v>
      </c>
      <c r="D1254" s="4">
        <v>45</v>
      </c>
      <c r="E1254" s="2" t="s">
        <v>10</v>
      </c>
      <c r="F1254" s="4">
        <v>45</v>
      </c>
      <c r="G1254" s="4">
        <v>45</v>
      </c>
      <c r="H1254" s="4">
        <v>105</v>
      </c>
      <c r="I1254" s="4">
        <v>6.9</v>
      </c>
      <c r="J1254" s="4">
        <v>8.4</v>
      </c>
      <c r="K1254" s="4">
        <v>0</v>
      </c>
      <c r="L1254" s="8">
        <v>0</v>
      </c>
      <c r="M1254" s="4" t="str">
        <f>IF(AlimentosSMAECOPIA2[[#This Row],[Categoria]]="Cereales",AlimentosSMAECOPIA2[[#This Row],[Proteina]],"")</f>
        <v/>
      </c>
      <c r="N1254" s="8">
        <f>AlimentosSMAECOPIA2[[#This Row],[Fibra]]/AlimentosSMAECOPIA2[[#This Row],[Peso_neto]]</f>
        <v>0</v>
      </c>
    </row>
    <row r="1255" spans="2:14" hidden="1" x14ac:dyDescent="0.25">
      <c r="B1255" s="17" t="s">
        <v>1982</v>
      </c>
      <c r="C1255" s="3" t="s">
        <v>9</v>
      </c>
      <c r="D1255" s="4">
        <v>35</v>
      </c>
      <c r="E1255" s="2" t="s">
        <v>10</v>
      </c>
      <c r="F1255" s="4">
        <v>35</v>
      </c>
      <c r="G1255" s="4">
        <v>35</v>
      </c>
      <c r="H1255" s="4">
        <v>100</v>
      </c>
      <c r="I1255" s="4">
        <v>6.3</v>
      </c>
      <c r="J1255" s="4">
        <v>7.5</v>
      </c>
      <c r="K1255" s="4">
        <v>3.8</v>
      </c>
      <c r="L1255" s="8">
        <v>0</v>
      </c>
      <c r="M1255" s="4" t="str">
        <f>IF(AlimentosSMAECOPIA2[[#This Row],[Categoria]]="Cereales",AlimentosSMAECOPIA2[[#This Row],[Proteina]],"")</f>
        <v/>
      </c>
      <c r="N1255" s="8">
        <f>AlimentosSMAECOPIA2[[#This Row],[Fibra]]/AlimentosSMAECOPIA2[[#This Row],[Peso_neto]]</f>
        <v>0</v>
      </c>
    </row>
    <row r="1256" spans="2:14" hidden="1" x14ac:dyDescent="0.25">
      <c r="B1256" s="17" t="s">
        <v>2017</v>
      </c>
      <c r="C1256" s="3" t="s">
        <v>9</v>
      </c>
      <c r="D1256" s="4">
        <v>2</v>
      </c>
      <c r="E1256" s="2" t="s">
        <v>45</v>
      </c>
      <c r="F1256" s="4">
        <v>34</v>
      </c>
      <c r="G1256" s="4">
        <v>34</v>
      </c>
      <c r="H1256" s="4">
        <v>108</v>
      </c>
      <c r="I1256" s="4">
        <v>5.4</v>
      </c>
      <c r="J1256" s="4">
        <v>9</v>
      </c>
      <c r="K1256" s="4">
        <v>1.2</v>
      </c>
      <c r="L1256" s="8">
        <v>0</v>
      </c>
      <c r="M1256" s="4" t="str">
        <f>IF(AlimentosSMAECOPIA2[[#This Row],[Categoria]]="Cereales",AlimentosSMAECOPIA2[[#This Row],[Proteina]],"")</f>
        <v/>
      </c>
      <c r="N1256" s="8">
        <f>AlimentosSMAECOPIA2[[#This Row],[Fibra]]/AlimentosSMAECOPIA2[[#This Row],[Peso_neto]]</f>
        <v>0</v>
      </c>
    </row>
    <row r="1257" spans="2:14" hidden="1" x14ac:dyDescent="0.25">
      <c r="B1257" s="17" t="s">
        <v>2018</v>
      </c>
      <c r="C1257" s="3" t="s">
        <v>9</v>
      </c>
      <c r="D1257" s="4">
        <v>2</v>
      </c>
      <c r="E1257" s="2" t="s">
        <v>45</v>
      </c>
      <c r="F1257" s="4">
        <v>34</v>
      </c>
      <c r="G1257" s="4">
        <v>34</v>
      </c>
      <c r="H1257" s="4">
        <v>108</v>
      </c>
      <c r="I1257" s="4">
        <v>5.4</v>
      </c>
      <c r="J1257" s="4">
        <v>9</v>
      </c>
      <c r="K1257" s="4">
        <v>1.2</v>
      </c>
      <c r="L1257" s="8">
        <v>0</v>
      </c>
      <c r="M1257" s="4" t="str">
        <f>IF(AlimentosSMAECOPIA2[[#This Row],[Categoria]]="Cereales",AlimentosSMAECOPIA2[[#This Row],[Proteina]],"")</f>
        <v/>
      </c>
      <c r="N1257" s="8">
        <f>AlimentosSMAECOPIA2[[#This Row],[Fibra]]/AlimentosSMAECOPIA2[[#This Row],[Peso_neto]]</f>
        <v>0</v>
      </c>
    </row>
    <row r="1258" spans="2:14" hidden="1" x14ac:dyDescent="0.25">
      <c r="B1258" s="17" t="s">
        <v>2019</v>
      </c>
      <c r="C1258" s="3" t="s">
        <v>9</v>
      </c>
      <c r="D1258" s="4">
        <v>3</v>
      </c>
      <c r="E1258" s="2" t="s">
        <v>52</v>
      </c>
      <c r="F1258" s="4">
        <v>15</v>
      </c>
      <c r="G1258" s="4">
        <v>15</v>
      </c>
      <c r="H1258" s="4">
        <v>103</v>
      </c>
      <c r="I1258" s="4">
        <v>5.3</v>
      </c>
      <c r="J1258" s="4">
        <v>8.6</v>
      </c>
      <c r="K1258" s="4">
        <v>0.6</v>
      </c>
      <c r="L1258" s="8">
        <v>0</v>
      </c>
      <c r="M1258" s="4" t="str">
        <f>IF(AlimentosSMAECOPIA2[[#This Row],[Categoria]]="Cereales",AlimentosSMAECOPIA2[[#This Row],[Proteina]],"")</f>
        <v/>
      </c>
      <c r="N1258" s="8">
        <f>AlimentosSMAECOPIA2[[#This Row],[Fibra]]/AlimentosSMAECOPIA2[[#This Row],[Peso_neto]]</f>
        <v>0</v>
      </c>
    </row>
    <row r="1259" spans="2:14" hidden="1" x14ac:dyDescent="0.25">
      <c r="B1259" s="17" t="s">
        <v>103</v>
      </c>
      <c r="C1259" s="3" t="s">
        <v>21</v>
      </c>
      <c r="D1259" s="4">
        <v>35</v>
      </c>
      <c r="E1259" s="2" t="s">
        <v>10</v>
      </c>
      <c r="F1259" s="4">
        <v>35</v>
      </c>
      <c r="G1259" s="4">
        <v>33</v>
      </c>
      <c r="H1259" s="4">
        <v>51</v>
      </c>
      <c r="I1259" s="4">
        <v>6.8</v>
      </c>
      <c r="J1259" s="4">
        <v>2.6</v>
      </c>
      <c r="K1259" s="4">
        <v>0</v>
      </c>
      <c r="L1259" s="8">
        <v>0</v>
      </c>
      <c r="M1259" s="4" t="str">
        <f>IF(AlimentosSMAECOPIA2[[#This Row],[Categoria]]="Cereales",AlimentosSMAECOPIA2[[#This Row],[Proteina]],"")</f>
        <v/>
      </c>
      <c r="N1259" s="8">
        <f>AlimentosSMAECOPIA2[[#This Row],[Fibra]]/AlimentosSMAECOPIA2[[#This Row],[Peso_neto]]</f>
        <v>0</v>
      </c>
    </row>
    <row r="1260" spans="2:14" hidden="1" x14ac:dyDescent="0.25">
      <c r="B1260" s="17" t="s">
        <v>139</v>
      </c>
      <c r="C1260" s="3" t="s">
        <v>21</v>
      </c>
      <c r="D1260" s="4">
        <v>6</v>
      </c>
      <c r="E1260" s="2" t="s">
        <v>45</v>
      </c>
      <c r="F1260" s="4">
        <v>24</v>
      </c>
      <c r="G1260" s="4">
        <v>24</v>
      </c>
      <c r="H1260" s="4">
        <v>50</v>
      </c>
      <c r="I1260" s="4">
        <v>7</v>
      </c>
      <c r="J1260" s="4">
        <v>2.6</v>
      </c>
      <c r="K1260" s="4">
        <v>0</v>
      </c>
      <c r="L1260" s="8">
        <v>0</v>
      </c>
      <c r="M1260" s="4" t="str">
        <f>IF(AlimentosSMAECOPIA2[[#This Row],[Categoria]]="Cereales",AlimentosSMAECOPIA2[[#This Row],[Proteina]],"")</f>
        <v/>
      </c>
      <c r="N1260" s="8">
        <f>AlimentosSMAECOPIA2[[#This Row],[Fibra]]/AlimentosSMAECOPIA2[[#This Row],[Peso_neto]]</f>
        <v>0</v>
      </c>
    </row>
    <row r="1261" spans="2:14" hidden="1" x14ac:dyDescent="0.25">
      <c r="B1261" s="17" t="s">
        <v>149</v>
      </c>
      <c r="C1261" s="3" t="s">
        <v>21</v>
      </c>
      <c r="D1261" s="4">
        <v>25</v>
      </c>
      <c r="E1261" s="2" t="s">
        <v>10</v>
      </c>
      <c r="F1261" s="4">
        <v>25</v>
      </c>
      <c r="G1261" s="4">
        <v>25</v>
      </c>
      <c r="H1261" s="4">
        <v>51</v>
      </c>
      <c r="I1261" s="4">
        <v>5.8</v>
      </c>
      <c r="J1261" s="4">
        <v>2.9</v>
      </c>
      <c r="K1261" s="4">
        <v>0</v>
      </c>
      <c r="L1261" s="8">
        <v>0</v>
      </c>
      <c r="M1261" s="4" t="str">
        <f>IF(AlimentosSMAECOPIA2[[#This Row],[Categoria]]="Cereales",AlimentosSMAECOPIA2[[#This Row],[Proteina]],"")</f>
        <v/>
      </c>
      <c r="N1261" s="8">
        <f>AlimentosSMAECOPIA2[[#This Row],[Fibra]]/AlimentosSMAECOPIA2[[#This Row],[Peso_neto]]</f>
        <v>0</v>
      </c>
    </row>
    <row r="1262" spans="2:14" hidden="1" x14ac:dyDescent="0.25">
      <c r="B1262" s="17" t="s">
        <v>150</v>
      </c>
      <c r="C1262" s="3" t="s">
        <v>21</v>
      </c>
      <c r="D1262" s="4">
        <v>35</v>
      </c>
      <c r="E1262" s="2" t="s">
        <v>10</v>
      </c>
      <c r="F1262" s="4">
        <v>35</v>
      </c>
      <c r="G1262" s="4">
        <v>35</v>
      </c>
      <c r="H1262" s="4">
        <v>55</v>
      </c>
      <c r="I1262" s="4">
        <v>6.3</v>
      </c>
      <c r="J1262" s="4">
        <v>3.2</v>
      </c>
      <c r="K1262" s="4">
        <v>0</v>
      </c>
      <c r="L1262" s="8">
        <v>0</v>
      </c>
      <c r="M1262" s="4" t="str">
        <f>IF(AlimentosSMAECOPIA2[[#This Row],[Categoria]]="Cereales",AlimentosSMAECOPIA2[[#This Row],[Proteina]],"")</f>
        <v/>
      </c>
      <c r="N1262" s="8">
        <f>AlimentosSMAECOPIA2[[#This Row],[Fibra]]/AlimentosSMAECOPIA2[[#This Row],[Peso_neto]]</f>
        <v>0</v>
      </c>
    </row>
    <row r="1263" spans="2:14" hidden="1" x14ac:dyDescent="0.25">
      <c r="B1263" s="17" t="s">
        <v>154</v>
      </c>
      <c r="C1263" s="3" t="s">
        <v>21</v>
      </c>
      <c r="D1263" s="4">
        <v>35</v>
      </c>
      <c r="E1263" s="2" t="s">
        <v>10</v>
      </c>
      <c r="F1263" s="4">
        <v>35</v>
      </c>
      <c r="G1263" s="4">
        <v>35</v>
      </c>
      <c r="H1263" s="4">
        <v>49</v>
      </c>
      <c r="I1263" s="4">
        <v>7.5</v>
      </c>
      <c r="J1263" s="4">
        <v>1.9</v>
      </c>
      <c r="K1263" s="4">
        <v>0</v>
      </c>
      <c r="L1263" s="8">
        <v>0</v>
      </c>
      <c r="M1263" s="4" t="str">
        <f>IF(AlimentosSMAECOPIA2[[#This Row],[Categoria]]="Cereales",AlimentosSMAECOPIA2[[#This Row],[Proteina]],"")</f>
        <v/>
      </c>
      <c r="N1263" s="8">
        <f>AlimentosSMAECOPIA2[[#This Row],[Fibra]]/AlimentosSMAECOPIA2[[#This Row],[Peso_neto]]</f>
        <v>0</v>
      </c>
    </row>
    <row r="1264" spans="2:14" hidden="1" x14ac:dyDescent="0.25">
      <c r="B1264" s="17" t="s">
        <v>156</v>
      </c>
      <c r="C1264" s="3" t="s">
        <v>21</v>
      </c>
      <c r="D1264" s="4">
        <v>30</v>
      </c>
      <c r="E1264" s="2" t="s">
        <v>10</v>
      </c>
      <c r="F1264" s="4">
        <v>30</v>
      </c>
      <c r="G1264" s="4">
        <v>30</v>
      </c>
      <c r="H1264" s="4">
        <v>56</v>
      </c>
      <c r="I1264" s="4">
        <v>8.4</v>
      </c>
      <c r="J1264" s="4">
        <v>2.2000000000000002</v>
      </c>
      <c r="K1264" s="4">
        <v>0</v>
      </c>
      <c r="L1264" s="8">
        <v>0</v>
      </c>
      <c r="M1264" s="4" t="str">
        <f>IF(AlimentosSMAECOPIA2[[#This Row],[Categoria]]="Cereales",AlimentosSMAECOPIA2[[#This Row],[Proteina]],"")</f>
        <v/>
      </c>
      <c r="N1264" s="8">
        <f>AlimentosSMAECOPIA2[[#This Row],[Fibra]]/AlimentosSMAECOPIA2[[#This Row],[Peso_neto]]</f>
        <v>0</v>
      </c>
    </row>
    <row r="1265" spans="2:14" hidden="1" x14ac:dyDescent="0.25">
      <c r="B1265" s="17" t="s">
        <v>177</v>
      </c>
      <c r="C1265" s="3" t="s">
        <v>21</v>
      </c>
      <c r="D1265" s="4">
        <v>30</v>
      </c>
      <c r="E1265" s="2" t="s">
        <v>10</v>
      </c>
      <c r="F1265" s="4">
        <v>30</v>
      </c>
      <c r="G1265" s="4">
        <v>30</v>
      </c>
      <c r="H1265" s="4">
        <v>56</v>
      </c>
      <c r="I1265" s="4">
        <v>8</v>
      </c>
      <c r="J1265" s="4">
        <v>2.4</v>
      </c>
      <c r="K1265" s="4">
        <v>0</v>
      </c>
      <c r="L1265" s="8">
        <v>0</v>
      </c>
      <c r="M1265" s="4" t="str">
        <f>IF(AlimentosSMAECOPIA2[[#This Row],[Categoria]]="Cereales",AlimentosSMAECOPIA2[[#This Row],[Proteina]],"")</f>
        <v/>
      </c>
      <c r="N1265" s="8">
        <f>AlimentosSMAECOPIA2[[#This Row],[Fibra]]/AlimentosSMAECOPIA2[[#This Row],[Peso_neto]]</f>
        <v>0</v>
      </c>
    </row>
    <row r="1266" spans="2:14" hidden="1" x14ac:dyDescent="0.25">
      <c r="B1266" s="17" t="s">
        <v>179</v>
      </c>
      <c r="C1266" s="3" t="s">
        <v>21</v>
      </c>
      <c r="D1266" s="4">
        <v>0.33333333300000001</v>
      </c>
      <c r="E1266" s="2" t="s">
        <v>91</v>
      </c>
      <c r="F1266" s="4">
        <v>33</v>
      </c>
      <c r="G1266" s="4">
        <v>33</v>
      </c>
      <c r="H1266" s="4">
        <v>66</v>
      </c>
      <c r="I1266" s="4">
        <v>9.6999999999999993</v>
      </c>
      <c r="J1266" s="4">
        <v>2.7</v>
      </c>
      <c r="K1266" s="4">
        <v>0</v>
      </c>
      <c r="L1266" s="8">
        <v>0</v>
      </c>
      <c r="M1266" s="4" t="str">
        <f>IF(AlimentosSMAECOPIA2[[#This Row],[Categoria]]="Cereales",AlimentosSMAECOPIA2[[#This Row],[Proteina]],"")</f>
        <v/>
      </c>
      <c r="N1266" s="8">
        <f>AlimentosSMAECOPIA2[[#This Row],[Fibra]]/AlimentosSMAECOPIA2[[#This Row],[Peso_neto]]</f>
        <v>0</v>
      </c>
    </row>
    <row r="1267" spans="2:14" hidden="1" x14ac:dyDescent="0.25">
      <c r="B1267" s="17" t="s">
        <v>220</v>
      </c>
      <c r="C1267" s="3" t="s">
        <v>21</v>
      </c>
      <c r="D1267" s="4">
        <v>50</v>
      </c>
      <c r="E1267" s="2" t="s">
        <v>10</v>
      </c>
      <c r="F1267" s="4">
        <v>50</v>
      </c>
      <c r="G1267" s="4">
        <v>40</v>
      </c>
      <c r="H1267" s="4">
        <v>54</v>
      </c>
      <c r="I1267" s="4">
        <v>7.6</v>
      </c>
      <c r="J1267" s="4">
        <v>2.4</v>
      </c>
      <c r="K1267" s="4">
        <v>0</v>
      </c>
      <c r="L1267" s="8">
        <v>0</v>
      </c>
      <c r="M1267" s="4" t="str">
        <f>IF(AlimentosSMAECOPIA2[[#This Row],[Categoria]]="Cereales",AlimentosSMAECOPIA2[[#This Row],[Proteina]],"")</f>
        <v/>
      </c>
      <c r="N1267" s="8">
        <f>AlimentosSMAECOPIA2[[#This Row],[Fibra]]/AlimentosSMAECOPIA2[[#This Row],[Peso_neto]]</f>
        <v>0</v>
      </c>
    </row>
    <row r="1268" spans="2:14" hidden="1" x14ac:dyDescent="0.25">
      <c r="B1268" s="17" t="s">
        <v>221</v>
      </c>
      <c r="C1268" s="3" t="s">
        <v>21</v>
      </c>
      <c r="D1268" s="4">
        <v>65</v>
      </c>
      <c r="E1268" s="2" t="s">
        <v>10</v>
      </c>
      <c r="F1268" s="4">
        <v>65</v>
      </c>
      <c r="G1268" s="4">
        <v>38</v>
      </c>
      <c r="H1268" s="4">
        <v>51</v>
      </c>
      <c r="I1268" s="4">
        <v>7.2</v>
      </c>
      <c r="J1268" s="4">
        <v>2.2999999999999998</v>
      </c>
      <c r="K1268" s="4">
        <v>0</v>
      </c>
      <c r="L1268" s="8">
        <v>0</v>
      </c>
      <c r="M1268" s="4" t="str">
        <f>IF(AlimentosSMAECOPIA2[[#This Row],[Categoria]]="Cereales",AlimentosSMAECOPIA2[[#This Row],[Proteina]],"")</f>
        <v/>
      </c>
      <c r="N1268" s="8">
        <f>AlimentosSMAECOPIA2[[#This Row],[Fibra]]/AlimentosSMAECOPIA2[[#This Row],[Peso_neto]]</f>
        <v>0</v>
      </c>
    </row>
    <row r="1269" spans="2:14" hidden="1" x14ac:dyDescent="0.25">
      <c r="B1269" s="17" t="s">
        <v>256</v>
      </c>
      <c r="C1269" s="3" t="s">
        <v>21</v>
      </c>
      <c r="D1269" s="4">
        <v>35</v>
      </c>
      <c r="E1269" s="2" t="s">
        <v>10</v>
      </c>
      <c r="F1269" s="4">
        <v>35</v>
      </c>
      <c r="G1269" s="4">
        <v>35</v>
      </c>
      <c r="H1269" s="4">
        <v>55</v>
      </c>
      <c r="I1269" s="4">
        <v>6.9</v>
      </c>
      <c r="J1269" s="4">
        <v>2.8</v>
      </c>
      <c r="K1269" s="4">
        <v>0</v>
      </c>
      <c r="L1269" s="8">
        <v>0</v>
      </c>
      <c r="M1269" s="4" t="str">
        <f>IF(AlimentosSMAECOPIA2[[#This Row],[Categoria]]="Cereales",AlimentosSMAECOPIA2[[#This Row],[Proteina]],"")</f>
        <v/>
      </c>
      <c r="N1269" s="8">
        <f>AlimentosSMAECOPIA2[[#This Row],[Fibra]]/AlimentosSMAECOPIA2[[#This Row],[Peso_neto]]</f>
        <v>0</v>
      </c>
    </row>
    <row r="1270" spans="2:14" hidden="1" x14ac:dyDescent="0.25">
      <c r="B1270" s="17" t="s">
        <v>269</v>
      </c>
      <c r="C1270" s="3" t="s">
        <v>21</v>
      </c>
      <c r="D1270" s="4">
        <v>60</v>
      </c>
      <c r="E1270" s="2" t="s">
        <v>10</v>
      </c>
      <c r="F1270" s="4">
        <v>60</v>
      </c>
      <c r="G1270" s="4">
        <v>31</v>
      </c>
      <c r="H1270" s="4">
        <v>51</v>
      </c>
      <c r="I1270" s="4">
        <v>7.3</v>
      </c>
      <c r="J1270" s="4">
        <v>2.2000000000000002</v>
      </c>
      <c r="K1270" s="4">
        <v>0</v>
      </c>
      <c r="L1270" s="8">
        <v>0</v>
      </c>
      <c r="M1270" s="4" t="str">
        <f>IF(AlimentosSMAECOPIA2[[#This Row],[Categoria]]="Cereales",AlimentosSMAECOPIA2[[#This Row],[Proteina]],"")</f>
        <v/>
      </c>
      <c r="N1270" s="8">
        <f>AlimentosSMAECOPIA2[[#This Row],[Fibra]]/AlimentosSMAECOPIA2[[#This Row],[Peso_neto]]</f>
        <v>0</v>
      </c>
    </row>
    <row r="1271" spans="2:14" hidden="1" x14ac:dyDescent="0.25">
      <c r="B1271" s="17" t="s">
        <v>270</v>
      </c>
      <c r="C1271" s="3" t="s">
        <v>21</v>
      </c>
      <c r="D1271" s="4">
        <v>25</v>
      </c>
      <c r="E1271" s="2" t="s">
        <v>10</v>
      </c>
      <c r="F1271" s="4">
        <v>25</v>
      </c>
      <c r="G1271" s="4">
        <v>25</v>
      </c>
      <c r="H1271" s="4">
        <v>55</v>
      </c>
      <c r="I1271" s="4">
        <v>7.3</v>
      </c>
      <c r="J1271" s="4">
        <v>2.9</v>
      </c>
      <c r="K1271" s="4">
        <v>0</v>
      </c>
      <c r="L1271" s="8">
        <v>0</v>
      </c>
      <c r="M1271" s="4" t="str">
        <f>IF(AlimentosSMAECOPIA2[[#This Row],[Categoria]]="Cereales",AlimentosSMAECOPIA2[[#This Row],[Proteina]],"")</f>
        <v/>
      </c>
      <c r="N1271" s="8">
        <f>AlimentosSMAECOPIA2[[#This Row],[Fibra]]/AlimentosSMAECOPIA2[[#This Row],[Peso_neto]]</f>
        <v>0</v>
      </c>
    </row>
    <row r="1272" spans="2:14" hidden="1" x14ac:dyDescent="0.25">
      <c r="B1272" s="17" t="s">
        <v>271</v>
      </c>
      <c r="C1272" s="3" t="s">
        <v>21</v>
      </c>
      <c r="D1272" s="4">
        <v>30</v>
      </c>
      <c r="E1272" s="2" t="s">
        <v>10</v>
      </c>
      <c r="F1272" s="4">
        <v>30</v>
      </c>
      <c r="G1272" s="4">
        <v>30</v>
      </c>
      <c r="H1272" s="4">
        <v>50</v>
      </c>
      <c r="I1272" s="4">
        <v>7.2</v>
      </c>
      <c r="J1272" s="4">
        <v>2.2000000000000002</v>
      </c>
      <c r="K1272" s="4">
        <v>0</v>
      </c>
      <c r="L1272" s="8">
        <v>0</v>
      </c>
      <c r="M1272" s="4" t="str">
        <f>IF(AlimentosSMAECOPIA2[[#This Row],[Categoria]]="Cereales",AlimentosSMAECOPIA2[[#This Row],[Proteina]],"")</f>
        <v/>
      </c>
      <c r="N1272" s="8">
        <f>AlimentosSMAECOPIA2[[#This Row],[Fibra]]/AlimentosSMAECOPIA2[[#This Row],[Peso_neto]]</f>
        <v>0</v>
      </c>
    </row>
    <row r="1273" spans="2:14" hidden="1" x14ac:dyDescent="0.25">
      <c r="B1273" s="17" t="s">
        <v>286</v>
      </c>
      <c r="C1273" s="3" t="s">
        <v>21</v>
      </c>
      <c r="D1273" s="4">
        <v>495</v>
      </c>
      <c r="E1273" s="2" t="s">
        <v>10</v>
      </c>
      <c r="F1273" s="4">
        <v>495</v>
      </c>
      <c r="G1273" s="4">
        <v>50</v>
      </c>
      <c r="H1273" s="4">
        <v>55</v>
      </c>
      <c r="I1273" s="4">
        <v>7</v>
      </c>
      <c r="J1273" s="4">
        <v>2.8</v>
      </c>
      <c r="K1273" s="4">
        <v>0</v>
      </c>
      <c r="L1273" s="8">
        <v>0</v>
      </c>
      <c r="M1273" s="4" t="str">
        <f>IF(AlimentosSMAECOPIA2[[#This Row],[Categoria]]="Cereales",AlimentosSMAECOPIA2[[#This Row],[Proteina]],"")</f>
        <v/>
      </c>
      <c r="N1273" s="8">
        <f>AlimentosSMAECOPIA2[[#This Row],[Fibra]]/AlimentosSMAECOPIA2[[#This Row],[Peso_neto]]</f>
        <v>0</v>
      </c>
    </row>
    <row r="1274" spans="2:14" hidden="1" x14ac:dyDescent="0.25">
      <c r="B1274" s="17" t="s">
        <v>287</v>
      </c>
      <c r="C1274" s="3" t="s">
        <v>21</v>
      </c>
      <c r="D1274" s="4">
        <v>495</v>
      </c>
      <c r="E1274" s="2" t="s">
        <v>10</v>
      </c>
      <c r="F1274" s="4">
        <v>495</v>
      </c>
      <c r="G1274" s="4">
        <v>50</v>
      </c>
      <c r="H1274" s="4">
        <v>55</v>
      </c>
      <c r="I1274" s="4">
        <v>7</v>
      </c>
      <c r="J1274" s="4">
        <v>2.8</v>
      </c>
      <c r="K1274" s="4">
        <v>0</v>
      </c>
      <c r="L1274" s="8">
        <v>0</v>
      </c>
      <c r="M1274" s="4" t="str">
        <f>IF(AlimentosSMAECOPIA2[[#This Row],[Categoria]]="Cereales",AlimentosSMAECOPIA2[[#This Row],[Proteina]],"")</f>
        <v/>
      </c>
      <c r="N1274" s="8">
        <f>AlimentosSMAECOPIA2[[#This Row],[Fibra]]/AlimentosSMAECOPIA2[[#This Row],[Peso_neto]]</f>
        <v>0</v>
      </c>
    </row>
    <row r="1275" spans="2:14" hidden="1" x14ac:dyDescent="0.25">
      <c r="B1275" s="17" t="s">
        <v>334</v>
      </c>
      <c r="C1275" s="3" t="s">
        <v>21</v>
      </c>
      <c r="D1275" s="4">
        <v>35</v>
      </c>
      <c r="E1275" s="2" t="s">
        <v>10</v>
      </c>
      <c r="F1275" s="4">
        <v>35</v>
      </c>
      <c r="G1275" s="4">
        <v>35</v>
      </c>
      <c r="H1275" s="4">
        <v>61</v>
      </c>
      <c r="I1275" s="4">
        <v>6.3</v>
      </c>
      <c r="J1275" s="4">
        <v>2.6</v>
      </c>
      <c r="K1275" s="4">
        <v>2.7</v>
      </c>
      <c r="L1275" s="8">
        <v>0</v>
      </c>
      <c r="M1275" s="4" t="str">
        <f>IF(AlimentosSMAECOPIA2[[#This Row],[Categoria]]="Cereales",AlimentosSMAECOPIA2[[#This Row],[Proteina]],"")</f>
        <v/>
      </c>
      <c r="N1275" s="8">
        <f>AlimentosSMAECOPIA2[[#This Row],[Fibra]]/AlimentosSMAECOPIA2[[#This Row],[Peso_neto]]</f>
        <v>0</v>
      </c>
    </row>
    <row r="1276" spans="2:14" hidden="1" x14ac:dyDescent="0.25">
      <c r="B1276" s="17" t="s">
        <v>387</v>
      </c>
      <c r="C1276" s="3" t="s">
        <v>21</v>
      </c>
      <c r="D1276" s="4">
        <v>40</v>
      </c>
      <c r="E1276" s="2" t="s">
        <v>10</v>
      </c>
      <c r="F1276" s="4">
        <v>40</v>
      </c>
      <c r="G1276" s="4">
        <v>40</v>
      </c>
      <c r="H1276" s="4">
        <v>56</v>
      </c>
      <c r="I1276" s="4">
        <v>7.9</v>
      </c>
      <c r="J1276" s="4">
        <v>2.5</v>
      </c>
      <c r="K1276" s="4">
        <v>0</v>
      </c>
      <c r="L1276" s="8">
        <v>0</v>
      </c>
      <c r="M1276" s="4" t="str">
        <f>IF(AlimentosSMAECOPIA2[[#This Row],[Categoria]]="Cereales",AlimentosSMAECOPIA2[[#This Row],[Proteina]],"")</f>
        <v/>
      </c>
      <c r="N1276" s="8">
        <f>AlimentosSMAECOPIA2[[#This Row],[Fibra]]/AlimentosSMAECOPIA2[[#This Row],[Peso_neto]]</f>
        <v>0</v>
      </c>
    </row>
    <row r="1277" spans="2:14" hidden="1" x14ac:dyDescent="0.25">
      <c r="B1277" s="17" t="s">
        <v>388</v>
      </c>
      <c r="C1277" s="3" t="s">
        <v>21</v>
      </c>
      <c r="D1277" s="4">
        <v>40</v>
      </c>
      <c r="E1277" s="2" t="s">
        <v>10</v>
      </c>
      <c r="F1277" s="4">
        <v>40</v>
      </c>
      <c r="G1277" s="4">
        <v>40</v>
      </c>
      <c r="H1277" s="4">
        <v>56</v>
      </c>
      <c r="I1277" s="4">
        <v>7.9</v>
      </c>
      <c r="J1277" s="4">
        <v>2.5</v>
      </c>
      <c r="K1277" s="4">
        <v>0</v>
      </c>
      <c r="L1277" s="8">
        <v>0</v>
      </c>
      <c r="M1277" s="4" t="str">
        <f>IF(AlimentosSMAECOPIA2[[#This Row],[Categoria]]="Cereales",AlimentosSMAECOPIA2[[#This Row],[Proteina]],"")</f>
        <v/>
      </c>
      <c r="N1277" s="8">
        <f>AlimentosSMAECOPIA2[[#This Row],[Fibra]]/AlimentosSMAECOPIA2[[#This Row],[Peso_neto]]</f>
        <v>0</v>
      </c>
    </row>
    <row r="1278" spans="2:14" hidden="1" x14ac:dyDescent="0.25">
      <c r="B1278" s="17" t="s">
        <v>390</v>
      </c>
      <c r="C1278" s="3" t="s">
        <v>21</v>
      </c>
      <c r="D1278" s="4">
        <v>40</v>
      </c>
      <c r="E1278" s="2" t="s">
        <v>10</v>
      </c>
      <c r="F1278" s="4">
        <v>40</v>
      </c>
      <c r="G1278" s="4">
        <v>32</v>
      </c>
      <c r="H1278" s="4">
        <v>52</v>
      </c>
      <c r="I1278" s="4">
        <v>7.4</v>
      </c>
      <c r="J1278" s="4">
        <v>2.2999999999999998</v>
      </c>
      <c r="K1278" s="4">
        <v>0</v>
      </c>
      <c r="L1278" s="8">
        <v>0</v>
      </c>
      <c r="M1278" s="4" t="str">
        <f>IF(AlimentosSMAECOPIA2[[#This Row],[Categoria]]="Cereales",AlimentosSMAECOPIA2[[#This Row],[Proteina]],"")</f>
        <v/>
      </c>
      <c r="N1278" s="8">
        <f>AlimentosSMAECOPIA2[[#This Row],[Fibra]]/AlimentosSMAECOPIA2[[#This Row],[Peso_neto]]</f>
        <v>0</v>
      </c>
    </row>
    <row r="1279" spans="2:14" hidden="1" x14ac:dyDescent="0.25">
      <c r="B1279" s="17" t="s">
        <v>392</v>
      </c>
      <c r="C1279" s="3" t="s">
        <v>21</v>
      </c>
      <c r="D1279" s="4">
        <v>60</v>
      </c>
      <c r="E1279" s="2" t="s">
        <v>10</v>
      </c>
      <c r="F1279" s="4">
        <v>60</v>
      </c>
      <c r="G1279" s="4">
        <v>39</v>
      </c>
      <c r="H1279" s="4">
        <v>51</v>
      </c>
      <c r="I1279" s="4">
        <v>7.1</v>
      </c>
      <c r="J1279" s="4">
        <v>2.2999999999999998</v>
      </c>
      <c r="K1279" s="4">
        <v>0</v>
      </c>
      <c r="L1279" s="8">
        <v>0</v>
      </c>
      <c r="M1279" s="4" t="str">
        <f>IF(AlimentosSMAECOPIA2[[#This Row],[Categoria]]="Cereales",AlimentosSMAECOPIA2[[#This Row],[Proteina]],"")</f>
        <v/>
      </c>
      <c r="N1279" s="8">
        <f>AlimentosSMAECOPIA2[[#This Row],[Fibra]]/AlimentosSMAECOPIA2[[#This Row],[Peso_neto]]</f>
        <v>0</v>
      </c>
    </row>
    <row r="1280" spans="2:14" hidden="1" x14ac:dyDescent="0.25">
      <c r="B1280" s="17" t="s">
        <v>393</v>
      </c>
      <c r="C1280" s="3" t="s">
        <v>21</v>
      </c>
      <c r="D1280" s="4">
        <v>30</v>
      </c>
      <c r="E1280" s="2" t="s">
        <v>10</v>
      </c>
      <c r="F1280" s="4">
        <v>30</v>
      </c>
      <c r="G1280" s="4">
        <v>30</v>
      </c>
      <c r="H1280" s="4">
        <v>54</v>
      </c>
      <c r="I1280" s="4">
        <v>6.2</v>
      </c>
      <c r="J1280" s="4">
        <v>3</v>
      </c>
      <c r="K1280" s="4">
        <v>0</v>
      </c>
      <c r="L1280" s="8">
        <v>0</v>
      </c>
      <c r="M1280" s="4" t="str">
        <f>IF(AlimentosSMAECOPIA2[[#This Row],[Categoria]]="Cereales",AlimentosSMAECOPIA2[[#This Row],[Proteina]],"")</f>
        <v/>
      </c>
      <c r="N1280" s="8">
        <f>AlimentosSMAECOPIA2[[#This Row],[Fibra]]/AlimentosSMAECOPIA2[[#This Row],[Peso_neto]]</f>
        <v>0</v>
      </c>
    </row>
    <row r="1281" spans="2:14" hidden="1" x14ac:dyDescent="0.25">
      <c r="B1281" s="17" t="s">
        <v>397</v>
      </c>
      <c r="C1281" s="3" t="s">
        <v>21</v>
      </c>
      <c r="D1281" s="4">
        <v>35</v>
      </c>
      <c r="E1281" s="2" t="s">
        <v>10</v>
      </c>
      <c r="F1281" s="4">
        <v>35</v>
      </c>
      <c r="G1281" s="4">
        <v>35</v>
      </c>
      <c r="H1281" s="4">
        <v>55</v>
      </c>
      <c r="I1281" s="4">
        <v>6.9</v>
      </c>
      <c r="J1281" s="4">
        <v>2.8</v>
      </c>
      <c r="K1281" s="4">
        <v>0</v>
      </c>
      <c r="L1281" s="8">
        <v>0</v>
      </c>
      <c r="M1281" s="4" t="str">
        <f>IF(AlimentosSMAECOPIA2[[#This Row],[Categoria]]="Cereales",AlimentosSMAECOPIA2[[#This Row],[Proteina]],"")</f>
        <v/>
      </c>
      <c r="N1281" s="8">
        <f>AlimentosSMAECOPIA2[[#This Row],[Fibra]]/AlimentosSMAECOPIA2[[#This Row],[Peso_neto]]</f>
        <v>0</v>
      </c>
    </row>
    <row r="1282" spans="2:14" hidden="1" x14ac:dyDescent="0.25">
      <c r="B1282" s="17" t="s">
        <v>400</v>
      </c>
      <c r="C1282" s="3" t="s">
        <v>21</v>
      </c>
      <c r="D1282" s="4">
        <v>40</v>
      </c>
      <c r="E1282" s="2" t="s">
        <v>10</v>
      </c>
      <c r="F1282" s="4">
        <v>40</v>
      </c>
      <c r="G1282" s="4">
        <v>40</v>
      </c>
      <c r="H1282" s="4">
        <v>56</v>
      </c>
      <c r="I1282" s="4">
        <v>7.9</v>
      </c>
      <c r="J1282" s="4">
        <v>2.5</v>
      </c>
      <c r="K1282" s="4">
        <v>0</v>
      </c>
      <c r="L1282" s="8">
        <v>0</v>
      </c>
      <c r="M1282" s="4" t="str">
        <f>IF(AlimentosSMAECOPIA2[[#This Row],[Categoria]]="Cereales",AlimentosSMAECOPIA2[[#This Row],[Proteina]],"")</f>
        <v/>
      </c>
      <c r="N1282" s="8">
        <f>AlimentosSMAECOPIA2[[#This Row],[Fibra]]/AlimentosSMAECOPIA2[[#This Row],[Peso_neto]]</f>
        <v>0</v>
      </c>
    </row>
    <row r="1283" spans="2:14" hidden="1" x14ac:dyDescent="0.25">
      <c r="B1283" s="17" t="s">
        <v>409</v>
      </c>
      <c r="C1283" s="3" t="s">
        <v>21</v>
      </c>
      <c r="D1283" s="4">
        <v>30</v>
      </c>
      <c r="E1283" s="2" t="s">
        <v>10</v>
      </c>
      <c r="F1283" s="4">
        <v>30</v>
      </c>
      <c r="G1283" s="4">
        <v>29</v>
      </c>
      <c r="H1283" s="4">
        <v>51</v>
      </c>
      <c r="I1283" s="4">
        <v>5.9</v>
      </c>
      <c r="J1283" s="4">
        <v>2.9</v>
      </c>
      <c r="K1283" s="4">
        <v>0</v>
      </c>
      <c r="L1283" s="8">
        <v>0</v>
      </c>
      <c r="M1283" s="4" t="str">
        <f>IF(AlimentosSMAECOPIA2[[#This Row],[Categoria]]="Cereales",AlimentosSMAECOPIA2[[#This Row],[Proteina]],"")</f>
        <v/>
      </c>
      <c r="N1283" s="8">
        <f>AlimentosSMAECOPIA2[[#This Row],[Fibra]]/AlimentosSMAECOPIA2[[#This Row],[Peso_neto]]</f>
        <v>0</v>
      </c>
    </row>
    <row r="1284" spans="2:14" hidden="1" x14ac:dyDescent="0.25">
      <c r="B1284" s="17" t="s">
        <v>410</v>
      </c>
      <c r="C1284" s="3" t="s">
        <v>21</v>
      </c>
      <c r="D1284" s="4">
        <v>50</v>
      </c>
      <c r="E1284" s="2" t="s">
        <v>10</v>
      </c>
      <c r="F1284" s="4">
        <v>50</v>
      </c>
      <c r="G1284" s="4">
        <v>40</v>
      </c>
      <c r="H1284" s="4">
        <v>54</v>
      </c>
      <c r="I1284" s="4">
        <v>7.6</v>
      </c>
      <c r="J1284" s="4">
        <v>2.4</v>
      </c>
      <c r="K1284" s="4">
        <v>0</v>
      </c>
      <c r="L1284" s="8">
        <v>0</v>
      </c>
      <c r="M1284" s="4" t="str">
        <f>IF(AlimentosSMAECOPIA2[[#This Row],[Categoria]]="Cereales",AlimentosSMAECOPIA2[[#This Row],[Proteina]],"")</f>
        <v/>
      </c>
      <c r="N1284" s="8">
        <f>AlimentosSMAECOPIA2[[#This Row],[Fibra]]/AlimentosSMAECOPIA2[[#This Row],[Peso_neto]]</f>
        <v>0</v>
      </c>
    </row>
    <row r="1285" spans="2:14" hidden="1" x14ac:dyDescent="0.25">
      <c r="B1285" s="17" t="s">
        <v>411</v>
      </c>
      <c r="C1285" s="3" t="s">
        <v>21</v>
      </c>
      <c r="D1285" s="4">
        <v>65</v>
      </c>
      <c r="E1285" s="2" t="s">
        <v>10</v>
      </c>
      <c r="F1285" s="4">
        <v>65</v>
      </c>
      <c r="G1285" s="4">
        <v>38</v>
      </c>
      <c r="H1285" s="4">
        <v>51</v>
      </c>
      <c r="I1285" s="4">
        <v>7.2</v>
      </c>
      <c r="J1285" s="4">
        <v>2.2999999999999998</v>
      </c>
      <c r="K1285" s="4">
        <v>0</v>
      </c>
      <c r="L1285" s="8">
        <v>0</v>
      </c>
      <c r="M1285" s="4" t="str">
        <f>IF(AlimentosSMAECOPIA2[[#This Row],[Categoria]]="Cereales",AlimentosSMAECOPIA2[[#This Row],[Proteina]],"")</f>
        <v/>
      </c>
      <c r="N1285" s="8">
        <f>AlimentosSMAECOPIA2[[#This Row],[Fibra]]/AlimentosSMAECOPIA2[[#This Row],[Peso_neto]]</f>
        <v>0</v>
      </c>
    </row>
    <row r="1286" spans="2:14" hidden="1" x14ac:dyDescent="0.25">
      <c r="B1286" s="17" t="s">
        <v>412</v>
      </c>
      <c r="C1286" s="3" t="s">
        <v>21</v>
      </c>
      <c r="D1286" s="4">
        <v>75</v>
      </c>
      <c r="E1286" s="2" t="s">
        <v>10</v>
      </c>
      <c r="F1286" s="4">
        <v>75</v>
      </c>
      <c r="G1286" s="4">
        <v>41</v>
      </c>
      <c r="H1286" s="4">
        <v>51</v>
      </c>
      <c r="I1286" s="4">
        <v>7.2</v>
      </c>
      <c r="J1286" s="4">
        <v>2.2999999999999998</v>
      </c>
      <c r="K1286" s="4">
        <v>0</v>
      </c>
      <c r="L1286" s="8">
        <v>0</v>
      </c>
      <c r="M1286" s="4" t="str">
        <f>IF(AlimentosSMAECOPIA2[[#This Row],[Categoria]]="Cereales",AlimentosSMAECOPIA2[[#This Row],[Proteina]],"")</f>
        <v/>
      </c>
      <c r="N1286" s="8">
        <f>AlimentosSMAECOPIA2[[#This Row],[Fibra]]/AlimentosSMAECOPIA2[[#This Row],[Peso_neto]]</f>
        <v>0</v>
      </c>
    </row>
    <row r="1287" spans="2:14" hidden="1" x14ac:dyDescent="0.25">
      <c r="B1287" s="17" t="s">
        <v>413</v>
      </c>
      <c r="C1287" s="3" t="s">
        <v>21</v>
      </c>
      <c r="D1287" s="4">
        <v>30</v>
      </c>
      <c r="E1287" s="2" t="s">
        <v>10</v>
      </c>
      <c r="F1287" s="4">
        <v>30</v>
      </c>
      <c r="G1287" s="4">
        <v>30</v>
      </c>
      <c r="H1287" s="4">
        <v>49</v>
      </c>
      <c r="I1287" s="4">
        <v>6.8</v>
      </c>
      <c r="J1287" s="4">
        <v>2.2000000000000002</v>
      </c>
      <c r="K1287" s="4">
        <v>0</v>
      </c>
      <c r="L1287" s="8">
        <v>0</v>
      </c>
      <c r="M1287" s="4" t="str">
        <f>IF(AlimentosSMAECOPIA2[[#This Row],[Categoria]]="Cereales",AlimentosSMAECOPIA2[[#This Row],[Proteina]],"")</f>
        <v/>
      </c>
      <c r="N1287" s="8">
        <f>AlimentosSMAECOPIA2[[#This Row],[Fibra]]/AlimentosSMAECOPIA2[[#This Row],[Peso_neto]]</f>
        <v>0</v>
      </c>
    </row>
    <row r="1288" spans="2:14" hidden="1" x14ac:dyDescent="0.25">
      <c r="B1288" s="17" t="s">
        <v>414</v>
      </c>
      <c r="C1288" s="3" t="s">
        <v>21</v>
      </c>
      <c r="D1288" s="4">
        <v>30</v>
      </c>
      <c r="E1288" s="2" t="s">
        <v>10</v>
      </c>
      <c r="F1288" s="4">
        <v>30</v>
      </c>
      <c r="G1288" s="4">
        <v>30</v>
      </c>
      <c r="H1288" s="4">
        <v>49</v>
      </c>
      <c r="I1288" s="4">
        <v>6.8</v>
      </c>
      <c r="J1288" s="4">
        <v>2.2000000000000002</v>
      </c>
      <c r="K1288" s="4">
        <v>0</v>
      </c>
      <c r="L1288" s="8">
        <v>0</v>
      </c>
      <c r="M1288" s="4" t="str">
        <f>IF(AlimentosSMAECOPIA2[[#This Row],[Categoria]]="Cereales",AlimentosSMAECOPIA2[[#This Row],[Proteina]],"")</f>
        <v/>
      </c>
      <c r="N1288" s="8">
        <f>AlimentosSMAECOPIA2[[#This Row],[Fibra]]/AlimentosSMAECOPIA2[[#This Row],[Peso_neto]]</f>
        <v>0</v>
      </c>
    </row>
    <row r="1289" spans="2:14" hidden="1" x14ac:dyDescent="0.25">
      <c r="B1289" s="17" t="s">
        <v>539</v>
      </c>
      <c r="C1289" s="3" t="s">
        <v>21</v>
      </c>
      <c r="D1289" s="4">
        <v>0.5</v>
      </c>
      <c r="E1289" s="2" t="s">
        <v>45</v>
      </c>
      <c r="F1289" s="4">
        <v>45</v>
      </c>
      <c r="G1289" s="4">
        <v>38</v>
      </c>
      <c r="H1289" s="4">
        <v>54</v>
      </c>
      <c r="I1289" s="4">
        <v>7.6</v>
      </c>
      <c r="J1289" s="4">
        <v>2.4</v>
      </c>
      <c r="K1289" s="4">
        <v>0</v>
      </c>
      <c r="L1289" s="8">
        <v>0</v>
      </c>
      <c r="M1289" s="4" t="str">
        <f>IF(AlimentosSMAECOPIA2[[#This Row],[Categoria]]="Cereales",AlimentosSMAECOPIA2[[#This Row],[Proteina]],"")</f>
        <v/>
      </c>
      <c r="N1289" s="8">
        <f>AlimentosSMAECOPIA2[[#This Row],[Fibra]]/AlimentosSMAECOPIA2[[#This Row],[Peso_neto]]</f>
        <v>0</v>
      </c>
    </row>
    <row r="1290" spans="2:14" hidden="1" x14ac:dyDescent="0.25">
      <c r="B1290" s="17" t="s">
        <v>584</v>
      </c>
      <c r="C1290" s="3" t="s">
        <v>21</v>
      </c>
      <c r="D1290" s="4">
        <v>40</v>
      </c>
      <c r="E1290" s="2" t="s">
        <v>10</v>
      </c>
      <c r="F1290" s="4">
        <v>40</v>
      </c>
      <c r="G1290" s="4">
        <v>32</v>
      </c>
      <c r="H1290" s="4">
        <v>51</v>
      </c>
      <c r="I1290" s="4">
        <v>6.5</v>
      </c>
      <c r="J1290" s="4">
        <v>2.6</v>
      </c>
      <c r="K1290" s="4">
        <v>0</v>
      </c>
      <c r="L1290" s="8">
        <v>0</v>
      </c>
      <c r="M1290" s="4" t="str">
        <f>IF(AlimentosSMAECOPIA2[[#This Row],[Categoria]]="Cereales",AlimentosSMAECOPIA2[[#This Row],[Proteina]],"")</f>
        <v/>
      </c>
      <c r="N1290" s="8">
        <f>AlimentosSMAECOPIA2[[#This Row],[Fibra]]/AlimentosSMAECOPIA2[[#This Row],[Peso_neto]]</f>
        <v>0</v>
      </c>
    </row>
    <row r="1291" spans="2:14" hidden="1" x14ac:dyDescent="0.25">
      <c r="B1291" s="17" t="s">
        <v>585</v>
      </c>
      <c r="C1291" s="3" t="s">
        <v>21</v>
      </c>
      <c r="D1291" s="4">
        <v>40</v>
      </c>
      <c r="E1291" s="2" t="s">
        <v>10</v>
      </c>
      <c r="F1291" s="4">
        <v>40</v>
      </c>
      <c r="G1291" s="4">
        <v>32</v>
      </c>
      <c r="H1291" s="4">
        <v>51</v>
      </c>
      <c r="I1291" s="4">
        <v>6.5</v>
      </c>
      <c r="J1291" s="4">
        <v>2.6</v>
      </c>
      <c r="K1291" s="4">
        <v>0</v>
      </c>
      <c r="L1291" s="8">
        <v>0</v>
      </c>
      <c r="M1291" s="4" t="str">
        <f>IF(AlimentosSMAECOPIA2[[#This Row],[Categoria]]="Cereales",AlimentosSMAECOPIA2[[#This Row],[Proteina]],"")</f>
        <v/>
      </c>
      <c r="N1291" s="8">
        <f>AlimentosSMAECOPIA2[[#This Row],[Fibra]]/AlimentosSMAECOPIA2[[#This Row],[Peso_neto]]</f>
        <v>0</v>
      </c>
    </row>
    <row r="1292" spans="2:14" hidden="1" x14ac:dyDescent="0.25">
      <c r="B1292" s="17" t="s">
        <v>606</v>
      </c>
      <c r="C1292" s="3" t="s">
        <v>21</v>
      </c>
      <c r="D1292" s="4">
        <v>45</v>
      </c>
      <c r="E1292" s="2" t="s">
        <v>10</v>
      </c>
      <c r="F1292" s="4">
        <v>45</v>
      </c>
      <c r="G1292" s="4">
        <v>45</v>
      </c>
      <c r="H1292" s="4">
        <v>55</v>
      </c>
      <c r="I1292" s="4">
        <v>7.4</v>
      </c>
      <c r="J1292" s="4">
        <v>2.5</v>
      </c>
      <c r="K1292" s="4">
        <v>0.2</v>
      </c>
      <c r="L1292" s="8">
        <v>0</v>
      </c>
      <c r="M1292" s="4" t="str">
        <f>IF(AlimentosSMAECOPIA2[[#This Row],[Categoria]]="Cereales",AlimentosSMAECOPIA2[[#This Row],[Proteina]],"")</f>
        <v/>
      </c>
      <c r="N1292" s="8">
        <f>AlimentosSMAECOPIA2[[#This Row],[Fibra]]/AlimentosSMAECOPIA2[[#This Row],[Peso_neto]]</f>
        <v>0</v>
      </c>
    </row>
    <row r="1293" spans="2:14" hidden="1" x14ac:dyDescent="0.25">
      <c r="B1293" s="17" t="s">
        <v>607</v>
      </c>
      <c r="C1293" s="3" t="s">
        <v>21</v>
      </c>
      <c r="D1293" s="4">
        <v>30</v>
      </c>
      <c r="E1293" s="2" t="s">
        <v>10</v>
      </c>
      <c r="F1293" s="4">
        <v>30</v>
      </c>
      <c r="G1293" s="4">
        <v>30</v>
      </c>
      <c r="H1293" s="4">
        <v>55</v>
      </c>
      <c r="I1293" s="4">
        <v>7.4</v>
      </c>
      <c r="J1293" s="4">
        <v>2.4</v>
      </c>
      <c r="K1293" s="4">
        <v>0.6</v>
      </c>
      <c r="L1293" s="8">
        <v>0</v>
      </c>
      <c r="M1293" s="4" t="str">
        <f>IF(AlimentosSMAECOPIA2[[#This Row],[Categoria]]="Cereales",AlimentosSMAECOPIA2[[#This Row],[Proteina]],"")</f>
        <v/>
      </c>
      <c r="N1293" s="8">
        <f>AlimentosSMAECOPIA2[[#This Row],[Fibra]]/AlimentosSMAECOPIA2[[#This Row],[Peso_neto]]</f>
        <v>0</v>
      </c>
    </row>
    <row r="1294" spans="2:14" hidden="1" x14ac:dyDescent="0.25">
      <c r="B1294" s="17" t="s">
        <v>608</v>
      </c>
      <c r="C1294" s="3" t="s">
        <v>21</v>
      </c>
      <c r="D1294" s="4">
        <v>45</v>
      </c>
      <c r="E1294" s="2" t="s">
        <v>10</v>
      </c>
      <c r="F1294" s="4">
        <v>45</v>
      </c>
      <c r="G1294" s="4">
        <v>45</v>
      </c>
      <c r="H1294" s="4">
        <v>55</v>
      </c>
      <c r="I1294" s="4">
        <v>7.4</v>
      </c>
      <c r="J1294" s="4">
        <v>2.5</v>
      </c>
      <c r="K1294" s="4">
        <v>0.2</v>
      </c>
      <c r="L1294" s="8">
        <v>0</v>
      </c>
      <c r="M1294" s="4" t="str">
        <f>IF(AlimentosSMAECOPIA2[[#This Row],[Categoria]]="Cereales",AlimentosSMAECOPIA2[[#This Row],[Proteina]],"")</f>
        <v/>
      </c>
      <c r="N1294" s="8">
        <f>AlimentosSMAECOPIA2[[#This Row],[Fibra]]/AlimentosSMAECOPIA2[[#This Row],[Peso_neto]]</f>
        <v>0</v>
      </c>
    </row>
    <row r="1295" spans="2:14" hidden="1" x14ac:dyDescent="0.25">
      <c r="B1295" s="17" t="s">
        <v>609</v>
      </c>
      <c r="C1295" s="3" t="s">
        <v>21</v>
      </c>
      <c r="D1295" s="4">
        <v>30</v>
      </c>
      <c r="E1295" s="2" t="s">
        <v>10</v>
      </c>
      <c r="F1295" s="4">
        <v>30</v>
      </c>
      <c r="G1295" s="4">
        <v>30</v>
      </c>
      <c r="H1295" s="4">
        <v>55</v>
      </c>
      <c r="I1295" s="4">
        <v>7.4</v>
      </c>
      <c r="J1295" s="4">
        <v>2.4</v>
      </c>
      <c r="K1295" s="4">
        <v>0.6</v>
      </c>
      <c r="L1295" s="8">
        <v>0</v>
      </c>
      <c r="M1295" s="4" t="str">
        <f>IF(AlimentosSMAECOPIA2[[#This Row],[Categoria]]="Cereales",AlimentosSMAECOPIA2[[#This Row],[Proteina]],"")</f>
        <v/>
      </c>
      <c r="N1295" s="8">
        <f>AlimentosSMAECOPIA2[[#This Row],[Fibra]]/AlimentosSMAECOPIA2[[#This Row],[Peso_neto]]</f>
        <v>0</v>
      </c>
    </row>
    <row r="1296" spans="2:14" hidden="1" x14ac:dyDescent="0.25">
      <c r="B1296" s="17" t="s">
        <v>610</v>
      </c>
      <c r="C1296" s="3" t="s">
        <v>21</v>
      </c>
      <c r="D1296" s="4">
        <v>40</v>
      </c>
      <c r="E1296" s="2" t="s">
        <v>10</v>
      </c>
      <c r="F1296" s="4">
        <v>40</v>
      </c>
      <c r="G1296" s="4">
        <v>40</v>
      </c>
      <c r="H1296" s="4">
        <v>58</v>
      </c>
      <c r="I1296" s="4">
        <v>7.3</v>
      </c>
      <c r="J1296" s="4">
        <v>2.8</v>
      </c>
      <c r="K1296" s="4">
        <v>0.3</v>
      </c>
      <c r="L1296" s="8">
        <v>0</v>
      </c>
      <c r="M1296" s="4" t="str">
        <f>IF(AlimentosSMAECOPIA2[[#This Row],[Categoria]]="Cereales",AlimentosSMAECOPIA2[[#This Row],[Proteina]],"")</f>
        <v/>
      </c>
      <c r="N1296" s="8">
        <f>AlimentosSMAECOPIA2[[#This Row],[Fibra]]/AlimentosSMAECOPIA2[[#This Row],[Peso_neto]]</f>
        <v>0</v>
      </c>
    </row>
    <row r="1297" spans="2:14" hidden="1" x14ac:dyDescent="0.25">
      <c r="B1297" s="17" t="s">
        <v>611</v>
      </c>
      <c r="C1297" s="3" t="s">
        <v>21</v>
      </c>
      <c r="D1297" s="4">
        <v>25</v>
      </c>
      <c r="E1297" s="2" t="s">
        <v>10</v>
      </c>
      <c r="F1297" s="4">
        <v>25</v>
      </c>
      <c r="G1297" s="4">
        <v>25</v>
      </c>
      <c r="H1297" s="4">
        <v>53</v>
      </c>
      <c r="I1297" s="4">
        <v>7.9</v>
      </c>
      <c r="J1297" s="4">
        <v>2.6</v>
      </c>
      <c r="K1297" s="4">
        <v>0</v>
      </c>
      <c r="L1297" s="8">
        <v>0</v>
      </c>
      <c r="M1297" s="4" t="str">
        <f>IF(AlimentosSMAECOPIA2[[#This Row],[Categoria]]="Cereales",AlimentosSMAECOPIA2[[#This Row],[Proteina]],"")</f>
        <v/>
      </c>
      <c r="N1297" s="8">
        <f>AlimentosSMAECOPIA2[[#This Row],[Fibra]]/AlimentosSMAECOPIA2[[#This Row],[Peso_neto]]</f>
        <v>0</v>
      </c>
    </row>
    <row r="1298" spans="2:14" hidden="1" x14ac:dyDescent="0.25">
      <c r="B1298" s="17" t="s">
        <v>617</v>
      </c>
      <c r="C1298" s="3" t="s">
        <v>21</v>
      </c>
      <c r="D1298" s="4">
        <v>25</v>
      </c>
      <c r="E1298" s="2" t="s">
        <v>10</v>
      </c>
      <c r="F1298" s="4">
        <v>25</v>
      </c>
      <c r="G1298" s="4">
        <v>25</v>
      </c>
      <c r="H1298" s="4">
        <v>54</v>
      </c>
      <c r="I1298" s="4">
        <v>6.7</v>
      </c>
      <c r="J1298" s="4">
        <v>3.1</v>
      </c>
      <c r="K1298" s="4">
        <v>0</v>
      </c>
      <c r="L1298" s="8">
        <v>0</v>
      </c>
      <c r="M1298" s="4" t="str">
        <f>IF(AlimentosSMAECOPIA2[[#This Row],[Categoria]]="Cereales",AlimentosSMAECOPIA2[[#This Row],[Proteina]],"")</f>
        <v/>
      </c>
      <c r="N1298" s="8">
        <f>AlimentosSMAECOPIA2[[#This Row],[Fibra]]/AlimentosSMAECOPIA2[[#This Row],[Peso_neto]]</f>
        <v>0</v>
      </c>
    </row>
    <row r="1299" spans="2:14" hidden="1" x14ac:dyDescent="0.25">
      <c r="B1299" s="17" t="s">
        <v>618</v>
      </c>
      <c r="C1299" s="3" t="s">
        <v>21</v>
      </c>
      <c r="D1299" s="4">
        <v>30</v>
      </c>
      <c r="E1299" s="2" t="s">
        <v>10</v>
      </c>
      <c r="F1299" s="4">
        <v>30</v>
      </c>
      <c r="G1299" s="4">
        <v>30</v>
      </c>
      <c r="H1299" s="4">
        <v>46</v>
      </c>
      <c r="I1299" s="4">
        <v>6.9</v>
      </c>
      <c r="J1299" s="4">
        <v>1.8</v>
      </c>
      <c r="K1299" s="4">
        <v>0</v>
      </c>
      <c r="L1299" s="8">
        <v>0</v>
      </c>
      <c r="M1299" s="4" t="str">
        <f>IF(AlimentosSMAECOPIA2[[#This Row],[Categoria]]="Cereales",AlimentosSMAECOPIA2[[#This Row],[Proteina]],"")</f>
        <v/>
      </c>
      <c r="N1299" s="8">
        <f>AlimentosSMAECOPIA2[[#This Row],[Fibra]]/AlimentosSMAECOPIA2[[#This Row],[Peso_neto]]</f>
        <v>0</v>
      </c>
    </row>
    <row r="1300" spans="2:14" hidden="1" x14ac:dyDescent="0.25">
      <c r="B1300" s="17" t="s">
        <v>673</v>
      </c>
      <c r="C1300" s="3" t="s">
        <v>21</v>
      </c>
      <c r="D1300" s="4">
        <v>35</v>
      </c>
      <c r="E1300" s="2" t="s">
        <v>10</v>
      </c>
      <c r="F1300" s="4">
        <v>35</v>
      </c>
      <c r="G1300" s="4">
        <v>35</v>
      </c>
      <c r="H1300" s="4">
        <v>55</v>
      </c>
      <c r="I1300" s="4">
        <v>6.9</v>
      </c>
      <c r="J1300" s="4">
        <v>2.8</v>
      </c>
      <c r="K1300" s="4">
        <v>0</v>
      </c>
      <c r="L1300" s="8">
        <v>0</v>
      </c>
      <c r="M1300" s="4" t="str">
        <f>IF(AlimentosSMAECOPIA2[[#This Row],[Categoria]]="Cereales",AlimentosSMAECOPIA2[[#This Row],[Proteina]],"")</f>
        <v/>
      </c>
      <c r="N1300" s="8">
        <f>AlimentosSMAECOPIA2[[#This Row],[Fibra]]/AlimentosSMAECOPIA2[[#This Row],[Peso_neto]]</f>
        <v>0</v>
      </c>
    </row>
    <row r="1301" spans="2:14" hidden="1" x14ac:dyDescent="0.25">
      <c r="B1301" s="17" t="s">
        <v>748</v>
      </c>
      <c r="C1301" s="3" t="s">
        <v>21</v>
      </c>
      <c r="D1301" s="4">
        <v>40</v>
      </c>
      <c r="E1301" s="2" t="s">
        <v>10</v>
      </c>
      <c r="F1301" s="4">
        <v>40</v>
      </c>
      <c r="G1301" s="4">
        <v>40</v>
      </c>
      <c r="H1301" s="4">
        <v>56</v>
      </c>
      <c r="I1301" s="4">
        <v>7.9</v>
      </c>
      <c r="J1301" s="4">
        <v>2.5</v>
      </c>
      <c r="K1301" s="4">
        <v>0</v>
      </c>
      <c r="L1301" s="8">
        <v>0</v>
      </c>
      <c r="M1301" s="4" t="str">
        <f>IF(AlimentosSMAECOPIA2[[#This Row],[Categoria]]="Cereales",AlimentosSMAECOPIA2[[#This Row],[Proteina]],"")</f>
        <v/>
      </c>
      <c r="N1301" s="8">
        <f>AlimentosSMAECOPIA2[[#This Row],[Fibra]]/AlimentosSMAECOPIA2[[#This Row],[Peso_neto]]</f>
        <v>0</v>
      </c>
    </row>
    <row r="1302" spans="2:14" hidden="1" x14ac:dyDescent="0.25">
      <c r="B1302" s="17" t="s">
        <v>760</v>
      </c>
      <c r="C1302" s="3" t="s">
        <v>21</v>
      </c>
      <c r="D1302" s="4">
        <v>40</v>
      </c>
      <c r="E1302" s="2" t="s">
        <v>10</v>
      </c>
      <c r="F1302" s="4">
        <v>40</v>
      </c>
      <c r="G1302" s="4">
        <v>40</v>
      </c>
      <c r="H1302" s="4">
        <v>51</v>
      </c>
      <c r="I1302" s="4">
        <v>7.2</v>
      </c>
      <c r="J1302" s="4">
        <v>2.2999999999999998</v>
      </c>
      <c r="K1302" s="4">
        <v>0</v>
      </c>
      <c r="L1302" s="8">
        <v>0</v>
      </c>
      <c r="M1302" s="4" t="str">
        <f>IF(AlimentosSMAECOPIA2[[#This Row],[Categoria]]="Cereales",AlimentosSMAECOPIA2[[#This Row],[Proteina]],"")</f>
        <v/>
      </c>
      <c r="N1302" s="8">
        <f>AlimentosSMAECOPIA2[[#This Row],[Fibra]]/AlimentosSMAECOPIA2[[#This Row],[Peso_neto]]</f>
        <v>0</v>
      </c>
    </row>
    <row r="1303" spans="2:14" hidden="1" x14ac:dyDescent="0.25">
      <c r="B1303" s="17" t="s">
        <v>762</v>
      </c>
      <c r="C1303" s="3" t="s">
        <v>21</v>
      </c>
      <c r="D1303" s="4">
        <v>40</v>
      </c>
      <c r="E1303" s="2" t="s">
        <v>10</v>
      </c>
      <c r="F1303" s="4">
        <v>40</v>
      </c>
      <c r="G1303" s="4">
        <v>40</v>
      </c>
      <c r="H1303" s="4">
        <v>56</v>
      </c>
      <c r="I1303" s="4">
        <v>7.9</v>
      </c>
      <c r="J1303" s="4">
        <v>2.5</v>
      </c>
      <c r="K1303" s="4">
        <v>0</v>
      </c>
      <c r="L1303" s="8">
        <v>0</v>
      </c>
      <c r="M1303" s="4" t="str">
        <f>IF(AlimentosSMAECOPIA2[[#This Row],[Categoria]]="Cereales",AlimentosSMAECOPIA2[[#This Row],[Proteina]],"")</f>
        <v/>
      </c>
      <c r="N1303" s="8">
        <f>AlimentosSMAECOPIA2[[#This Row],[Fibra]]/AlimentosSMAECOPIA2[[#This Row],[Peso_neto]]</f>
        <v>0</v>
      </c>
    </row>
    <row r="1304" spans="2:14" hidden="1" x14ac:dyDescent="0.25">
      <c r="B1304" s="17" t="s">
        <v>771</v>
      </c>
      <c r="C1304" s="3" t="s">
        <v>21</v>
      </c>
      <c r="D1304" s="4">
        <v>40</v>
      </c>
      <c r="E1304" s="2" t="s">
        <v>10</v>
      </c>
      <c r="F1304" s="4">
        <v>40</v>
      </c>
      <c r="G1304" s="4">
        <v>40</v>
      </c>
      <c r="H1304" s="4">
        <v>56</v>
      </c>
      <c r="I1304" s="4">
        <v>7.9</v>
      </c>
      <c r="J1304" s="4">
        <v>2.5</v>
      </c>
      <c r="K1304" s="4">
        <v>0</v>
      </c>
      <c r="L1304" s="8">
        <v>0</v>
      </c>
      <c r="M1304" s="4" t="str">
        <f>IF(AlimentosSMAECOPIA2[[#This Row],[Categoria]]="Cereales",AlimentosSMAECOPIA2[[#This Row],[Proteina]],"")</f>
        <v/>
      </c>
      <c r="N1304" s="8">
        <f>AlimentosSMAECOPIA2[[#This Row],[Fibra]]/AlimentosSMAECOPIA2[[#This Row],[Peso_neto]]</f>
        <v>0</v>
      </c>
    </row>
    <row r="1305" spans="2:14" hidden="1" x14ac:dyDescent="0.25">
      <c r="B1305" s="17" t="s">
        <v>774</v>
      </c>
      <c r="C1305" s="3" t="s">
        <v>21</v>
      </c>
      <c r="D1305" s="4">
        <v>30</v>
      </c>
      <c r="E1305" s="2" t="s">
        <v>10</v>
      </c>
      <c r="F1305" s="4">
        <v>30</v>
      </c>
      <c r="G1305" s="4">
        <v>30</v>
      </c>
      <c r="H1305" s="4">
        <v>55</v>
      </c>
      <c r="I1305" s="4">
        <v>6</v>
      </c>
      <c r="J1305" s="4">
        <v>3.2</v>
      </c>
      <c r="K1305" s="4">
        <v>0</v>
      </c>
      <c r="L1305" s="8">
        <v>0</v>
      </c>
      <c r="M1305" s="4" t="str">
        <f>IF(AlimentosSMAECOPIA2[[#This Row],[Categoria]]="Cereales",AlimentosSMAECOPIA2[[#This Row],[Proteina]],"")</f>
        <v/>
      </c>
      <c r="N1305" s="8">
        <f>AlimentosSMAECOPIA2[[#This Row],[Fibra]]/AlimentosSMAECOPIA2[[#This Row],[Peso_neto]]</f>
        <v>0</v>
      </c>
    </row>
    <row r="1306" spans="2:14" hidden="1" x14ac:dyDescent="0.25">
      <c r="B1306" s="17" t="s">
        <v>846</v>
      </c>
      <c r="C1306" s="3" t="s">
        <v>21</v>
      </c>
      <c r="D1306" s="4">
        <v>40</v>
      </c>
      <c r="E1306" s="2" t="s">
        <v>10</v>
      </c>
      <c r="F1306" s="4">
        <v>40</v>
      </c>
      <c r="G1306" s="4">
        <v>27</v>
      </c>
      <c r="H1306" s="4">
        <v>59</v>
      </c>
      <c r="I1306" s="4">
        <v>7.6</v>
      </c>
      <c r="J1306" s="4">
        <v>0</v>
      </c>
      <c r="K1306" s="4">
        <v>0</v>
      </c>
      <c r="L1306" s="8">
        <v>0</v>
      </c>
      <c r="M1306" s="4" t="str">
        <f>IF(AlimentosSMAECOPIA2[[#This Row],[Categoria]]="Cereales",AlimentosSMAECOPIA2[[#This Row],[Proteina]],"")</f>
        <v/>
      </c>
      <c r="N1306" s="8">
        <f>AlimentosSMAECOPIA2[[#This Row],[Fibra]]/AlimentosSMAECOPIA2[[#This Row],[Peso_neto]]</f>
        <v>0</v>
      </c>
    </row>
    <row r="1307" spans="2:14" hidden="1" x14ac:dyDescent="0.25">
      <c r="B1307" s="17" t="s">
        <v>847</v>
      </c>
      <c r="C1307" s="3" t="s">
        <v>21</v>
      </c>
      <c r="D1307" s="4">
        <v>40</v>
      </c>
      <c r="E1307" s="2" t="s">
        <v>10</v>
      </c>
      <c r="F1307" s="4">
        <v>40</v>
      </c>
      <c r="G1307" s="4">
        <v>27</v>
      </c>
      <c r="H1307" s="4">
        <v>59</v>
      </c>
      <c r="I1307" s="4">
        <v>7.6</v>
      </c>
      <c r="J1307" s="4">
        <v>0</v>
      </c>
      <c r="K1307" s="4">
        <v>0</v>
      </c>
      <c r="L1307" s="8">
        <v>0</v>
      </c>
      <c r="M1307" s="4" t="str">
        <f>IF(AlimentosSMAECOPIA2[[#This Row],[Categoria]]="Cereales",AlimentosSMAECOPIA2[[#This Row],[Proteina]],"")</f>
        <v/>
      </c>
      <c r="N1307" s="8">
        <f>AlimentosSMAECOPIA2[[#This Row],[Fibra]]/AlimentosSMAECOPIA2[[#This Row],[Peso_neto]]</f>
        <v>0</v>
      </c>
    </row>
    <row r="1308" spans="2:14" hidden="1" x14ac:dyDescent="0.25">
      <c r="B1308" s="17" t="s">
        <v>851</v>
      </c>
      <c r="C1308" s="3" t="s">
        <v>21</v>
      </c>
      <c r="D1308" s="4">
        <v>40</v>
      </c>
      <c r="E1308" s="2" t="s">
        <v>10</v>
      </c>
      <c r="F1308" s="4">
        <v>40</v>
      </c>
      <c r="G1308" s="4">
        <v>32</v>
      </c>
      <c r="H1308" s="4">
        <v>52</v>
      </c>
      <c r="I1308" s="4">
        <v>7.4</v>
      </c>
      <c r="J1308" s="4">
        <v>2.2999999999999998</v>
      </c>
      <c r="K1308" s="4">
        <v>0</v>
      </c>
      <c r="L1308" s="8">
        <v>0</v>
      </c>
      <c r="M1308" s="4" t="str">
        <f>IF(AlimentosSMAECOPIA2[[#This Row],[Categoria]]="Cereales",AlimentosSMAECOPIA2[[#This Row],[Proteina]],"")</f>
        <v/>
      </c>
      <c r="N1308" s="8">
        <f>AlimentosSMAECOPIA2[[#This Row],[Fibra]]/AlimentosSMAECOPIA2[[#This Row],[Peso_neto]]</f>
        <v>0</v>
      </c>
    </row>
    <row r="1309" spans="2:14" hidden="1" x14ac:dyDescent="0.25">
      <c r="B1309" s="17" t="s">
        <v>889</v>
      </c>
      <c r="C1309" s="3" t="s">
        <v>21</v>
      </c>
      <c r="D1309" s="4">
        <v>45</v>
      </c>
      <c r="E1309" s="2" t="s">
        <v>10</v>
      </c>
      <c r="F1309" s="4">
        <v>45</v>
      </c>
      <c r="G1309" s="4">
        <v>36</v>
      </c>
      <c r="H1309" s="4">
        <v>57</v>
      </c>
      <c r="I1309" s="4">
        <v>7.3</v>
      </c>
      <c r="J1309" s="4">
        <v>2.8</v>
      </c>
      <c r="K1309" s="4">
        <v>0</v>
      </c>
      <c r="L1309" s="8">
        <v>0</v>
      </c>
      <c r="M1309" s="4" t="str">
        <f>IF(AlimentosSMAECOPIA2[[#This Row],[Categoria]]="Cereales",AlimentosSMAECOPIA2[[#This Row],[Proteina]],"")</f>
        <v/>
      </c>
      <c r="N1309" s="8">
        <f>AlimentosSMAECOPIA2[[#This Row],[Fibra]]/AlimentosSMAECOPIA2[[#This Row],[Peso_neto]]</f>
        <v>0</v>
      </c>
    </row>
    <row r="1310" spans="2:14" hidden="1" x14ac:dyDescent="0.25">
      <c r="B1310" s="17" t="s">
        <v>945</v>
      </c>
      <c r="C1310" s="3" t="s">
        <v>21</v>
      </c>
      <c r="D1310" s="4">
        <v>25</v>
      </c>
      <c r="E1310" s="2" t="s">
        <v>10</v>
      </c>
      <c r="F1310" s="4">
        <v>25</v>
      </c>
      <c r="G1310" s="4">
        <v>25</v>
      </c>
      <c r="H1310" s="4">
        <v>55</v>
      </c>
      <c r="I1310" s="4">
        <v>7.6</v>
      </c>
      <c r="J1310" s="4">
        <v>2.2000000000000002</v>
      </c>
      <c r="K1310" s="4">
        <v>0.6</v>
      </c>
      <c r="L1310" s="8">
        <v>0</v>
      </c>
      <c r="M1310" s="4" t="str">
        <f>IF(AlimentosSMAECOPIA2[[#This Row],[Categoria]]="Cereales",AlimentosSMAECOPIA2[[#This Row],[Proteina]],"")</f>
        <v/>
      </c>
      <c r="N1310" s="8">
        <f>AlimentosSMAECOPIA2[[#This Row],[Fibra]]/AlimentosSMAECOPIA2[[#This Row],[Peso_neto]]</f>
        <v>0</v>
      </c>
    </row>
    <row r="1311" spans="2:14" hidden="1" x14ac:dyDescent="0.25">
      <c r="B1311" s="17" t="s">
        <v>946</v>
      </c>
      <c r="C1311" s="3" t="s">
        <v>21</v>
      </c>
      <c r="D1311" s="4">
        <v>30</v>
      </c>
      <c r="E1311" s="2" t="s">
        <v>10</v>
      </c>
      <c r="F1311" s="4">
        <v>30</v>
      </c>
      <c r="G1311" s="4">
        <v>30</v>
      </c>
      <c r="H1311" s="4">
        <v>50</v>
      </c>
      <c r="I1311" s="4">
        <v>7.8</v>
      </c>
      <c r="J1311" s="4">
        <v>1.3</v>
      </c>
      <c r="K1311" s="4">
        <v>1.1000000000000001</v>
      </c>
      <c r="L1311" s="8">
        <v>0</v>
      </c>
      <c r="M1311" s="4" t="str">
        <f>IF(AlimentosSMAECOPIA2[[#This Row],[Categoria]]="Cereales",AlimentosSMAECOPIA2[[#This Row],[Proteina]],"")</f>
        <v/>
      </c>
      <c r="N1311" s="8">
        <f>AlimentosSMAECOPIA2[[#This Row],[Fibra]]/AlimentosSMAECOPIA2[[#This Row],[Peso_neto]]</f>
        <v>0</v>
      </c>
    </row>
    <row r="1312" spans="2:14" hidden="1" x14ac:dyDescent="0.25">
      <c r="B1312" s="17" t="s">
        <v>947</v>
      </c>
      <c r="C1312" s="3" t="s">
        <v>21</v>
      </c>
      <c r="D1312" s="4">
        <v>0.5</v>
      </c>
      <c r="E1312" s="2" t="s">
        <v>45</v>
      </c>
      <c r="F1312" s="4">
        <v>47</v>
      </c>
      <c r="G1312" s="4">
        <v>47</v>
      </c>
      <c r="H1312" s="4">
        <v>63</v>
      </c>
      <c r="I1312" s="4">
        <v>7.7</v>
      </c>
      <c r="J1312" s="4">
        <v>2</v>
      </c>
      <c r="K1312" s="4">
        <v>3</v>
      </c>
      <c r="L1312" s="8">
        <v>0</v>
      </c>
      <c r="M1312" s="4" t="str">
        <f>IF(AlimentosSMAECOPIA2[[#This Row],[Categoria]]="Cereales",AlimentosSMAECOPIA2[[#This Row],[Proteina]],"")</f>
        <v/>
      </c>
      <c r="N1312" s="8">
        <f>AlimentosSMAECOPIA2[[#This Row],[Fibra]]/AlimentosSMAECOPIA2[[#This Row],[Peso_neto]]</f>
        <v>0</v>
      </c>
    </row>
    <row r="1313" spans="2:14" hidden="1" x14ac:dyDescent="0.25">
      <c r="B1313" s="17" t="s">
        <v>948</v>
      </c>
      <c r="C1313" s="3" t="s">
        <v>21</v>
      </c>
      <c r="D1313" s="4">
        <v>40</v>
      </c>
      <c r="E1313" s="2" t="s">
        <v>10</v>
      </c>
      <c r="F1313" s="4">
        <v>40</v>
      </c>
      <c r="G1313" s="4">
        <v>40</v>
      </c>
      <c r="H1313" s="4">
        <v>53</v>
      </c>
      <c r="I1313" s="4">
        <v>6.5</v>
      </c>
      <c r="J1313" s="4">
        <v>1.7</v>
      </c>
      <c r="K1313" s="4">
        <v>2.5</v>
      </c>
      <c r="L1313" s="8">
        <v>0</v>
      </c>
      <c r="M1313" s="4" t="str">
        <f>IF(AlimentosSMAECOPIA2[[#This Row],[Categoria]]="Cereales",AlimentosSMAECOPIA2[[#This Row],[Proteina]],"")</f>
        <v/>
      </c>
      <c r="N1313" s="8">
        <f>AlimentosSMAECOPIA2[[#This Row],[Fibra]]/AlimentosSMAECOPIA2[[#This Row],[Peso_neto]]</f>
        <v>0</v>
      </c>
    </row>
    <row r="1314" spans="2:14" hidden="1" x14ac:dyDescent="0.25">
      <c r="B1314" s="17" t="s">
        <v>949</v>
      </c>
      <c r="C1314" s="3" t="s">
        <v>21</v>
      </c>
      <c r="D1314" s="4">
        <v>40</v>
      </c>
      <c r="E1314" s="2" t="s">
        <v>10</v>
      </c>
      <c r="F1314" s="4">
        <v>40</v>
      </c>
      <c r="G1314" s="4">
        <v>40</v>
      </c>
      <c r="H1314" s="4">
        <v>54</v>
      </c>
      <c r="I1314" s="4">
        <v>7.5</v>
      </c>
      <c r="J1314" s="4">
        <v>1.8</v>
      </c>
      <c r="K1314" s="4">
        <v>1.4</v>
      </c>
      <c r="L1314" s="8">
        <v>0</v>
      </c>
      <c r="M1314" s="4" t="str">
        <f>IF(AlimentosSMAECOPIA2[[#This Row],[Categoria]]="Cereales",AlimentosSMAECOPIA2[[#This Row],[Proteina]],"")</f>
        <v/>
      </c>
      <c r="N1314" s="8">
        <f>AlimentosSMAECOPIA2[[#This Row],[Fibra]]/AlimentosSMAECOPIA2[[#This Row],[Peso_neto]]</f>
        <v>0</v>
      </c>
    </row>
    <row r="1315" spans="2:14" hidden="1" x14ac:dyDescent="0.25">
      <c r="B1315" s="17" t="s">
        <v>950</v>
      </c>
      <c r="C1315" s="3" t="s">
        <v>21</v>
      </c>
      <c r="D1315" s="4">
        <v>4</v>
      </c>
      <c r="E1315" s="2" t="s">
        <v>52</v>
      </c>
      <c r="F1315" s="4">
        <v>35</v>
      </c>
      <c r="G1315" s="4">
        <v>35</v>
      </c>
      <c r="H1315" s="4">
        <v>59</v>
      </c>
      <c r="I1315" s="4">
        <v>8.4</v>
      </c>
      <c r="J1315" s="4">
        <v>2.1</v>
      </c>
      <c r="K1315" s="4">
        <v>1.2</v>
      </c>
      <c r="L1315" s="8">
        <v>0</v>
      </c>
      <c r="M1315" s="4" t="str">
        <f>IF(AlimentosSMAECOPIA2[[#This Row],[Categoria]]="Cereales",AlimentosSMAECOPIA2[[#This Row],[Proteina]],"")</f>
        <v/>
      </c>
      <c r="N1315" s="8">
        <f>AlimentosSMAECOPIA2[[#This Row],[Fibra]]/AlimentosSMAECOPIA2[[#This Row],[Peso_neto]]</f>
        <v>0</v>
      </c>
    </row>
    <row r="1316" spans="2:14" hidden="1" x14ac:dyDescent="0.25">
      <c r="B1316" s="17" t="s">
        <v>951</v>
      </c>
      <c r="C1316" s="3" t="s">
        <v>21</v>
      </c>
      <c r="D1316" s="4">
        <v>30</v>
      </c>
      <c r="E1316" s="2" t="s">
        <v>10</v>
      </c>
      <c r="F1316" s="4">
        <v>30</v>
      </c>
      <c r="G1316" s="4">
        <v>30</v>
      </c>
      <c r="H1316" s="4">
        <v>50</v>
      </c>
      <c r="I1316" s="4">
        <v>7.3</v>
      </c>
      <c r="J1316" s="4">
        <v>2</v>
      </c>
      <c r="K1316" s="4">
        <v>0.3</v>
      </c>
      <c r="L1316" s="8">
        <v>0</v>
      </c>
      <c r="M1316" s="4" t="str">
        <f>IF(AlimentosSMAECOPIA2[[#This Row],[Categoria]]="Cereales",AlimentosSMAECOPIA2[[#This Row],[Proteina]],"")</f>
        <v/>
      </c>
      <c r="N1316" s="8">
        <f>AlimentosSMAECOPIA2[[#This Row],[Fibra]]/AlimentosSMAECOPIA2[[#This Row],[Peso_neto]]</f>
        <v>0</v>
      </c>
    </row>
    <row r="1317" spans="2:14" hidden="1" x14ac:dyDescent="0.25">
      <c r="B1317" s="17" t="s">
        <v>952</v>
      </c>
      <c r="C1317" s="3" t="s">
        <v>21</v>
      </c>
      <c r="D1317" s="4">
        <v>40</v>
      </c>
      <c r="E1317" s="2" t="s">
        <v>10</v>
      </c>
      <c r="F1317" s="4">
        <v>40</v>
      </c>
      <c r="G1317" s="4">
        <v>40</v>
      </c>
      <c r="H1317" s="4">
        <v>48</v>
      </c>
      <c r="I1317" s="4">
        <v>7.2</v>
      </c>
      <c r="J1317" s="4">
        <v>1.6</v>
      </c>
      <c r="K1317" s="4">
        <v>1.4</v>
      </c>
      <c r="L1317" s="8">
        <v>0</v>
      </c>
      <c r="M1317" s="4" t="str">
        <f>IF(AlimentosSMAECOPIA2[[#This Row],[Categoria]]="Cereales",AlimentosSMAECOPIA2[[#This Row],[Proteina]],"")</f>
        <v/>
      </c>
      <c r="N1317" s="8">
        <f>AlimentosSMAECOPIA2[[#This Row],[Fibra]]/AlimentosSMAECOPIA2[[#This Row],[Peso_neto]]</f>
        <v>0</v>
      </c>
    </row>
    <row r="1318" spans="2:14" hidden="1" x14ac:dyDescent="0.25">
      <c r="B1318" s="17" t="s">
        <v>953</v>
      </c>
      <c r="C1318" s="3" t="s">
        <v>21</v>
      </c>
      <c r="D1318" s="4">
        <v>30</v>
      </c>
      <c r="E1318" s="2" t="s">
        <v>10</v>
      </c>
      <c r="F1318" s="4">
        <v>30</v>
      </c>
      <c r="G1318" s="4">
        <v>30</v>
      </c>
      <c r="H1318" s="4">
        <v>48</v>
      </c>
      <c r="I1318" s="4">
        <v>7.3</v>
      </c>
      <c r="J1318" s="4">
        <v>1.5</v>
      </c>
      <c r="K1318" s="4">
        <v>1</v>
      </c>
      <c r="L1318" s="8">
        <v>0</v>
      </c>
      <c r="M1318" s="4" t="str">
        <f>IF(AlimentosSMAECOPIA2[[#This Row],[Categoria]]="Cereales",AlimentosSMAECOPIA2[[#This Row],[Proteina]],"")</f>
        <v/>
      </c>
      <c r="N1318" s="8">
        <f>AlimentosSMAECOPIA2[[#This Row],[Fibra]]/AlimentosSMAECOPIA2[[#This Row],[Peso_neto]]</f>
        <v>0</v>
      </c>
    </row>
    <row r="1319" spans="2:14" hidden="1" x14ac:dyDescent="0.25">
      <c r="B1319" s="17" t="s">
        <v>954</v>
      </c>
      <c r="C1319" s="3" t="s">
        <v>21</v>
      </c>
      <c r="D1319" s="4">
        <v>25</v>
      </c>
      <c r="E1319" s="2" t="s">
        <v>10</v>
      </c>
      <c r="F1319" s="4">
        <v>25</v>
      </c>
      <c r="G1319" s="4">
        <v>25</v>
      </c>
      <c r="H1319" s="4">
        <v>54</v>
      </c>
      <c r="I1319" s="4">
        <v>6.7</v>
      </c>
      <c r="J1319" s="4">
        <v>2</v>
      </c>
      <c r="K1319" s="4">
        <v>2</v>
      </c>
      <c r="L1319" s="8">
        <v>0</v>
      </c>
      <c r="M1319" s="4" t="str">
        <f>IF(AlimentosSMAECOPIA2[[#This Row],[Categoria]]="Cereales",AlimentosSMAECOPIA2[[#This Row],[Proteina]],"")</f>
        <v/>
      </c>
      <c r="N1319" s="8">
        <f>AlimentosSMAECOPIA2[[#This Row],[Fibra]]/AlimentosSMAECOPIA2[[#This Row],[Peso_neto]]</f>
        <v>0</v>
      </c>
    </row>
    <row r="1320" spans="2:14" hidden="1" x14ac:dyDescent="0.25">
      <c r="B1320" s="17" t="s">
        <v>994</v>
      </c>
      <c r="C1320" s="3" t="s">
        <v>21</v>
      </c>
      <c r="D1320" s="4">
        <v>25</v>
      </c>
      <c r="E1320" s="2" t="s">
        <v>10</v>
      </c>
      <c r="F1320" s="4">
        <v>25</v>
      </c>
      <c r="G1320" s="4">
        <v>25</v>
      </c>
      <c r="H1320" s="4">
        <v>51</v>
      </c>
      <c r="I1320" s="4">
        <v>7.2</v>
      </c>
      <c r="J1320" s="4">
        <v>2.1</v>
      </c>
      <c r="K1320" s="4">
        <v>0.5</v>
      </c>
      <c r="L1320" s="8">
        <v>0</v>
      </c>
      <c r="M1320" s="4" t="str">
        <f>IF(AlimentosSMAECOPIA2[[#This Row],[Categoria]]="Cereales",AlimentosSMAECOPIA2[[#This Row],[Proteina]],"")</f>
        <v/>
      </c>
      <c r="N1320" s="8">
        <f>AlimentosSMAECOPIA2[[#This Row],[Fibra]]/AlimentosSMAECOPIA2[[#This Row],[Peso_neto]]</f>
        <v>0</v>
      </c>
    </row>
    <row r="1321" spans="2:14" hidden="1" x14ac:dyDescent="0.25">
      <c r="B1321" s="17" t="s">
        <v>1001</v>
      </c>
      <c r="C1321" s="3" t="s">
        <v>21</v>
      </c>
      <c r="D1321" s="4">
        <v>4</v>
      </c>
      <c r="E1321" s="2" t="s">
        <v>52</v>
      </c>
      <c r="F1321" s="4">
        <v>60</v>
      </c>
      <c r="G1321" s="4">
        <v>60</v>
      </c>
      <c r="H1321" s="4">
        <v>96</v>
      </c>
      <c r="I1321" s="4">
        <v>6.8</v>
      </c>
      <c r="J1321" s="4">
        <v>6.7</v>
      </c>
      <c r="K1321" s="4">
        <v>1.9</v>
      </c>
      <c r="L1321" s="8">
        <v>0</v>
      </c>
      <c r="M1321" s="4" t="str">
        <f>IF(AlimentosSMAECOPIA2[[#This Row],[Categoria]]="Cereales",AlimentosSMAECOPIA2[[#This Row],[Proteina]],"")</f>
        <v/>
      </c>
      <c r="N1321" s="8">
        <f>AlimentosSMAECOPIA2[[#This Row],[Fibra]]/AlimentosSMAECOPIA2[[#This Row],[Peso_neto]]</f>
        <v>0</v>
      </c>
    </row>
    <row r="1322" spans="2:14" hidden="1" x14ac:dyDescent="0.25">
      <c r="B1322" s="17" t="s">
        <v>1007</v>
      </c>
      <c r="C1322" s="3" t="s">
        <v>21</v>
      </c>
      <c r="D1322" s="4">
        <v>50</v>
      </c>
      <c r="E1322" s="2" t="s">
        <v>10</v>
      </c>
      <c r="F1322" s="4">
        <v>50</v>
      </c>
      <c r="G1322" s="4">
        <v>45</v>
      </c>
      <c r="H1322" s="4">
        <v>51</v>
      </c>
      <c r="I1322" s="4">
        <v>5.6</v>
      </c>
      <c r="J1322" s="4">
        <v>2.8</v>
      </c>
      <c r="K1322" s="4">
        <v>0.4</v>
      </c>
      <c r="L1322" s="8">
        <v>0</v>
      </c>
      <c r="M1322" s="4" t="str">
        <f>IF(AlimentosSMAECOPIA2[[#This Row],[Categoria]]="Cereales",AlimentosSMAECOPIA2[[#This Row],[Proteina]],"")</f>
        <v/>
      </c>
      <c r="N1322" s="8">
        <f>AlimentosSMAECOPIA2[[#This Row],[Fibra]]/AlimentosSMAECOPIA2[[#This Row],[Peso_neto]]</f>
        <v>0</v>
      </c>
    </row>
    <row r="1323" spans="2:14" hidden="1" x14ac:dyDescent="0.25">
      <c r="B1323" s="17" t="s">
        <v>1028</v>
      </c>
      <c r="C1323" s="3" t="s">
        <v>21</v>
      </c>
      <c r="D1323" s="4">
        <v>2</v>
      </c>
      <c r="E1323" s="2" t="s">
        <v>476</v>
      </c>
      <c r="F1323" s="4">
        <v>42</v>
      </c>
      <c r="G1323" s="4">
        <v>42</v>
      </c>
      <c r="H1323" s="4">
        <v>56</v>
      </c>
      <c r="I1323" s="4">
        <v>8.1</v>
      </c>
      <c r="J1323" s="4">
        <v>2.1</v>
      </c>
      <c r="K1323" s="4">
        <v>0.5</v>
      </c>
      <c r="L1323" s="8">
        <v>0</v>
      </c>
      <c r="M1323" s="4" t="str">
        <f>IF(AlimentosSMAECOPIA2[[#This Row],[Categoria]]="Cereales",AlimentosSMAECOPIA2[[#This Row],[Proteina]],"")</f>
        <v/>
      </c>
      <c r="N1323" s="8">
        <f>AlimentosSMAECOPIA2[[#This Row],[Fibra]]/AlimentosSMAECOPIA2[[#This Row],[Peso_neto]]</f>
        <v>0</v>
      </c>
    </row>
    <row r="1324" spans="2:14" hidden="1" x14ac:dyDescent="0.25">
      <c r="B1324" s="17" t="s">
        <v>1031</v>
      </c>
      <c r="C1324" s="3" t="s">
        <v>21</v>
      </c>
      <c r="D1324" s="4">
        <v>2</v>
      </c>
      <c r="E1324" s="2" t="s">
        <v>476</v>
      </c>
      <c r="F1324" s="4">
        <v>42</v>
      </c>
      <c r="G1324" s="4">
        <v>42</v>
      </c>
      <c r="H1324" s="4">
        <v>54</v>
      </c>
      <c r="I1324" s="4">
        <v>8</v>
      </c>
      <c r="J1324" s="4">
        <v>2.1</v>
      </c>
      <c r="K1324" s="4">
        <v>0.1</v>
      </c>
      <c r="L1324" s="8">
        <v>0</v>
      </c>
      <c r="M1324" s="4" t="str">
        <f>IF(AlimentosSMAECOPIA2[[#This Row],[Categoria]]="Cereales",AlimentosSMAECOPIA2[[#This Row],[Proteina]],"")</f>
        <v/>
      </c>
      <c r="N1324" s="8">
        <f>AlimentosSMAECOPIA2[[#This Row],[Fibra]]/AlimentosSMAECOPIA2[[#This Row],[Peso_neto]]</f>
        <v>0</v>
      </c>
    </row>
    <row r="1325" spans="2:14" hidden="1" x14ac:dyDescent="0.25">
      <c r="B1325" s="17" t="s">
        <v>1032</v>
      </c>
      <c r="C1325" s="3" t="s">
        <v>21</v>
      </c>
      <c r="D1325" s="4">
        <v>2</v>
      </c>
      <c r="E1325" s="2" t="s">
        <v>476</v>
      </c>
      <c r="F1325" s="4">
        <v>42</v>
      </c>
      <c r="G1325" s="4">
        <v>42</v>
      </c>
      <c r="H1325" s="4">
        <v>56</v>
      </c>
      <c r="I1325" s="4">
        <v>8.1</v>
      </c>
      <c r="J1325" s="4">
        <v>2.1</v>
      </c>
      <c r="K1325" s="4">
        <v>0.5</v>
      </c>
      <c r="L1325" s="8">
        <v>0</v>
      </c>
      <c r="M1325" s="4" t="str">
        <f>IF(AlimentosSMAECOPIA2[[#This Row],[Categoria]]="Cereales",AlimentosSMAECOPIA2[[#This Row],[Proteina]],"")</f>
        <v/>
      </c>
      <c r="N1325" s="8">
        <f>AlimentosSMAECOPIA2[[#This Row],[Fibra]]/AlimentosSMAECOPIA2[[#This Row],[Peso_neto]]</f>
        <v>0</v>
      </c>
    </row>
    <row r="1326" spans="2:14" hidden="1" x14ac:dyDescent="0.25">
      <c r="B1326" s="17" t="s">
        <v>1109</v>
      </c>
      <c r="C1326" s="3" t="s">
        <v>21</v>
      </c>
      <c r="D1326" s="4">
        <v>40</v>
      </c>
      <c r="E1326" s="2" t="s">
        <v>10</v>
      </c>
      <c r="F1326" s="4">
        <v>40</v>
      </c>
      <c r="G1326" s="4">
        <v>40</v>
      </c>
      <c r="H1326" s="4">
        <v>56</v>
      </c>
      <c r="I1326" s="4">
        <v>7.9</v>
      </c>
      <c r="J1326" s="4">
        <v>2.5</v>
      </c>
      <c r="K1326" s="4">
        <v>0</v>
      </c>
      <c r="L1326" s="8">
        <v>0</v>
      </c>
      <c r="M1326" s="4" t="str">
        <f>IF(AlimentosSMAECOPIA2[[#This Row],[Categoria]]="Cereales",AlimentosSMAECOPIA2[[#This Row],[Proteina]],"")</f>
        <v/>
      </c>
      <c r="N1326" s="8">
        <f>AlimentosSMAECOPIA2[[#This Row],[Fibra]]/AlimentosSMAECOPIA2[[#This Row],[Peso_neto]]</f>
        <v>0</v>
      </c>
    </row>
    <row r="1327" spans="2:14" hidden="1" x14ac:dyDescent="0.25">
      <c r="B1327" s="17" t="s">
        <v>1110</v>
      </c>
      <c r="C1327" s="3" t="s">
        <v>21</v>
      </c>
      <c r="D1327" s="4">
        <v>40</v>
      </c>
      <c r="E1327" s="2" t="s">
        <v>10</v>
      </c>
      <c r="F1327" s="4">
        <v>40</v>
      </c>
      <c r="G1327" s="4">
        <v>40</v>
      </c>
      <c r="H1327" s="4">
        <v>56</v>
      </c>
      <c r="I1327" s="4">
        <v>7.9</v>
      </c>
      <c r="J1327" s="4">
        <v>2.5</v>
      </c>
      <c r="K1327" s="4">
        <v>0</v>
      </c>
      <c r="L1327" s="8">
        <v>0</v>
      </c>
      <c r="M1327" s="4" t="str">
        <f>IF(AlimentosSMAECOPIA2[[#This Row],[Categoria]]="Cereales",AlimentosSMAECOPIA2[[#This Row],[Proteina]],"")</f>
        <v/>
      </c>
      <c r="N1327" s="8">
        <f>AlimentosSMAECOPIA2[[#This Row],[Fibra]]/AlimentosSMAECOPIA2[[#This Row],[Peso_neto]]</f>
        <v>0</v>
      </c>
    </row>
    <row r="1328" spans="2:14" hidden="1" x14ac:dyDescent="0.25">
      <c r="B1328" s="17" t="s">
        <v>1123</v>
      </c>
      <c r="C1328" s="3" t="s">
        <v>21</v>
      </c>
      <c r="D1328" s="4">
        <v>50</v>
      </c>
      <c r="E1328" s="2" t="s">
        <v>10</v>
      </c>
      <c r="F1328" s="4">
        <v>50</v>
      </c>
      <c r="G1328" s="4">
        <v>40</v>
      </c>
      <c r="H1328" s="4">
        <v>54</v>
      </c>
      <c r="I1328" s="4">
        <v>7.6</v>
      </c>
      <c r="J1328" s="4">
        <v>2.4</v>
      </c>
      <c r="K1328" s="4">
        <v>0</v>
      </c>
      <c r="L1328" s="8">
        <v>0</v>
      </c>
      <c r="M1328" s="4" t="str">
        <f>IF(AlimentosSMAECOPIA2[[#This Row],[Categoria]]="Cereales",AlimentosSMAECOPIA2[[#This Row],[Proteina]],"")</f>
        <v/>
      </c>
      <c r="N1328" s="8">
        <f>AlimentosSMAECOPIA2[[#This Row],[Fibra]]/AlimentosSMAECOPIA2[[#This Row],[Peso_neto]]</f>
        <v>0</v>
      </c>
    </row>
    <row r="1329" spans="2:14" hidden="1" x14ac:dyDescent="0.25">
      <c r="B1329" s="17" t="s">
        <v>1128</v>
      </c>
      <c r="C1329" s="3" t="s">
        <v>21</v>
      </c>
      <c r="D1329" s="4">
        <v>35</v>
      </c>
      <c r="E1329" s="2" t="s">
        <v>10</v>
      </c>
      <c r="F1329" s="4">
        <v>35</v>
      </c>
      <c r="G1329" s="4">
        <v>35</v>
      </c>
      <c r="H1329" s="4">
        <v>55</v>
      </c>
      <c r="I1329" s="4">
        <v>6.9</v>
      </c>
      <c r="J1329" s="4">
        <v>2.8</v>
      </c>
      <c r="K1329" s="4">
        <v>0</v>
      </c>
      <c r="L1329" s="8">
        <v>0</v>
      </c>
      <c r="M1329" s="4" t="str">
        <f>IF(AlimentosSMAECOPIA2[[#This Row],[Categoria]]="Cereales",AlimentosSMAECOPIA2[[#This Row],[Proteina]],"")</f>
        <v/>
      </c>
      <c r="N1329" s="8">
        <f>AlimentosSMAECOPIA2[[#This Row],[Fibra]]/AlimentosSMAECOPIA2[[#This Row],[Peso_neto]]</f>
        <v>0</v>
      </c>
    </row>
    <row r="1330" spans="2:14" hidden="1" x14ac:dyDescent="0.25">
      <c r="B1330" s="17" t="s">
        <v>1249</v>
      </c>
      <c r="C1330" s="3" t="s">
        <v>21</v>
      </c>
      <c r="D1330" s="4">
        <v>40</v>
      </c>
      <c r="E1330" s="2" t="s">
        <v>10</v>
      </c>
      <c r="F1330" s="4">
        <v>40</v>
      </c>
      <c r="G1330" s="4">
        <v>40</v>
      </c>
      <c r="H1330" s="4">
        <v>56</v>
      </c>
      <c r="I1330" s="4">
        <v>7.9</v>
      </c>
      <c r="J1330" s="4">
        <v>2.5</v>
      </c>
      <c r="K1330" s="4">
        <v>0</v>
      </c>
      <c r="L1330" s="8">
        <v>0</v>
      </c>
      <c r="M1330" s="4" t="str">
        <f>IF(AlimentosSMAECOPIA2[[#This Row],[Categoria]]="Cereales",AlimentosSMAECOPIA2[[#This Row],[Proteina]],"")</f>
        <v/>
      </c>
      <c r="N1330" s="8">
        <f>AlimentosSMAECOPIA2[[#This Row],[Fibra]]/AlimentosSMAECOPIA2[[#This Row],[Peso_neto]]</f>
        <v>0</v>
      </c>
    </row>
    <row r="1331" spans="2:14" hidden="1" x14ac:dyDescent="0.25">
      <c r="B1331" s="17" t="s">
        <v>1252</v>
      </c>
      <c r="C1331" s="3" t="s">
        <v>21</v>
      </c>
      <c r="D1331" s="4">
        <v>35</v>
      </c>
      <c r="E1331" s="2" t="s">
        <v>10</v>
      </c>
      <c r="F1331" s="4">
        <v>35</v>
      </c>
      <c r="G1331" s="4">
        <v>35</v>
      </c>
      <c r="H1331" s="4">
        <v>55</v>
      </c>
      <c r="I1331" s="4">
        <v>6.9</v>
      </c>
      <c r="J1331" s="4">
        <v>2.8</v>
      </c>
      <c r="K1331" s="4">
        <v>0</v>
      </c>
      <c r="L1331" s="8">
        <v>0</v>
      </c>
      <c r="M1331" s="4" t="str">
        <f>IF(AlimentosSMAECOPIA2[[#This Row],[Categoria]]="Cereales",AlimentosSMAECOPIA2[[#This Row],[Proteina]],"")</f>
        <v/>
      </c>
      <c r="N1331" s="8">
        <f>AlimentosSMAECOPIA2[[#This Row],[Fibra]]/AlimentosSMAECOPIA2[[#This Row],[Peso_neto]]</f>
        <v>0</v>
      </c>
    </row>
    <row r="1332" spans="2:14" hidden="1" x14ac:dyDescent="0.25">
      <c r="B1332" s="17" t="s">
        <v>1261</v>
      </c>
      <c r="C1332" s="3" t="s">
        <v>21</v>
      </c>
      <c r="D1332" s="4">
        <v>40</v>
      </c>
      <c r="E1332" s="2" t="s">
        <v>10</v>
      </c>
      <c r="F1332" s="4">
        <v>40</v>
      </c>
      <c r="G1332" s="4">
        <v>40</v>
      </c>
      <c r="H1332" s="4">
        <v>56</v>
      </c>
      <c r="I1332" s="4">
        <v>7.9</v>
      </c>
      <c r="J1332" s="4">
        <v>2.5</v>
      </c>
      <c r="K1332" s="4">
        <v>0</v>
      </c>
      <c r="L1332" s="8">
        <v>0</v>
      </c>
      <c r="M1332" s="4" t="str">
        <f>IF(AlimentosSMAECOPIA2[[#This Row],[Categoria]]="Cereales",AlimentosSMAECOPIA2[[#This Row],[Proteina]],"")</f>
        <v/>
      </c>
      <c r="N1332" s="8">
        <f>AlimentosSMAECOPIA2[[#This Row],[Fibra]]/AlimentosSMAECOPIA2[[#This Row],[Peso_neto]]</f>
        <v>0</v>
      </c>
    </row>
    <row r="1333" spans="2:14" hidden="1" x14ac:dyDescent="0.25">
      <c r="B1333" s="17" t="s">
        <v>1263</v>
      </c>
      <c r="C1333" s="3" t="s">
        <v>21</v>
      </c>
      <c r="D1333" s="4">
        <v>30</v>
      </c>
      <c r="E1333" s="2" t="s">
        <v>10</v>
      </c>
      <c r="F1333" s="4">
        <v>30</v>
      </c>
      <c r="G1333" s="4">
        <v>30</v>
      </c>
      <c r="H1333" s="4">
        <v>54</v>
      </c>
      <c r="I1333" s="4">
        <v>6.2</v>
      </c>
      <c r="J1333" s="4">
        <v>3</v>
      </c>
      <c r="K1333" s="4">
        <v>0</v>
      </c>
      <c r="L1333" s="8">
        <v>0</v>
      </c>
      <c r="M1333" s="4" t="str">
        <f>IF(AlimentosSMAECOPIA2[[#This Row],[Categoria]]="Cereales",AlimentosSMAECOPIA2[[#This Row],[Proteina]],"")</f>
        <v/>
      </c>
      <c r="N1333" s="8">
        <f>AlimentosSMAECOPIA2[[#This Row],[Fibra]]/AlimentosSMAECOPIA2[[#This Row],[Peso_neto]]</f>
        <v>0</v>
      </c>
    </row>
    <row r="1334" spans="2:14" hidden="1" x14ac:dyDescent="0.25">
      <c r="B1334" s="17" t="s">
        <v>1264</v>
      </c>
      <c r="C1334" s="3" t="s">
        <v>21</v>
      </c>
      <c r="D1334" s="4">
        <v>25</v>
      </c>
      <c r="E1334" s="2" t="s">
        <v>10</v>
      </c>
      <c r="F1334" s="4">
        <v>25</v>
      </c>
      <c r="G1334" s="4">
        <v>25</v>
      </c>
      <c r="H1334" s="4">
        <v>51</v>
      </c>
      <c r="I1334" s="4">
        <v>7.6</v>
      </c>
      <c r="J1334" s="4">
        <v>2</v>
      </c>
      <c r="K1334" s="4">
        <v>0</v>
      </c>
      <c r="L1334" s="8">
        <v>0</v>
      </c>
      <c r="M1334" s="4" t="str">
        <f>IF(AlimentosSMAECOPIA2[[#This Row],[Categoria]]="Cereales",AlimentosSMAECOPIA2[[#This Row],[Proteina]],"")</f>
        <v/>
      </c>
      <c r="N1334" s="8">
        <f>AlimentosSMAECOPIA2[[#This Row],[Fibra]]/AlimentosSMAECOPIA2[[#This Row],[Peso_neto]]</f>
        <v>0</v>
      </c>
    </row>
    <row r="1335" spans="2:14" hidden="1" x14ac:dyDescent="0.25">
      <c r="B1335" s="17" t="s">
        <v>1265</v>
      </c>
      <c r="C1335" s="3" t="s">
        <v>21</v>
      </c>
      <c r="D1335" s="4">
        <v>30</v>
      </c>
      <c r="E1335" s="2" t="s">
        <v>10</v>
      </c>
      <c r="F1335" s="4">
        <v>30</v>
      </c>
      <c r="G1335" s="4">
        <v>30</v>
      </c>
      <c r="H1335" s="4">
        <v>54</v>
      </c>
      <c r="I1335" s="4">
        <v>6.2</v>
      </c>
      <c r="J1335" s="4">
        <v>3</v>
      </c>
      <c r="K1335" s="4">
        <v>0</v>
      </c>
      <c r="L1335" s="8">
        <v>0</v>
      </c>
      <c r="M1335" s="4" t="str">
        <f>IF(AlimentosSMAECOPIA2[[#This Row],[Categoria]]="Cereales",AlimentosSMAECOPIA2[[#This Row],[Proteina]],"")</f>
        <v/>
      </c>
      <c r="N1335" s="8">
        <f>AlimentosSMAECOPIA2[[#This Row],[Fibra]]/AlimentosSMAECOPIA2[[#This Row],[Peso_neto]]</f>
        <v>0</v>
      </c>
    </row>
    <row r="1336" spans="2:14" hidden="1" x14ac:dyDescent="0.25">
      <c r="B1336" s="17" t="s">
        <v>1267</v>
      </c>
      <c r="C1336" s="3" t="s">
        <v>21</v>
      </c>
      <c r="D1336" s="4">
        <v>30</v>
      </c>
      <c r="E1336" s="2" t="s">
        <v>10</v>
      </c>
      <c r="F1336" s="4">
        <v>30</v>
      </c>
      <c r="G1336" s="4">
        <v>30</v>
      </c>
      <c r="H1336" s="4">
        <v>54</v>
      </c>
      <c r="I1336" s="4">
        <v>6.2</v>
      </c>
      <c r="J1336" s="4">
        <v>3</v>
      </c>
      <c r="K1336" s="4">
        <v>0</v>
      </c>
      <c r="L1336" s="8">
        <v>0</v>
      </c>
      <c r="M1336" s="4" t="str">
        <f>IF(AlimentosSMAECOPIA2[[#This Row],[Categoria]]="Cereales",AlimentosSMAECOPIA2[[#This Row],[Proteina]],"")</f>
        <v/>
      </c>
      <c r="N1336" s="8">
        <f>AlimentosSMAECOPIA2[[#This Row],[Fibra]]/AlimentosSMAECOPIA2[[#This Row],[Peso_neto]]</f>
        <v>0</v>
      </c>
    </row>
    <row r="1337" spans="2:14" hidden="1" x14ac:dyDescent="0.25">
      <c r="B1337" s="17" t="s">
        <v>1295</v>
      </c>
      <c r="C1337" s="3" t="s">
        <v>21</v>
      </c>
      <c r="D1337" s="4">
        <v>0.5</v>
      </c>
      <c r="E1337" s="2" t="s">
        <v>45</v>
      </c>
      <c r="F1337" s="4">
        <v>60</v>
      </c>
      <c r="G1337" s="4">
        <v>45</v>
      </c>
      <c r="H1337" s="4">
        <v>54</v>
      </c>
      <c r="I1337" s="4">
        <v>8.8000000000000007</v>
      </c>
      <c r="J1337" s="4">
        <v>1.8</v>
      </c>
      <c r="K1337" s="4">
        <v>0</v>
      </c>
      <c r="L1337" s="8">
        <v>0</v>
      </c>
      <c r="M1337" s="4" t="str">
        <f>IF(AlimentosSMAECOPIA2[[#This Row],[Categoria]]="Cereales",AlimentosSMAECOPIA2[[#This Row],[Proteina]],"")</f>
        <v/>
      </c>
      <c r="N1337" s="8">
        <f>AlimentosSMAECOPIA2[[#This Row],[Fibra]]/AlimentosSMAECOPIA2[[#This Row],[Peso_neto]]</f>
        <v>0</v>
      </c>
    </row>
    <row r="1338" spans="2:14" hidden="1" x14ac:dyDescent="0.25">
      <c r="B1338" s="17" t="s">
        <v>1359</v>
      </c>
      <c r="C1338" s="3" t="s">
        <v>21</v>
      </c>
      <c r="D1338" s="4">
        <v>35</v>
      </c>
      <c r="E1338" s="2" t="s">
        <v>10</v>
      </c>
      <c r="F1338" s="4">
        <v>35</v>
      </c>
      <c r="G1338" s="4">
        <v>35</v>
      </c>
      <c r="H1338" s="4">
        <v>57</v>
      </c>
      <c r="I1338" s="4">
        <v>6.6</v>
      </c>
      <c r="J1338" s="4">
        <v>1.6</v>
      </c>
      <c r="K1338" s="4">
        <v>3.5</v>
      </c>
      <c r="L1338" s="8">
        <v>0</v>
      </c>
      <c r="M1338" s="4" t="str">
        <f>IF(AlimentosSMAECOPIA2[[#This Row],[Categoria]]="Cereales",AlimentosSMAECOPIA2[[#This Row],[Proteina]],"")</f>
        <v/>
      </c>
      <c r="N1338" s="8">
        <f>AlimentosSMAECOPIA2[[#This Row],[Fibra]]/AlimentosSMAECOPIA2[[#This Row],[Peso_neto]]</f>
        <v>0</v>
      </c>
    </row>
    <row r="1339" spans="2:14" hidden="1" x14ac:dyDescent="0.25">
      <c r="B1339" s="17" t="s">
        <v>1360</v>
      </c>
      <c r="C1339" s="3" t="s">
        <v>21</v>
      </c>
      <c r="D1339" s="4">
        <v>75</v>
      </c>
      <c r="E1339" s="2" t="s">
        <v>10</v>
      </c>
      <c r="F1339" s="4">
        <v>75</v>
      </c>
      <c r="G1339" s="4">
        <v>75</v>
      </c>
      <c r="H1339" s="4">
        <v>61</v>
      </c>
      <c r="I1339" s="4">
        <v>7.1</v>
      </c>
      <c r="J1339" s="4">
        <v>1.7</v>
      </c>
      <c r="K1339" s="4">
        <v>3.7</v>
      </c>
      <c r="L1339" s="8">
        <v>0</v>
      </c>
      <c r="M1339" s="4" t="str">
        <f>IF(AlimentosSMAECOPIA2[[#This Row],[Categoria]]="Cereales",AlimentosSMAECOPIA2[[#This Row],[Proteina]],"")</f>
        <v/>
      </c>
      <c r="N1339" s="8">
        <f>AlimentosSMAECOPIA2[[#This Row],[Fibra]]/AlimentosSMAECOPIA2[[#This Row],[Peso_neto]]</f>
        <v>0</v>
      </c>
    </row>
    <row r="1340" spans="2:14" hidden="1" x14ac:dyDescent="0.25">
      <c r="B1340" s="17" t="s">
        <v>1361</v>
      </c>
      <c r="C1340" s="3" t="s">
        <v>21</v>
      </c>
      <c r="D1340" s="4">
        <v>9</v>
      </c>
      <c r="E1340" s="2" t="s">
        <v>45</v>
      </c>
      <c r="F1340" s="4">
        <v>126</v>
      </c>
      <c r="G1340" s="4">
        <v>126</v>
      </c>
      <c r="H1340" s="4">
        <v>75</v>
      </c>
      <c r="I1340" s="4">
        <v>6.6</v>
      </c>
      <c r="J1340" s="4">
        <v>2</v>
      </c>
      <c r="K1340" s="4">
        <v>6.9</v>
      </c>
      <c r="L1340" s="8">
        <v>0</v>
      </c>
      <c r="M1340" s="4" t="str">
        <f>IF(AlimentosSMAECOPIA2[[#This Row],[Categoria]]="Cereales",AlimentosSMAECOPIA2[[#This Row],[Proteina]],"")</f>
        <v/>
      </c>
      <c r="N1340" s="8">
        <f>AlimentosSMAECOPIA2[[#This Row],[Fibra]]/AlimentosSMAECOPIA2[[#This Row],[Peso_neto]]</f>
        <v>0</v>
      </c>
    </row>
    <row r="1341" spans="2:14" hidden="1" x14ac:dyDescent="0.25">
      <c r="B1341" s="17" t="s">
        <v>1362</v>
      </c>
      <c r="C1341" s="3" t="s">
        <v>21</v>
      </c>
      <c r="D1341" s="4">
        <v>9</v>
      </c>
      <c r="E1341" s="2" t="s">
        <v>45</v>
      </c>
      <c r="F1341" s="4">
        <v>88</v>
      </c>
      <c r="G1341" s="4">
        <v>88</v>
      </c>
      <c r="H1341" s="4">
        <v>70</v>
      </c>
      <c r="I1341" s="4">
        <v>6.1</v>
      </c>
      <c r="J1341" s="4">
        <v>1.9</v>
      </c>
      <c r="K1341" s="4">
        <v>6.4</v>
      </c>
      <c r="L1341" s="8">
        <v>0</v>
      </c>
      <c r="M1341" s="4" t="str">
        <f>IF(AlimentosSMAECOPIA2[[#This Row],[Categoria]]="Cereales",AlimentosSMAECOPIA2[[#This Row],[Proteina]],"")</f>
        <v/>
      </c>
      <c r="N1341" s="8">
        <f>AlimentosSMAECOPIA2[[#This Row],[Fibra]]/AlimentosSMAECOPIA2[[#This Row],[Peso_neto]]</f>
        <v>0</v>
      </c>
    </row>
    <row r="1342" spans="2:14" hidden="1" x14ac:dyDescent="0.25">
      <c r="B1342" s="17" t="s">
        <v>1364</v>
      </c>
      <c r="C1342" s="3" t="s">
        <v>21</v>
      </c>
      <c r="D1342" s="4">
        <v>70</v>
      </c>
      <c r="E1342" s="2" t="s">
        <v>10</v>
      </c>
      <c r="F1342" s="4">
        <v>70</v>
      </c>
      <c r="G1342" s="4">
        <v>70</v>
      </c>
      <c r="H1342" s="4">
        <v>57</v>
      </c>
      <c r="I1342" s="4">
        <v>6.6</v>
      </c>
      <c r="J1342" s="4">
        <v>1.6</v>
      </c>
      <c r="K1342" s="4">
        <v>3.5</v>
      </c>
      <c r="L1342" s="8">
        <v>0</v>
      </c>
      <c r="M1342" s="4" t="str">
        <f>IF(AlimentosSMAECOPIA2[[#This Row],[Categoria]]="Cereales",AlimentosSMAECOPIA2[[#This Row],[Proteina]],"")</f>
        <v/>
      </c>
      <c r="N1342" s="8">
        <f>AlimentosSMAECOPIA2[[#This Row],[Fibra]]/AlimentosSMAECOPIA2[[#This Row],[Peso_neto]]</f>
        <v>0</v>
      </c>
    </row>
    <row r="1343" spans="2:14" hidden="1" x14ac:dyDescent="0.25">
      <c r="B1343" s="17" t="s">
        <v>1365</v>
      </c>
      <c r="C1343" s="3" t="s">
        <v>21</v>
      </c>
      <c r="D1343" s="4">
        <v>100</v>
      </c>
      <c r="E1343" s="2" t="s">
        <v>10</v>
      </c>
      <c r="F1343" s="4">
        <v>100</v>
      </c>
      <c r="G1343" s="4">
        <v>100</v>
      </c>
      <c r="H1343" s="4">
        <v>69</v>
      </c>
      <c r="I1343" s="4">
        <v>7.1</v>
      </c>
      <c r="J1343" s="4">
        <v>2.5</v>
      </c>
      <c r="K1343" s="4">
        <v>3.9</v>
      </c>
      <c r="L1343" s="8">
        <v>0</v>
      </c>
      <c r="M1343" s="4" t="str">
        <f>IF(AlimentosSMAECOPIA2[[#This Row],[Categoria]]="Cereales",AlimentosSMAECOPIA2[[#This Row],[Proteina]],"")</f>
        <v/>
      </c>
      <c r="N1343" s="8">
        <f>AlimentosSMAECOPIA2[[#This Row],[Fibra]]/AlimentosSMAECOPIA2[[#This Row],[Peso_neto]]</f>
        <v>0</v>
      </c>
    </row>
    <row r="1344" spans="2:14" hidden="1" x14ac:dyDescent="0.25">
      <c r="B1344" s="17" t="s">
        <v>1393</v>
      </c>
      <c r="C1344" s="3" t="s">
        <v>21</v>
      </c>
      <c r="D1344" s="4">
        <v>65</v>
      </c>
      <c r="E1344" s="2" t="s">
        <v>10</v>
      </c>
      <c r="F1344" s="4">
        <v>65</v>
      </c>
      <c r="G1344" s="4">
        <v>33</v>
      </c>
      <c r="H1344" s="4">
        <v>55</v>
      </c>
      <c r="I1344" s="4">
        <v>6.2</v>
      </c>
      <c r="J1344" s="4">
        <v>3.1</v>
      </c>
      <c r="K1344" s="4">
        <v>0</v>
      </c>
      <c r="L1344" s="8">
        <v>0</v>
      </c>
      <c r="M1344" s="4" t="str">
        <f>IF(AlimentosSMAECOPIA2[[#This Row],[Categoria]]="Cereales",AlimentosSMAECOPIA2[[#This Row],[Proteina]],"")</f>
        <v/>
      </c>
      <c r="N1344" s="8">
        <f>AlimentosSMAECOPIA2[[#This Row],[Fibra]]/AlimentosSMAECOPIA2[[#This Row],[Peso_neto]]</f>
        <v>0</v>
      </c>
    </row>
    <row r="1345" spans="2:14" hidden="1" x14ac:dyDescent="0.25">
      <c r="B1345" s="17" t="s">
        <v>1394</v>
      </c>
      <c r="C1345" s="3" t="s">
        <v>21</v>
      </c>
      <c r="D1345" s="4">
        <v>25</v>
      </c>
      <c r="E1345" s="2" t="s">
        <v>10</v>
      </c>
      <c r="F1345" s="4">
        <v>25</v>
      </c>
      <c r="G1345" s="4">
        <v>25</v>
      </c>
      <c r="H1345" s="4">
        <v>53</v>
      </c>
      <c r="I1345" s="4">
        <v>5.9</v>
      </c>
      <c r="J1345" s="4">
        <v>3</v>
      </c>
      <c r="K1345" s="4">
        <v>0</v>
      </c>
      <c r="L1345" s="8">
        <v>0</v>
      </c>
      <c r="M1345" s="4" t="str">
        <f>IF(AlimentosSMAECOPIA2[[#This Row],[Categoria]]="Cereales",AlimentosSMAECOPIA2[[#This Row],[Proteina]],"")</f>
        <v/>
      </c>
      <c r="N1345" s="8">
        <f>AlimentosSMAECOPIA2[[#This Row],[Fibra]]/AlimentosSMAECOPIA2[[#This Row],[Peso_neto]]</f>
        <v>0</v>
      </c>
    </row>
    <row r="1346" spans="2:14" hidden="1" x14ac:dyDescent="0.25">
      <c r="B1346" s="17" t="s">
        <v>1395</v>
      </c>
      <c r="C1346" s="3" t="s">
        <v>21</v>
      </c>
      <c r="D1346" s="4">
        <v>35</v>
      </c>
      <c r="E1346" s="2" t="s">
        <v>10</v>
      </c>
      <c r="F1346" s="4">
        <v>35</v>
      </c>
      <c r="G1346" s="4">
        <v>35</v>
      </c>
      <c r="H1346" s="4">
        <v>60</v>
      </c>
      <c r="I1346" s="4">
        <v>6.7</v>
      </c>
      <c r="J1346" s="4">
        <v>3.3</v>
      </c>
      <c r="K1346" s="4">
        <v>0</v>
      </c>
      <c r="L1346" s="8">
        <v>0</v>
      </c>
      <c r="M1346" s="4" t="str">
        <f>IF(AlimentosSMAECOPIA2[[#This Row],[Categoria]]="Cereales",AlimentosSMAECOPIA2[[#This Row],[Proteina]],"")</f>
        <v/>
      </c>
      <c r="N1346" s="8">
        <f>AlimentosSMAECOPIA2[[#This Row],[Fibra]]/AlimentosSMAECOPIA2[[#This Row],[Peso_neto]]</f>
        <v>0</v>
      </c>
    </row>
    <row r="1347" spans="2:14" hidden="1" x14ac:dyDescent="0.25">
      <c r="B1347" s="17" t="s">
        <v>1445</v>
      </c>
      <c r="C1347" s="3" t="s">
        <v>21</v>
      </c>
      <c r="D1347" s="4">
        <v>35</v>
      </c>
      <c r="E1347" s="2" t="s">
        <v>10</v>
      </c>
      <c r="F1347" s="4">
        <v>35</v>
      </c>
      <c r="G1347" s="4">
        <v>35</v>
      </c>
      <c r="H1347" s="4">
        <v>55</v>
      </c>
      <c r="I1347" s="4">
        <v>5.8</v>
      </c>
      <c r="J1347" s="4">
        <v>3.4</v>
      </c>
      <c r="K1347" s="4">
        <v>0</v>
      </c>
      <c r="L1347" s="8">
        <v>0</v>
      </c>
      <c r="M1347" s="4" t="str">
        <f>IF(AlimentosSMAECOPIA2[[#This Row],[Categoria]]="Cereales",AlimentosSMAECOPIA2[[#This Row],[Proteina]],"")</f>
        <v/>
      </c>
      <c r="N1347" s="8">
        <f>AlimentosSMAECOPIA2[[#This Row],[Fibra]]/AlimentosSMAECOPIA2[[#This Row],[Peso_neto]]</f>
        <v>0</v>
      </c>
    </row>
    <row r="1348" spans="2:14" hidden="1" x14ac:dyDescent="0.25">
      <c r="B1348" s="17" t="s">
        <v>1501</v>
      </c>
      <c r="C1348" s="3" t="s">
        <v>21</v>
      </c>
      <c r="D1348" s="4">
        <v>4</v>
      </c>
      <c r="E1348" s="2" t="s">
        <v>52</v>
      </c>
      <c r="F1348" s="4">
        <v>28</v>
      </c>
      <c r="G1348" s="4">
        <v>28</v>
      </c>
      <c r="H1348" s="4">
        <v>56</v>
      </c>
      <c r="I1348" s="4">
        <v>5.6</v>
      </c>
      <c r="J1348" s="4">
        <v>3.2</v>
      </c>
      <c r="K1348" s="4">
        <v>1.2</v>
      </c>
      <c r="L1348" s="8">
        <v>0</v>
      </c>
      <c r="M1348" s="4" t="str">
        <f>IF(AlimentosSMAECOPIA2[[#This Row],[Categoria]]="Cereales",AlimentosSMAECOPIA2[[#This Row],[Proteina]],"")</f>
        <v/>
      </c>
      <c r="N1348" s="8">
        <f>AlimentosSMAECOPIA2[[#This Row],[Fibra]]/AlimentosSMAECOPIA2[[#This Row],[Peso_neto]]</f>
        <v>0</v>
      </c>
    </row>
    <row r="1349" spans="2:14" hidden="1" x14ac:dyDescent="0.25">
      <c r="B1349" s="17" t="s">
        <v>1504</v>
      </c>
      <c r="C1349" s="3" t="s">
        <v>21</v>
      </c>
      <c r="D1349" s="4">
        <v>30</v>
      </c>
      <c r="E1349" s="2" t="s">
        <v>10</v>
      </c>
      <c r="F1349" s="4">
        <v>30</v>
      </c>
      <c r="G1349" s="4">
        <v>30</v>
      </c>
      <c r="H1349" s="4">
        <v>54</v>
      </c>
      <c r="I1349" s="4">
        <v>6.2</v>
      </c>
      <c r="J1349" s="4">
        <v>2.8</v>
      </c>
      <c r="K1349" s="4">
        <v>0.5</v>
      </c>
      <c r="L1349" s="8">
        <v>0</v>
      </c>
      <c r="M1349" s="4" t="str">
        <f>IF(AlimentosSMAECOPIA2[[#This Row],[Categoria]]="Cereales",AlimentosSMAECOPIA2[[#This Row],[Proteina]],"")</f>
        <v/>
      </c>
      <c r="N1349" s="8">
        <f>AlimentosSMAECOPIA2[[#This Row],[Fibra]]/AlimentosSMAECOPIA2[[#This Row],[Peso_neto]]</f>
        <v>0</v>
      </c>
    </row>
    <row r="1350" spans="2:14" hidden="1" x14ac:dyDescent="0.25">
      <c r="B1350" s="17" t="s">
        <v>1509</v>
      </c>
      <c r="C1350" s="3" t="s">
        <v>21</v>
      </c>
      <c r="D1350" s="4">
        <v>4</v>
      </c>
      <c r="E1350" s="2" t="s">
        <v>52</v>
      </c>
      <c r="F1350" s="4">
        <v>28</v>
      </c>
      <c r="G1350" s="4">
        <v>28</v>
      </c>
      <c r="H1350" s="4">
        <v>52</v>
      </c>
      <c r="I1350" s="4">
        <v>6</v>
      </c>
      <c r="J1350" s="4">
        <v>2.8</v>
      </c>
      <c r="K1350" s="4">
        <v>0.4</v>
      </c>
      <c r="L1350" s="8">
        <v>0</v>
      </c>
      <c r="M1350" s="4" t="str">
        <f>IF(AlimentosSMAECOPIA2[[#This Row],[Categoria]]="Cereales",AlimentosSMAECOPIA2[[#This Row],[Proteina]],"")</f>
        <v/>
      </c>
      <c r="N1350" s="8">
        <f>AlimentosSMAECOPIA2[[#This Row],[Fibra]]/AlimentosSMAECOPIA2[[#This Row],[Peso_neto]]</f>
        <v>0</v>
      </c>
    </row>
    <row r="1351" spans="2:14" hidden="1" x14ac:dyDescent="0.25">
      <c r="B1351" s="17" t="s">
        <v>1531</v>
      </c>
      <c r="C1351" s="3" t="s">
        <v>21</v>
      </c>
      <c r="D1351" s="4">
        <v>2</v>
      </c>
      <c r="E1351" s="2" t="s">
        <v>476</v>
      </c>
      <c r="F1351" s="4">
        <v>42</v>
      </c>
      <c r="G1351" s="4">
        <v>42</v>
      </c>
      <c r="H1351" s="4">
        <v>59</v>
      </c>
      <c r="I1351" s="4">
        <v>7.7</v>
      </c>
      <c r="J1351" s="4">
        <v>2.6</v>
      </c>
      <c r="K1351" s="4">
        <v>0.7</v>
      </c>
      <c r="L1351" s="8">
        <v>0</v>
      </c>
      <c r="M1351" s="4" t="str">
        <f>IF(AlimentosSMAECOPIA2[[#This Row],[Categoria]]="Cereales",AlimentosSMAECOPIA2[[#This Row],[Proteina]],"")</f>
        <v/>
      </c>
      <c r="N1351" s="8">
        <f>AlimentosSMAECOPIA2[[#This Row],[Fibra]]/AlimentosSMAECOPIA2[[#This Row],[Peso_neto]]</f>
        <v>0</v>
      </c>
    </row>
    <row r="1352" spans="2:14" hidden="1" x14ac:dyDescent="0.25">
      <c r="B1352" s="17" t="s">
        <v>1546</v>
      </c>
      <c r="C1352" s="3" t="s">
        <v>21</v>
      </c>
      <c r="D1352" s="4">
        <v>60</v>
      </c>
      <c r="E1352" s="2" t="s">
        <v>10</v>
      </c>
      <c r="F1352" s="4">
        <v>60</v>
      </c>
      <c r="G1352" s="4">
        <v>39</v>
      </c>
      <c r="H1352" s="4">
        <v>51</v>
      </c>
      <c r="I1352" s="4">
        <v>7.1</v>
      </c>
      <c r="J1352" s="4">
        <v>2.2999999999999998</v>
      </c>
      <c r="K1352" s="4">
        <v>0</v>
      </c>
      <c r="L1352" s="8">
        <v>0</v>
      </c>
      <c r="M1352" s="4" t="str">
        <f>IF(AlimentosSMAECOPIA2[[#This Row],[Categoria]]="Cereales",AlimentosSMAECOPIA2[[#This Row],[Proteina]],"")</f>
        <v/>
      </c>
      <c r="N1352" s="8">
        <f>AlimentosSMAECOPIA2[[#This Row],[Fibra]]/AlimentosSMAECOPIA2[[#This Row],[Peso_neto]]</f>
        <v>0</v>
      </c>
    </row>
    <row r="1353" spans="2:14" hidden="1" x14ac:dyDescent="0.25">
      <c r="B1353" s="17" t="s">
        <v>1547</v>
      </c>
      <c r="C1353" s="3" t="s">
        <v>21</v>
      </c>
      <c r="D1353" s="4">
        <v>45</v>
      </c>
      <c r="E1353" s="2" t="s">
        <v>10</v>
      </c>
      <c r="F1353" s="4">
        <v>45</v>
      </c>
      <c r="G1353" s="4">
        <v>36</v>
      </c>
      <c r="H1353" s="4">
        <v>57</v>
      </c>
      <c r="I1353" s="4">
        <v>7.3</v>
      </c>
      <c r="J1353" s="4">
        <v>2.8</v>
      </c>
      <c r="K1353" s="4">
        <v>0</v>
      </c>
      <c r="L1353" s="8">
        <v>0</v>
      </c>
      <c r="M1353" s="4" t="str">
        <f>IF(AlimentosSMAECOPIA2[[#This Row],[Categoria]]="Cereales",AlimentosSMAECOPIA2[[#This Row],[Proteina]],"")</f>
        <v/>
      </c>
      <c r="N1353" s="8">
        <f>AlimentosSMAECOPIA2[[#This Row],[Fibra]]/AlimentosSMAECOPIA2[[#This Row],[Peso_neto]]</f>
        <v>0</v>
      </c>
    </row>
    <row r="1354" spans="2:14" hidden="1" x14ac:dyDescent="0.25">
      <c r="B1354" s="17" t="s">
        <v>1548</v>
      </c>
      <c r="C1354" s="3" t="s">
        <v>21</v>
      </c>
      <c r="D1354" s="4">
        <v>45</v>
      </c>
      <c r="E1354" s="2" t="s">
        <v>10</v>
      </c>
      <c r="F1354" s="4">
        <v>45</v>
      </c>
      <c r="G1354" s="4">
        <v>36</v>
      </c>
      <c r="H1354" s="4">
        <v>57</v>
      </c>
      <c r="I1354" s="4">
        <v>7.3</v>
      </c>
      <c r="J1354" s="4">
        <v>2.8</v>
      </c>
      <c r="K1354" s="4">
        <v>0</v>
      </c>
      <c r="L1354" s="8">
        <v>0</v>
      </c>
      <c r="M1354" s="4" t="str">
        <f>IF(AlimentosSMAECOPIA2[[#This Row],[Categoria]]="Cereales",AlimentosSMAECOPIA2[[#This Row],[Proteina]],"")</f>
        <v/>
      </c>
      <c r="N1354" s="8">
        <f>AlimentosSMAECOPIA2[[#This Row],[Fibra]]/AlimentosSMAECOPIA2[[#This Row],[Peso_neto]]</f>
        <v>0</v>
      </c>
    </row>
    <row r="1355" spans="2:14" hidden="1" x14ac:dyDescent="0.25">
      <c r="B1355" s="17" t="s">
        <v>1563</v>
      </c>
      <c r="C1355" s="3" t="s">
        <v>21</v>
      </c>
      <c r="D1355" s="4">
        <v>35</v>
      </c>
      <c r="E1355" s="2" t="s">
        <v>10</v>
      </c>
      <c r="F1355" s="4">
        <v>35</v>
      </c>
      <c r="G1355" s="4">
        <v>30</v>
      </c>
      <c r="H1355" s="4">
        <v>55</v>
      </c>
      <c r="I1355" s="4">
        <v>6</v>
      </c>
      <c r="J1355" s="4">
        <v>3.3</v>
      </c>
      <c r="K1355" s="4">
        <v>0</v>
      </c>
      <c r="L1355" s="8">
        <v>0</v>
      </c>
      <c r="M1355" s="4" t="str">
        <f>IF(AlimentosSMAECOPIA2[[#This Row],[Categoria]]="Cereales",AlimentosSMAECOPIA2[[#This Row],[Proteina]],"")</f>
        <v/>
      </c>
      <c r="N1355" s="8">
        <f>AlimentosSMAECOPIA2[[#This Row],[Fibra]]/AlimentosSMAECOPIA2[[#This Row],[Peso_neto]]</f>
        <v>0</v>
      </c>
    </row>
    <row r="1356" spans="2:14" hidden="1" x14ac:dyDescent="0.25">
      <c r="B1356" s="17" t="s">
        <v>1597</v>
      </c>
      <c r="C1356" s="3" t="s">
        <v>21</v>
      </c>
      <c r="D1356" s="4">
        <v>75</v>
      </c>
      <c r="E1356" s="2" t="s">
        <v>10</v>
      </c>
      <c r="F1356" s="4">
        <v>75</v>
      </c>
      <c r="G1356" s="4">
        <v>39</v>
      </c>
      <c r="H1356" s="4">
        <v>52</v>
      </c>
      <c r="I1356" s="4">
        <v>7.4</v>
      </c>
      <c r="J1356" s="4">
        <v>2.2999999999999998</v>
      </c>
      <c r="K1356" s="4">
        <v>0</v>
      </c>
      <c r="L1356" s="8">
        <v>0</v>
      </c>
      <c r="M1356" s="4" t="str">
        <f>IF(AlimentosSMAECOPIA2[[#This Row],[Categoria]]="Cereales",AlimentosSMAECOPIA2[[#This Row],[Proteina]],"")</f>
        <v/>
      </c>
      <c r="N1356" s="8">
        <f>AlimentosSMAECOPIA2[[#This Row],[Fibra]]/AlimentosSMAECOPIA2[[#This Row],[Peso_neto]]</f>
        <v>0</v>
      </c>
    </row>
    <row r="1357" spans="2:14" hidden="1" x14ac:dyDescent="0.25">
      <c r="B1357" s="17" t="s">
        <v>1599</v>
      </c>
      <c r="C1357" s="3" t="s">
        <v>21</v>
      </c>
      <c r="D1357" s="4">
        <v>30</v>
      </c>
      <c r="E1357" s="2" t="s">
        <v>10</v>
      </c>
      <c r="F1357" s="4">
        <v>30</v>
      </c>
      <c r="G1357" s="4">
        <v>30</v>
      </c>
      <c r="H1357" s="4">
        <v>52</v>
      </c>
      <c r="I1357" s="4">
        <v>7.3</v>
      </c>
      <c r="J1357" s="4">
        <v>2.2999999999999998</v>
      </c>
      <c r="K1357" s="4">
        <v>0</v>
      </c>
      <c r="L1357" s="8">
        <v>0</v>
      </c>
      <c r="M1357" s="4" t="str">
        <f>IF(AlimentosSMAECOPIA2[[#This Row],[Categoria]]="Cereales",AlimentosSMAECOPIA2[[#This Row],[Proteina]],"")</f>
        <v/>
      </c>
      <c r="N1357" s="8">
        <f>AlimentosSMAECOPIA2[[#This Row],[Fibra]]/AlimentosSMAECOPIA2[[#This Row],[Peso_neto]]</f>
        <v>0</v>
      </c>
    </row>
    <row r="1358" spans="2:14" hidden="1" x14ac:dyDescent="0.25">
      <c r="B1358" s="17" t="s">
        <v>1600</v>
      </c>
      <c r="C1358" s="3" t="s">
        <v>21</v>
      </c>
      <c r="D1358" s="4">
        <v>35</v>
      </c>
      <c r="E1358" s="2" t="s">
        <v>10</v>
      </c>
      <c r="F1358" s="4">
        <v>35</v>
      </c>
      <c r="G1358" s="4">
        <v>35</v>
      </c>
      <c r="H1358" s="4">
        <v>47</v>
      </c>
      <c r="I1358" s="4">
        <v>6.7</v>
      </c>
      <c r="J1358" s="4">
        <v>2.1</v>
      </c>
      <c r="K1358" s="4">
        <v>0</v>
      </c>
      <c r="L1358" s="8">
        <v>0</v>
      </c>
      <c r="M1358" s="4" t="str">
        <f>IF(AlimentosSMAECOPIA2[[#This Row],[Categoria]]="Cereales",AlimentosSMAECOPIA2[[#This Row],[Proteina]],"")</f>
        <v/>
      </c>
      <c r="N1358" s="8">
        <f>AlimentosSMAECOPIA2[[#This Row],[Fibra]]/AlimentosSMAECOPIA2[[#This Row],[Peso_neto]]</f>
        <v>0</v>
      </c>
    </row>
    <row r="1359" spans="2:14" hidden="1" x14ac:dyDescent="0.25">
      <c r="B1359" s="17" t="s">
        <v>1607</v>
      </c>
      <c r="C1359" s="3" t="s">
        <v>21</v>
      </c>
      <c r="D1359" s="4">
        <v>125</v>
      </c>
      <c r="E1359" s="2" t="s">
        <v>45</v>
      </c>
      <c r="F1359" s="4">
        <v>125</v>
      </c>
      <c r="G1359" s="4">
        <v>38</v>
      </c>
      <c r="H1359" s="4">
        <v>58</v>
      </c>
      <c r="I1359" s="4">
        <v>6.6</v>
      </c>
      <c r="J1359" s="4">
        <v>3.3</v>
      </c>
      <c r="K1359" s="4">
        <v>0</v>
      </c>
      <c r="L1359" s="8">
        <v>0</v>
      </c>
      <c r="M1359" s="4" t="str">
        <f>IF(AlimentosSMAECOPIA2[[#This Row],[Categoria]]="Cereales",AlimentosSMAECOPIA2[[#This Row],[Proteina]],"")</f>
        <v/>
      </c>
      <c r="N1359" s="8">
        <f>AlimentosSMAECOPIA2[[#This Row],[Fibra]]/AlimentosSMAECOPIA2[[#This Row],[Peso_neto]]</f>
        <v>0</v>
      </c>
    </row>
    <row r="1360" spans="2:14" hidden="1" x14ac:dyDescent="0.25">
      <c r="B1360" s="17" t="s">
        <v>1608</v>
      </c>
      <c r="C1360" s="3" t="s">
        <v>21</v>
      </c>
      <c r="D1360" s="4">
        <v>50</v>
      </c>
      <c r="E1360" s="2" t="s">
        <v>10</v>
      </c>
      <c r="F1360" s="4">
        <v>50</v>
      </c>
      <c r="G1360" s="4">
        <v>33</v>
      </c>
      <c r="H1360" s="4">
        <v>50</v>
      </c>
      <c r="I1360" s="4">
        <v>6.7</v>
      </c>
      <c r="J1360" s="4">
        <v>2.4</v>
      </c>
      <c r="K1360" s="4">
        <v>0</v>
      </c>
      <c r="L1360" s="8">
        <v>0</v>
      </c>
      <c r="M1360" s="4" t="str">
        <f>IF(AlimentosSMAECOPIA2[[#This Row],[Categoria]]="Cereales",AlimentosSMAECOPIA2[[#This Row],[Proteina]],"")</f>
        <v/>
      </c>
      <c r="N1360" s="8">
        <f>AlimentosSMAECOPIA2[[#This Row],[Fibra]]/AlimentosSMAECOPIA2[[#This Row],[Peso_neto]]</f>
        <v>0</v>
      </c>
    </row>
    <row r="1361" spans="2:14" hidden="1" x14ac:dyDescent="0.25">
      <c r="B1361" s="17" t="s">
        <v>1613</v>
      </c>
      <c r="C1361" s="3" t="s">
        <v>21</v>
      </c>
      <c r="D1361" s="4">
        <v>50</v>
      </c>
      <c r="E1361" s="2" t="s">
        <v>10</v>
      </c>
      <c r="F1361" s="4">
        <v>50</v>
      </c>
      <c r="G1361" s="4">
        <v>40</v>
      </c>
      <c r="H1361" s="4">
        <v>54</v>
      </c>
      <c r="I1361" s="4">
        <v>7.6</v>
      </c>
      <c r="J1361" s="4">
        <v>2.4</v>
      </c>
      <c r="K1361" s="4">
        <v>0</v>
      </c>
      <c r="L1361" s="8">
        <v>0</v>
      </c>
      <c r="M1361" s="4" t="str">
        <f>IF(AlimentosSMAECOPIA2[[#This Row],[Categoria]]="Cereales",AlimentosSMAECOPIA2[[#This Row],[Proteina]],"")</f>
        <v/>
      </c>
      <c r="N1361" s="8">
        <f>AlimentosSMAECOPIA2[[#This Row],[Fibra]]/AlimentosSMAECOPIA2[[#This Row],[Peso_neto]]</f>
        <v>0</v>
      </c>
    </row>
    <row r="1362" spans="2:14" hidden="1" x14ac:dyDescent="0.25">
      <c r="B1362" s="17" t="s">
        <v>1614</v>
      </c>
      <c r="C1362" s="3" t="s">
        <v>21</v>
      </c>
      <c r="D1362" s="4">
        <v>40</v>
      </c>
      <c r="E1362" s="2" t="s">
        <v>10</v>
      </c>
      <c r="F1362" s="4">
        <v>40</v>
      </c>
      <c r="G1362" s="4">
        <v>40</v>
      </c>
      <c r="H1362" s="4">
        <v>56</v>
      </c>
      <c r="I1362" s="4">
        <v>7.9</v>
      </c>
      <c r="J1362" s="4">
        <v>2.5</v>
      </c>
      <c r="K1362" s="4">
        <v>0</v>
      </c>
      <c r="L1362" s="8">
        <v>0</v>
      </c>
      <c r="M1362" s="4" t="str">
        <f>IF(AlimentosSMAECOPIA2[[#This Row],[Categoria]]="Cereales",AlimentosSMAECOPIA2[[#This Row],[Proteina]],"")</f>
        <v/>
      </c>
      <c r="N1362" s="8">
        <f>AlimentosSMAECOPIA2[[#This Row],[Fibra]]/AlimentosSMAECOPIA2[[#This Row],[Peso_neto]]</f>
        <v>0</v>
      </c>
    </row>
    <row r="1363" spans="2:14" hidden="1" x14ac:dyDescent="0.25">
      <c r="B1363" s="17" t="s">
        <v>1614</v>
      </c>
      <c r="C1363" s="3" t="s">
        <v>21</v>
      </c>
      <c r="D1363" s="4">
        <v>40</v>
      </c>
      <c r="E1363" s="2" t="s">
        <v>10</v>
      </c>
      <c r="F1363" s="4">
        <v>40</v>
      </c>
      <c r="G1363" s="4">
        <v>40</v>
      </c>
      <c r="H1363" s="4">
        <v>56</v>
      </c>
      <c r="I1363" s="4">
        <v>7.9</v>
      </c>
      <c r="J1363" s="4">
        <v>2.5</v>
      </c>
      <c r="K1363" s="4">
        <v>0</v>
      </c>
      <c r="L1363" s="8">
        <v>0</v>
      </c>
      <c r="M1363" s="4" t="str">
        <f>IF(AlimentosSMAECOPIA2[[#This Row],[Categoria]]="Cereales",AlimentosSMAECOPIA2[[#This Row],[Proteina]],"")</f>
        <v/>
      </c>
      <c r="N1363" s="8">
        <f>AlimentosSMAECOPIA2[[#This Row],[Fibra]]/AlimentosSMAECOPIA2[[#This Row],[Peso_neto]]</f>
        <v>0</v>
      </c>
    </row>
    <row r="1364" spans="2:14" hidden="1" x14ac:dyDescent="0.25">
      <c r="B1364" s="17" t="s">
        <v>1615</v>
      </c>
      <c r="C1364" s="3" t="s">
        <v>21</v>
      </c>
      <c r="D1364" s="4">
        <v>30</v>
      </c>
      <c r="E1364" s="2" t="s">
        <v>10</v>
      </c>
      <c r="F1364" s="4">
        <v>30</v>
      </c>
      <c r="G1364" s="4">
        <v>26</v>
      </c>
      <c r="H1364" s="4">
        <v>49</v>
      </c>
      <c r="I1364" s="4">
        <v>7.2</v>
      </c>
      <c r="J1364" s="4">
        <v>2</v>
      </c>
      <c r="K1364" s="4">
        <v>0</v>
      </c>
      <c r="L1364" s="8">
        <v>0</v>
      </c>
      <c r="M1364" s="4" t="str">
        <f>IF(AlimentosSMAECOPIA2[[#This Row],[Categoria]]="Cereales",AlimentosSMAECOPIA2[[#This Row],[Proteina]],"")</f>
        <v/>
      </c>
      <c r="N1364" s="8">
        <f>AlimentosSMAECOPIA2[[#This Row],[Fibra]]/AlimentosSMAECOPIA2[[#This Row],[Peso_neto]]</f>
        <v>0</v>
      </c>
    </row>
    <row r="1365" spans="2:14" hidden="1" x14ac:dyDescent="0.25">
      <c r="B1365" s="17" t="s">
        <v>1616</v>
      </c>
      <c r="C1365" s="3" t="s">
        <v>21</v>
      </c>
      <c r="D1365" s="4">
        <v>0.25</v>
      </c>
      <c r="E1365" s="2" t="s">
        <v>45</v>
      </c>
      <c r="F1365" s="4">
        <v>45</v>
      </c>
      <c r="G1365" s="4">
        <v>26</v>
      </c>
      <c r="H1365" s="4">
        <v>47</v>
      </c>
      <c r="I1365" s="4">
        <v>6.7</v>
      </c>
      <c r="J1365" s="4">
        <v>2.1</v>
      </c>
      <c r="K1365" s="4">
        <v>0</v>
      </c>
      <c r="L1365" s="8">
        <v>0</v>
      </c>
      <c r="M1365" s="4" t="str">
        <f>IF(AlimentosSMAECOPIA2[[#This Row],[Categoria]]="Cereales",AlimentosSMAECOPIA2[[#This Row],[Proteina]],"")</f>
        <v/>
      </c>
      <c r="N1365" s="8">
        <f>AlimentosSMAECOPIA2[[#This Row],[Fibra]]/AlimentosSMAECOPIA2[[#This Row],[Peso_neto]]</f>
        <v>0</v>
      </c>
    </row>
    <row r="1366" spans="2:14" hidden="1" x14ac:dyDescent="0.25">
      <c r="B1366" s="17" t="s">
        <v>1617</v>
      </c>
      <c r="C1366" s="3" t="s">
        <v>21</v>
      </c>
      <c r="D1366" s="4">
        <v>0.33333333300000001</v>
      </c>
      <c r="E1366" s="2" t="s">
        <v>45</v>
      </c>
      <c r="F1366" s="4">
        <v>76</v>
      </c>
      <c r="G1366" s="4">
        <v>43</v>
      </c>
      <c r="H1366" s="4">
        <v>52</v>
      </c>
      <c r="I1366" s="4">
        <v>8.6999999999999993</v>
      </c>
      <c r="J1366" s="4">
        <v>1.6</v>
      </c>
      <c r="K1366" s="4">
        <v>0</v>
      </c>
      <c r="L1366" s="8">
        <v>0</v>
      </c>
      <c r="M1366" s="4" t="str">
        <f>IF(AlimentosSMAECOPIA2[[#This Row],[Categoria]]="Cereales",AlimentosSMAECOPIA2[[#This Row],[Proteina]],"")</f>
        <v/>
      </c>
      <c r="N1366" s="8">
        <f>AlimentosSMAECOPIA2[[#This Row],[Fibra]]/AlimentosSMAECOPIA2[[#This Row],[Peso_neto]]</f>
        <v>0</v>
      </c>
    </row>
    <row r="1367" spans="2:14" hidden="1" x14ac:dyDescent="0.25">
      <c r="B1367" s="17" t="s">
        <v>1666</v>
      </c>
      <c r="C1367" s="3" t="s">
        <v>21</v>
      </c>
      <c r="D1367" s="4">
        <v>40</v>
      </c>
      <c r="E1367" s="2" t="s">
        <v>10</v>
      </c>
      <c r="F1367" s="4">
        <v>40</v>
      </c>
      <c r="G1367" s="4">
        <v>40</v>
      </c>
      <c r="H1367" s="4">
        <v>56</v>
      </c>
      <c r="I1367" s="4">
        <v>7.9</v>
      </c>
      <c r="J1367" s="4">
        <v>2.5</v>
      </c>
      <c r="K1367" s="4">
        <v>0</v>
      </c>
      <c r="L1367" s="8">
        <v>0</v>
      </c>
      <c r="M1367" s="4" t="str">
        <f>IF(AlimentosSMAECOPIA2[[#This Row],[Categoria]]="Cereales",AlimentosSMAECOPIA2[[#This Row],[Proteina]],"")</f>
        <v/>
      </c>
      <c r="N1367" s="8">
        <f>AlimentosSMAECOPIA2[[#This Row],[Fibra]]/AlimentosSMAECOPIA2[[#This Row],[Peso_neto]]</f>
        <v>0</v>
      </c>
    </row>
    <row r="1368" spans="2:14" hidden="1" x14ac:dyDescent="0.25">
      <c r="B1368" s="17" t="s">
        <v>1669</v>
      </c>
      <c r="C1368" s="3" t="s">
        <v>21</v>
      </c>
      <c r="D1368" s="4">
        <v>40</v>
      </c>
      <c r="E1368" s="2" t="s">
        <v>10</v>
      </c>
      <c r="F1368" s="4">
        <v>40</v>
      </c>
      <c r="G1368" s="4">
        <v>38</v>
      </c>
      <c r="H1368" s="4">
        <v>59</v>
      </c>
      <c r="I1368" s="4">
        <v>7.5</v>
      </c>
      <c r="J1368" s="4">
        <v>3</v>
      </c>
      <c r="K1368" s="4">
        <v>0</v>
      </c>
      <c r="L1368" s="8">
        <v>0</v>
      </c>
      <c r="M1368" s="4" t="str">
        <f>IF(AlimentosSMAECOPIA2[[#This Row],[Categoria]]="Cereales",AlimentosSMAECOPIA2[[#This Row],[Proteina]],"")</f>
        <v/>
      </c>
      <c r="N1368" s="8">
        <f>AlimentosSMAECOPIA2[[#This Row],[Fibra]]/AlimentosSMAECOPIA2[[#This Row],[Peso_neto]]</f>
        <v>0</v>
      </c>
    </row>
    <row r="1369" spans="2:14" hidden="1" x14ac:dyDescent="0.25">
      <c r="B1369" s="17" t="s">
        <v>1694</v>
      </c>
      <c r="C1369" s="3" t="s">
        <v>21</v>
      </c>
      <c r="D1369" s="4">
        <v>30</v>
      </c>
      <c r="E1369" s="2" t="s">
        <v>10</v>
      </c>
      <c r="F1369" s="4">
        <v>30</v>
      </c>
      <c r="G1369" s="4">
        <v>30</v>
      </c>
      <c r="H1369" s="4">
        <v>53</v>
      </c>
      <c r="I1369" s="4">
        <v>7.4</v>
      </c>
      <c r="J1369" s="4">
        <v>2.1</v>
      </c>
      <c r="K1369" s="4">
        <v>0.5</v>
      </c>
      <c r="L1369" s="8">
        <v>0</v>
      </c>
      <c r="M1369" s="4" t="str">
        <f>IF(AlimentosSMAECOPIA2[[#This Row],[Categoria]]="Cereales",AlimentosSMAECOPIA2[[#This Row],[Proteina]],"")</f>
        <v/>
      </c>
      <c r="N1369" s="8">
        <f>AlimentosSMAECOPIA2[[#This Row],[Fibra]]/AlimentosSMAECOPIA2[[#This Row],[Peso_neto]]</f>
        <v>0</v>
      </c>
    </row>
    <row r="1370" spans="2:14" hidden="1" x14ac:dyDescent="0.25">
      <c r="B1370" s="17" t="s">
        <v>1701</v>
      </c>
      <c r="C1370" s="3" t="s">
        <v>21</v>
      </c>
      <c r="D1370" s="4">
        <v>3</v>
      </c>
      <c r="E1370" s="2" t="s">
        <v>52</v>
      </c>
      <c r="F1370" s="4">
        <v>54</v>
      </c>
      <c r="G1370" s="4">
        <v>54</v>
      </c>
      <c r="H1370" s="4">
        <v>56</v>
      </c>
      <c r="I1370" s="4">
        <v>6.8</v>
      </c>
      <c r="J1370" s="4">
        <v>2.5</v>
      </c>
      <c r="K1370" s="4">
        <v>1.5</v>
      </c>
      <c r="L1370" s="8">
        <v>0</v>
      </c>
      <c r="M1370" s="4" t="str">
        <f>IF(AlimentosSMAECOPIA2[[#This Row],[Categoria]]="Cereales",AlimentosSMAECOPIA2[[#This Row],[Proteina]],"")</f>
        <v/>
      </c>
      <c r="N1370" s="8">
        <f>AlimentosSMAECOPIA2[[#This Row],[Fibra]]/AlimentosSMAECOPIA2[[#This Row],[Peso_neto]]</f>
        <v>0</v>
      </c>
    </row>
    <row r="1371" spans="2:14" hidden="1" x14ac:dyDescent="0.25">
      <c r="B1371" s="17" t="s">
        <v>1717</v>
      </c>
      <c r="C1371" s="3" t="s">
        <v>21</v>
      </c>
      <c r="D1371" s="4">
        <v>2</v>
      </c>
      <c r="E1371" s="2" t="s">
        <v>476</v>
      </c>
      <c r="F1371" s="4">
        <v>56</v>
      </c>
      <c r="G1371" s="4">
        <v>56</v>
      </c>
      <c r="H1371" s="4">
        <v>84</v>
      </c>
      <c r="I1371" s="4">
        <v>7</v>
      </c>
      <c r="J1371" s="4">
        <v>4.5999999999999996</v>
      </c>
      <c r="K1371" s="4">
        <v>3.8</v>
      </c>
      <c r="L1371" s="8">
        <v>0</v>
      </c>
      <c r="M1371" s="4" t="str">
        <f>IF(AlimentosSMAECOPIA2[[#This Row],[Categoria]]="Cereales",AlimentosSMAECOPIA2[[#This Row],[Proteina]],"")</f>
        <v/>
      </c>
      <c r="N1371" s="8">
        <f>AlimentosSMAECOPIA2[[#This Row],[Fibra]]/AlimentosSMAECOPIA2[[#This Row],[Peso_neto]]</f>
        <v>0</v>
      </c>
    </row>
    <row r="1372" spans="2:14" hidden="1" x14ac:dyDescent="0.25">
      <c r="B1372" s="17" t="s">
        <v>1722</v>
      </c>
      <c r="C1372" s="3" t="s">
        <v>21</v>
      </c>
      <c r="D1372" s="4">
        <v>40</v>
      </c>
      <c r="E1372" s="2" t="s">
        <v>10</v>
      </c>
      <c r="F1372" s="4">
        <v>40</v>
      </c>
      <c r="G1372" s="4">
        <v>40</v>
      </c>
      <c r="H1372" s="4">
        <v>58</v>
      </c>
      <c r="I1372" s="4">
        <v>6.1</v>
      </c>
      <c r="J1372" s="4">
        <v>2.8</v>
      </c>
      <c r="K1372" s="4">
        <v>2</v>
      </c>
      <c r="L1372" s="8">
        <v>0</v>
      </c>
      <c r="M1372" s="4" t="str">
        <f>IF(AlimentosSMAECOPIA2[[#This Row],[Categoria]]="Cereales",AlimentosSMAECOPIA2[[#This Row],[Proteina]],"")</f>
        <v/>
      </c>
      <c r="N1372" s="8">
        <f>AlimentosSMAECOPIA2[[#This Row],[Fibra]]/AlimentosSMAECOPIA2[[#This Row],[Peso_neto]]</f>
        <v>0</v>
      </c>
    </row>
    <row r="1373" spans="2:14" hidden="1" x14ac:dyDescent="0.25">
      <c r="B1373" s="17" t="s">
        <v>1723</v>
      </c>
      <c r="C1373" s="3" t="s">
        <v>21</v>
      </c>
      <c r="D1373" s="4">
        <v>30</v>
      </c>
      <c r="E1373" s="2" t="s">
        <v>10</v>
      </c>
      <c r="F1373" s="4">
        <v>30</v>
      </c>
      <c r="G1373" s="4">
        <v>30</v>
      </c>
      <c r="H1373" s="4">
        <v>52</v>
      </c>
      <c r="I1373" s="4">
        <v>7.1</v>
      </c>
      <c r="J1373" s="4">
        <v>1.5</v>
      </c>
      <c r="K1373" s="4">
        <v>2.6</v>
      </c>
      <c r="L1373" s="8">
        <v>0</v>
      </c>
      <c r="M1373" s="4" t="str">
        <f>IF(AlimentosSMAECOPIA2[[#This Row],[Categoria]]="Cereales",AlimentosSMAECOPIA2[[#This Row],[Proteina]],"")</f>
        <v/>
      </c>
      <c r="N1373" s="8">
        <f>AlimentosSMAECOPIA2[[#This Row],[Fibra]]/AlimentosSMAECOPIA2[[#This Row],[Peso_neto]]</f>
        <v>0</v>
      </c>
    </row>
    <row r="1374" spans="2:14" hidden="1" x14ac:dyDescent="0.25">
      <c r="B1374" s="17" t="s">
        <v>1724</v>
      </c>
      <c r="C1374" s="3" t="s">
        <v>21</v>
      </c>
      <c r="D1374" s="4">
        <v>40</v>
      </c>
      <c r="E1374" s="2" t="s">
        <v>10</v>
      </c>
      <c r="F1374" s="4">
        <v>40</v>
      </c>
      <c r="G1374" s="4">
        <v>40</v>
      </c>
      <c r="H1374" s="4">
        <v>58</v>
      </c>
      <c r="I1374" s="4">
        <v>6.1</v>
      </c>
      <c r="J1374" s="4">
        <v>2.8</v>
      </c>
      <c r="K1374" s="4">
        <v>2</v>
      </c>
      <c r="L1374" s="8">
        <v>0</v>
      </c>
      <c r="M1374" s="4" t="str">
        <f>IF(AlimentosSMAECOPIA2[[#This Row],[Categoria]]="Cereales",AlimentosSMAECOPIA2[[#This Row],[Proteina]],"")</f>
        <v/>
      </c>
      <c r="N1374" s="8">
        <f>AlimentosSMAECOPIA2[[#This Row],[Fibra]]/AlimentosSMAECOPIA2[[#This Row],[Peso_neto]]</f>
        <v>0</v>
      </c>
    </row>
    <row r="1375" spans="2:14" hidden="1" x14ac:dyDescent="0.25">
      <c r="B1375" s="17" t="s">
        <v>1746</v>
      </c>
      <c r="C1375" s="3" t="s">
        <v>21</v>
      </c>
      <c r="D1375" s="4">
        <v>30</v>
      </c>
      <c r="E1375" s="2" t="s">
        <v>10</v>
      </c>
      <c r="F1375" s="4">
        <v>30</v>
      </c>
      <c r="G1375" s="4">
        <v>30</v>
      </c>
      <c r="H1375" s="4">
        <v>64</v>
      </c>
      <c r="I1375" s="4">
        <v>7.8</v>
      </c>
      <c r="J1375" s="4">
        <v>3.3</v>
      </c>
      <c r="K1375" s="4">
        <v>0.8</v>
      </c>
      <c r="L1375" s="8">
        <v>0</v>
      </c>
      <c r="M1375" s="4" t="str">
        <f>IF(AlimentosSMAECOPIA2[[#This Row],[Categoria]]="Cereales",AlimentosSMAECOPIA2[[#This Row],[Proteina]],"")</f>
        <v/>
      </c>
      <c r="N1375" s="8">
        <f>AlimentosSMAECOPIA2[[#This Row],[Fibra]]/AlimentosSMAECOPIA2[[#This Row],[Peso_neto]]</f>
        <v>0</v>
      </c>
    </row>
    <row r="1376" spans="2:14" hidden="1" x14ac:dyDescent="0.25">
      <c r="B1376" s="17" t="s">
        <v>1747</v>
      </c>
      <c r="C1376" s="3" t="s">
        <v>21</v>
      </c>
      <c r="D1376" s="4">
        <v>40</v>
      </c>
      <c r="E1376" s="2" t="s">
        <v>10</v>
      </c>
      <c r="F1376" s="4">
        <v>40</v>
      </c>
      <c r="G1376" s="4">
        <v>40</v>
      </c>
      <c r="H1376" s="4">
        <v>58</v>
      </c>
      <c r="I1376" s="4">
        <v>6.1</v>
      </c>
      <c r="J1376" s="4">
        <v>2.8</v>
      </c>
      <c r="K1376" s="4">
        <v>2</v>
      </c>
      <c r="L1376" s="8">
        <v>0</v>
      </c>
      <c r="M1376" s="4" t="str">
        <f>IF(AlimentosSMAECOPIA2[[#This Row],[Categoria]]="Cereales",AlimentosSMAECOPIA2[[#This Row],[Proteina]],"")</f>
        <v/>
      </c>
      <c r="N1376" s="8">
        <f>AlimentosSMAECOPIA2[[#This Row],[Fibra]]/AlimentosSMAECOPIA2[[#This Row],[Peso_neto]]</f>
        <v>0</v>
      </c>
    </row>
    <row r="1377" spans="2:14" hidden="1" x14ac:dyDescent="0.25">
      <c r="B1377" s="17" t="s">
        <v>1748</v>
      </c>
      <c r="C1377" s="3" t="s">
        <v>21</v>
      </c>
      <c r="D1377" s="4">
        <v>30</v>
      </c>
      <c r="E1377" s="2" t="s">
        <v>10</v>
      </c>
      <c r="F1377" s="4">
        <v>30</v>
      </c>
      <c r="G1377" s="4">
        <v>30</v>
      </c>
      <c r="H1377" s="4">
        <v>52</v>
      </c>
      <c r="I1377" s="4">
        <v>5.7</v>
      </c>
      <c r="J1377" s="4">
        <v>2.7</v>
      </c>
      <c r="K1377" s="4">
        <v>1.2</v>
      </c>
      <c r="L1377" s="8">
        <v>0</v>
      </c>
      <c r="M1377" s="4" t="str">
        <f>IF(AlimentosSMAECOPIA2[[#This Row],[Categoria]]="Cereales",AlimentosSMAECOPIA2[[#This Row],[Proteina]],"")</f>
        <v/>
      </c>
      <c r="N1377" s="8">
        <f>AlimentosSMAECOPIA2[[#This Row],[Fibra]]/AlimentosSMAECOPIA2[[#This Row],[Peso_neto]]</f>
        <v>0</v>
      </c>
    </row>
    <row r="1378" spans="2:14" hidden="1" x14ac:dyDescent="0.25">
      <c r="B1378" s="17" t="s">
        <v>1759</v>
      </c>
      <c r="C1378" s="3" t="s">
        <v>21</v>
      </c>
      <c r="D1378" s="4">
        <v>3</v>
      </c>
      <c r="E1378" s="2" t="s">
        <v>52</v>
      </c>
      <c r="F1378" s="4">
        <v>45</v>
      </c>
      <c r="G1378" s="4">
        <v>45</v>
      </c>
      <c r="H1378" s="4">
        <v>62</v>
      </c>
      <c r="I1378" s="4">
        <v>5.0999999999999996</v>
      </c>
      <c r="J1378" s="4">
        <v>3.6</v>
      </c>
      <c r="K1378" s="4">
        <v>2.2999999999999998</v>
      </c>
      <c r="L1378" s="8">
        <v>0</v>
      </c>
      <c r="M1378" s="4" t="str">
        <f>IF(AlimentosSMAECOPIA2[[#This Row],[Categoria]]="Cereales",AlimentosSMAECOPIA2[[#This Row],[Proteina]],"")</f>
        <v/>
      </c>
      <c r="N1378" s="8">
        <f>AlimentosSMAECOPIA2[[#This Row],[Fibra]]/AlimentosSMAECOPIA2[[#This Row],[Peso_neto]]</f>
        <v>0</v>
      </c>
    </row>
    <row r="1379" spans="2:14" hidden="1" x14ac:dyDescent="0.25">
      <c r="B1379" s="17" t="s">
        <v>1789</v>
      </c>
      <c r="C1379" s="3" t="s">
        <v>21</v>
      </c>
      <c r="D1379" s="4">
        <v>500</v>
      </c>
      <c r="E1379" s="2" t="s">
        <v>10</v>
      </c>
      <c r="F1379" s="4">
        <v>500</v>
      </c>
      <c r="G1379" s="4">
        <v>50</v>
      </c>
      <c r="H1379" s="4">
        <v>56</v>
      </c>
      <c r="I1379" s="4">
        <v>7.1</v>
      </c>
      <c r="J1379" s="4">
        <v>2.8</v>
      </c>
      <c r="K1379" s="4">
        <v>0</v>
      </c>
      <c r="L1379" s="8">
        <v>0</v>
      </c>
      <c r="M1379" s="4" t="str">
        <f>IF(AlimentosSMAECOPIA2[[#This Row],[Categoria]]="Cereales",AlimentosSMAECOPIA2[[#This Row],[Proteina]],"")</f>
        <v/>
      </c>
      <c r="N1379" s="8">
        <f>AlimentosSMAECOPIA2[[#This Row],[Fibra]]/AlimentosSMAECOPIA2[[#This Row],[Peso_neto]]</f>
        <v>0</v>
      </c>
    </row>
    <row r="1380" spans="2:14" hidden="1" x14ac:dyDescent="0.25">
      <c r="B1380" s="17" t="s">
        <v>1795</v>
      </c>
      <c r="C1380" s="3" t="s">
        <v>21</v>
      </c>
      <c r="D1380" s="4">
        <v>25</v>
      </c>
      <c r="E1380" s="2" t="s">
        <v>10</v>
      </c>
      <c r="F1380" s="4">
        <v>25</v>
      </c>
      <c r="G1380" s="4">
        <v>25</v>
      </c>
      <c r="H1380" s="4">
        <v>56</v>
      </c>
      <c r="I1380" s="4">
        <v>7</v>
      </c>
      <c r="J1380" s="4">
        <v>2.9</v>
      </c>
      <c r="K1380" s="4">
        <v>0</v>
      </c>
      <c r="L1380" s="8">
        <v>0</v>
      </c>
      <c r="M1380" s="4" t="str">
        <f>IF(AlimentosSMAECOPIA2[[#This Row],[Categoria]]="Cereales",AlimentosSMAECOPIA2[[#This Row],[Proteina]],"")</f>
        <v/>
      </c>
      <c r="N1380" s="8">
        <f>AlimentosSMAECOPIA2[[#This Row],[Fibra]]/AlimentosSMAECOPIA2[[#This Row],[Peso_neto]]</f>
        <v>0</v>
      </c>
    </row>
    <row r="1381" spans="2:14" hidden="1" x14ac:dyDescent="0.25">
      <c r="B1381" s="17" t="s">
        <v>1834</v>
      </c>
      <c r="C1381" s="3" t="s">
        <v>21</v>
      </c>
      <c r="D1381" s="4">
        <v>30</v>
      </c>
      <c r="E1381" s="2" t="s">
        <v>10</v>
      </c>
      <c r="F1381" s="4">
        <v>30</v>
      </c>
      <c r="G1381" s="4">
        <v>30</v>
      </c>
      <c r="H1381" s="4">
        <v>55</v>
      </c>
      <c r="I1381" s="4">
        <v>6</v>
      </c>
      <c r="J1381" s="4">
        <v>3.2</v>
      </c>
      <c r="K1381" s="4">
        <v>0</v>
      </c>
      <c r="L1381" s="8">
        <v>0</v>
      </c>
      <c r="M1381" s="4" t="str">
        <f>IF(AlimentosSMAECOPIA2[[#This Row],[Categoria]]="Cereales",AlimentosSMAECOPIA2[[#This Row],[Proteina]],"")</f>
        <v/>
      </c>
      <c r="N1381" s="8">
        <f>AlimentosSMAECOPIA2[[#This Row],[Fibra]]/AlimentosSMAECOPIA2[[#This Row],[Peso_neto]]</f>
        <v>0</v>
      </c>
    </row>
    <row r="1382" spans="2:14" hidden="1" x14ac:dyDescent="0.25">
      <c r="B1382" s="17" t="s">
        <v>1836</v>
      </c>
      <c r="C1382" s="3" t="s">
        <v>21</v>
      </c>
      <c r="D1382" s="4">
        <v>30</v>
      </c>
      <c r="E1382" s="2" t="s">
        <v>10</v>
      </c>
      <c r="F1382" s="4">
        <v>30</v>
      </c>
      <c r="G1382" s="4">
        <v>30</v>
      </c>
      <c r="H1382" s="4">
        <v>55</v>
      </c>
      <c r="I1382" s="4">
        <v>6</v>
      </c>
      <c r="J1382" s="4">
        <v>3.2</v>
      </c>
      <c r="K1382" s="4">
        <v>0</v>
      </c>
      <c r="L1382" s="8">
        <v>0</v>
      </c>
      <c r="M1382" s="4" t="str">
        <f>IF(AlimentosSMAECOPIA2[[#This Row],[Categoria]]="Cereales",AlimentosSMAECOPIA2[[#This Row],[Proteina]],"")</f>
        <v/>
      </c>
      <c r="N1382" s="8">
        <f>AlimentosSMAECOPIA2[[#This Row],[Fibra]]/AlimentosSMAECOPIA2[[#This Row],[Peso_neto]]</f>
        <v>0</v>
      </c>
    </row>
    <row r="1383" spans="2:14" hidden="1" x14ac:dyDescent="0.25">
      <c r="B1383" s="17" t="s">
        <v>1838</v>
      </c>
      <c r="C1383" s="3" t="s">
        <v>21</v>
      </c>
      <c r="D1383" s="4">
        <v>30</v>
      </c>
      <c r="E1383" s="2" t="s">
        <v>10</v>
      </c>
      <c r="F1383" s="4">
        <v>30</v>
      </c>
      <c r="G1383" s="4">
        <v>30</v>
      </c>
      <c r="H1383" s="4">
        <v>55</v>
      </c>
      <c r="I1383" s="4">
        <v>6</v>
      </c>
      <c r="J1383" s="4">
        <v>3.2</v>
      </c>
      <c r="K1383" s="4">
        <v>0</v>
      </c>
      <c r="L1383" s="8">
        <v>0</v>
      </c>
      <c r="M1383" s="4" t="str">
        <f>IF(AlimentosSMAECOPIA2[[#This Row],[Categoria]]="Cereales",AlimentosSMAECOPIA2[[#This Row],[Proteina]],"")</f>
        <v/>
      </c>
      <c r="N1383" s="8">
        <f>AlimentosSMAECOPIA2[[#This Row],[Fibra]]/AlimentosSMAECOPIA2[[#This Row],[Peso_neto]]</f>
        <v>0</v>
      </c>
    </row>
    <row r="1384" spans="2:14" hidden="1" x14ac:dyDescent="0.25">
      <c r="B1384" s="17" t="s">
        <v>1897</v>
      </c>
      <c r="C1384" s="3" t="s">
        <v>21</v>
      </c>
      <c r="D1384" s="4">
        <v>25</v>
      </c>
      <c r="E1384" s="2" t="s">
        <v>10</v>
      </c>
      <c r="F1384" s="4">
        <v>25</v>
      </c>
      <c r="G1384" s="4">
        <v>25</v>
      </c>
      <c r="H1384" s="4">
        <v>54</v>
      </c>
      <c r="I1384" s="4">
        <v>7.2</v>
      </c>
      <c r="J1384" s="4">
        <v>2.6</v>
      </c>
      <c r="K1384" s="4">
        <v>0</v>
      </c>
      <c r="L1384" s="8">
        <v>0</v>
      </c>
      <c r="M1384" s="4" t="str">
        <f>IF(AlimentosSMAECOPIA2[[#This Row],[Categoria]]="Cereales",AlimentosSMAECOPIA2[[#This Row],[Proteina]],"")</f>
        <v/>
      </c>
      <c r="N1384" s="8">
        <f>AlimentosSMAECOPIA2[[#This Row],[Fibra]]/AlimentosSMAECOPIA2[[#This Row],[Peso_neto]]</f>
        <v>0</v>
      </c>
    </row>
    <row r="1385" spans="2:14" hidden="1" x14ac:dyDescent="0.25">
      <c r="B1385" s="17" t="s">
        <v>1902</v>
      </c>
      <c r="C1385" s="3" t="s">
        <v>21</v>
      </c>
      <c r="D1385" s="4">
        <v>30</v>
      </c>
      <c r="E1385" s="2" t="s">
        <v>10</v>
      </c>
      <c r="F1385" s="4">
        <v>30</v>
      </c>
      <c r="G1385" s="4">
        <v>30</v>
      </c>
      <c r="H1385" s="4">
        <v>51</v>
      </c>
      <c r="I1385" s="4">
        <v>7.3</v>
      </c>
      <c r="J1385" s="4">
        <v>2.2000000000000002</v>
      </c>
      <c r="K1385" s="4">
        <v>0</v>
      </c>
      <c r="L1385" s="8">
        <v>0</v>
      </c>
      <c r="M1385" s="4" t="str">
        <f>IF(AlimentosSMAECOPIA2[[#This Row],[Categoria]]="Cereales",AlimentosSMAECOPIA2[[#This Row],[Proteina]],"")</f>
        <v/>
      </c>
      <c r="N1385" s="8">
        <f>AlimentosSMAECOPIA2[[#This Row],[Fibra]]/AlimentosSMAECOPIA2[[#This Row],[Peso_neto]]</f>
        <v>0</v>
      </c>
    </row>
    <row r="1386" spans="2:14" hidden="1" x14ac:dyDescent="0.25">
      <c r="B1386" s="17" t="s">
        <v>1905</v>
      </c>
      <c r="C1386" s="3" t="s">
        <v>21</v>
      </c>
      <c r="D1386" s="4">
        <v>25</v>
      </c>
      <c r="E1386" s="2" t="s">
        <v>10</v>
      </c>
      <c r="F1386" s="4">
        <v>25</v>
      </c>
      <c r="G1386" s="4">
        <v>25</v>
      </c>
      <c r="H1386" s="4">
        <v>51</v>
      </c>
      <c r="I1386" s="4">
        <v>7.6</v>
      </c>
      <c r="J1386" s="4">
        <v>2</v>
      </c>
      <c r="K1386" s="4">
        <v>0</v>
      </c>
      <c r="L1386" s="8">
        <v>0</v>
      </c>
      <c r="M1386" s="4" t="str">
        <f>IF(AlimentosSMAECOPIA2[[#This Row],[Categoria]]="Cereales",AlimentosSMAECOPIA2[[#This Row],[Proteina]],"")</f>
        <v/>
      </c>
      <c r="N1386" s="8">
        <f>AlimentosSMAECOPIA2[[#This Row],[Fibra]]/AlimentosSMAECOPIA2[[#This Row],[Peso_neto]]</f>
        <v>0</v>
      </c>
    </row>
    <row r="1387" spans="2:14" hidden="1" x14ac:dyDescent="0.25">
      <c r="B1387" s="17" t="s">
        <v>1917</v>
      </c>
      <c r="C1387" s="3" t="s">
        <v>21</v>
      </c>
      <c r="D1387" s="4">
        <v>3</v>
      </c>
      <c r="E1387" s="2" t="s">
        <v>52</v>
      </c>
      <c r="F1387" s="4">
        <v>15</v>
      </c>
      <c r="G1387" s="4">
        <v>15</v>
      </c>
      <c r="H1387" s="4">
        <v>67</v>
      </c>
      <c r="I1387" s="4">
        <v>8.3000000000000007</v>
      </c>
      <c r="J1387" s="4">
        <v>2</v>
      </c>
      <c r="K1387" s="4">
        <v>3.3</v>
      </c>
      <c r="L1387" s="8">
        <v>0</v>
      </c>
      <c r="M1387" s="4" t="str">
        <f>IF(AlimentosSMAECOPIA2[[#This Row],[Categoria]]="Cereales",AlimentosSMAECOPIA2[[#This Row],[Proteina]],"")</f>
        <v/>
      </c>
      <c r="N1387" s="8">
        <f>AlimentosSMAECOPIA2[[#This Row],[Fibra]]/AlimentosSMAECOPIA2[[#This Row],[Peso_neto]]</f>
        <v>0</v>
      </c>
    </row>
    <row r="1388" spans="2:14" hidden="1" x14ac:dyDescent="0.25">
      <c r="B1388" s="17" t="s">
        <v>1918</v>
      </c>
      <c r="C1388" s="3" t="s">
        <v>21</v>
      </c>
      <c r="D1388" s="4">
        <v>4</v>
      </c>
      <c r="E1388" s="2" t="s">
        <v>52</v>
      </c>
      <c r="F1388" s="4">
        <v>60</v>
      </c>
      <c r="G1388" s="4">
        <v>60</v>
      </c>
      <c r="H1388" s="4">
        <v>51</v>
      </c>
      <c r="I1388" s="4">
        <v>7.1</v>
      </c>
      <c r="J1388" s="4">
        <v>2</v>
      </c>
      <c r="K1388" s="4">
        <v>0.4</v>
      </c>
      <c r="L1388" s="8">
        <v>0</v>
      </c>
      <c r="M1388" s="4" t="str">
        <f>IF(AlimentosSMAECOPIA2[[#This Row],[Categoria]]="Cereales",AlimentosSMAECOPIA2[[#This Row],[Proteina]],"")</f>
        <v/>
      </c>
      <c r="N1388" s="8">
        <f>AlimentosSMAECOPIA2[[#This Row],[Fibra]]/AlimentosSMAECOPIA2[[#This Row],[Peso_neto]]</f>
        <v>0</v>
      </c>
    </row>
    <row r="1389" spans="2:14" hidden="1" x14ac:dyDescent="0.25">
      <c r="B1389" s="17" t="s">
        <v>1932</v>
      </c>
      <c r="C1389" s="3" t="s">
        <v>21</v>
      </c>
      <c r="D1389" s="4">
        <v>30</v>
      </c>
      <c r="E1389" s="2" t="s">
        <v>10</v>
      </c>
      <c r="F1389" s="4">
        <v>30</v>
      </c>
      <c r="G1389" s="4">
        <v>24</v>
      </c>
      <c r="H1389" s="4">
        <v>49</v>
      </c>
      <c r="I1389" s="4">
        <v>6.4</v>
      </c>
      <c r="J1389" s="4">
        <v>2.4</v>
      </c>
      <c r="K1389" s="4">
        <v>0</v>
      </c>
      <c r="L1389" s="8">
        <v>0</v>
      </c>
      <c r="M1389" s="4" t="str">
        <f>IF(AlimentosSMAECOPIA2[[#This Row],[Categoria]]="Cereales",AlimentosSMAECOPIA2[[#This Row],[Proteina]],"")</f>
        <v/>
      </c>
      <c r="N1389" s="8">
        <f>AlimentosSMAECOPIA2[[#This Row],[Fibra]]/AlimentosSMAECOPIA2[[#This Row],[Peso_neto]]</f>
        <v>0</v>
      </c>
    </row>
    <row r="1390" spans="2:14" hidden="1" x14ac:dyDescent="0.25">
      <c r="B1390" s="17" t="s">
        <v>1936</v>
      </c>
      <c r="C1390" s="3" t="s">
        <v>21</v>
      </c>
      <c r="D1390" s="4">
        <v>35</v>
      </c>
      <c r="E1390" s="2" t="s">
        <v>10</v>
      </c>
      <c r="F1390" s="4">
        <v>35</v>
      </c>
      <c r="G1390" s="4">
        <v>35</v>
      </c>
      <c r="H1390" s="4">
        <v>55</v>
      </c>
      <c r="I1390" s="4">
        <v>6.9</v>
      </c>
      <c r="J1390" s="4">
        <v>2.8</v>
      </c>
      <c r="K1390" s="4">
        <v>0</v>
      </c>
      <c r="L1390" s="8">
        <v>0</v>
      </c>
      <c r="M1390" s="4" t="str">
        <f>IF(AlimentosSMAECOPIA2[[#This Row],[Categoria]]="Cereales",AlimentosSMAECOPIA2[[#This Row],[Proteina]],"")</f>
        <v/>
      </c>
      <c r="N1390" s="8">
        <f>AlimentosSMAECOPIA2[[#This Row],[Fibra]]/AlimentosSMAECOPIA2[[#This Row],[Peso_neto]]</f>
        <v>0</v>
      </c>
    </row>
    <row r="1391" spans="2:14" hidden="1" x14ac:dyDescent="0.25">
      <c r="B1391" s="17" t="s">
        <v>1937</v>
      </c>
      <c r="C1391" s="3" t="s">
        <v>21</v>
      </c>
      <c r="D1391" s="4">
        <v>40</v>
      </c>
      <c r="E1391" s="2" t="s">
        <v>10</v>
      </c>
      <c r="F1391" s="4">
        <v>40</v>
      </c>
      <c r="G1391" s="4">
        <v>38</v>
      </c>
      <c r="H1391" s="4">
        <v>59</v>
      </c>
      <c r="I1391" s="4">
        <v>7.5</v>
      </c>
      <c r="J1391" s="4">
        <v>3</v>
      </c>
      <c r="K1391" s="4">
        <v>0</v>
      </c>
      <c r="L1391" s="8">
        <v>0</v>
      </c>
      <c r="M1391" s="4" t="str">
        <f>IF(AlimentosSMAECOPIA2[[#This Row],[Categoria]]="Cereales",AlimentosSMAECOPIA2[[#This Row],[Proteina]],"")</f>
        <v/>
      </c>
      <c r="N1391" s="8">
        <f>AlimentosSMAECOPIA2[[#This Row],[Fibra]]/AlimentosSMAECOPIA2[[#This Row],[Peso_neto]]</f>
        <v>0</v>
      </c>
    </row>
    <row r="1392" spans="2:14" hidden="1" x14ac:dyDescent="0.25">
      <c r="B1392" s="17" t="s">
        <v>1945</v>
      </c>
      <c r="C1392" s="3" t="s">
        <v>21</v>
      </c>
      <c r="D1392" s="4">
        <v>40</v>
      </c>
      <c r="E1392" s="2" t="s">
        <v>10</v>
      </c>
      <c r="F1392" s="4">
        <v>40</v>
      </c>
      <c r="G1392" s="4">
        <v>40</v>
      </c>
      <c r="H1392" s="4">
        <v>58</v>
      </c>
      <c r="I1392" s="4">
        <v>6.3</v>
      </c>
      <c r="J1392" s="4">
        <v>3.5</v>
      </c>
      <c r="K1392" s="4">
        <v>1.7</v>
      </c>
      <c r="L1392" s="8">
        <v>0</v>
      </c>
      <c r="M1392" s="4" t="str">
        <f>IF(AlimentosSMAECOPIA2[[#This Row],[Categoria]]="Cereales",AlimentosSMAECOPIA2[[#This Row],[Proteina]],"")</f>
        <v/>
      </c>
      <c r="N1392" s="8">
        <f>AlimentosSMAECOPIA2[[#This Row],[Fibra]]/AlimentosSMAECOPIA2[[#This Row],[Peso_neto]]</f>
        <v>0</v>
      </c>
    </row>
    <row r="1393" spans="2:14" hidden="1" x14ac:dyDescent="0.25">
      <c r="B1393" s="17" t="s">
        <v>1974</v>
      </c>
      <c r="C1393" s="3" t="s">
        <v>21</v>
      </c>
      <c r="D1393" s="4">
        <v>70</v>
      </c>
      <c r="E1393" s="2" t="s">
        <v>10</v>
      </c>
      <c r="F1393" s="4">
        <v>70</v>
      </c>
      <c r="G1393" s="4">
        <v>32</v>
      </c>
      <c r="H1393" s="4">
        <v>54</v>
      </c>
      <c r="I1393" s="4">
        <v>5.9</v>
      </c>
      <c r="J1393" s="4">
        <v>3.2</v>
      </c>
      <c r="K1393" s="4">
        <v>0</v>
      </c>
      <c r="L1393" s="8">
        <v>0</v>
      </c>
      <c r="M1393" s="4" t="str">
        <f>IF(AlimentosSMAECOPIA2[[#This Row],[Categoria]]="Cereales",AlimentosSMAECOPIA2[[#This Row],[Proteina]],"")</f>
        <v/>
      </c>
      <c r="N1393" s="8">
        <f>AlimentosSMAECOPIA2[[#This Row],[Fibra]]/AlimentosSMAECOPIA2[[#This Row],[Peso_neto]]</f>
        <v>0</v>
      </c>
    </row>
    <row r="1394" spans="2:14" hidden="1" x14ac:dyDescent="0.25">
      <c r="B1394" s="17" t="s">
        <v>1975</v>
      </c>
      <c r="C1394" s="3" t="s">
        <v>21</v>
      </c>
      <c r="D1394" s="4">
        <v>30</v>
      </c>
      <c r="E1394" s="2" t="s">
        <v>10</v>
      </c>
      <c r="F1394" s="4">
        <v>30</v>
      </c>
      <c r="G1394" s="4">
        <v>30</v>
      </c>
      <c r="H1394" s="4">
        <v>51</v>
      </c>
      <c r="I1394" s="4">
        <v>7.3</v>
      </c>
      <c r="J1394" s="4">
        <v>2.2000000000000002</v>
      </c>
      <c r="K1394" s="4">
        <v>0</v>
      </c>
      <c r="L1394" s="8">
        <v>0</v>
      </c>
      <c r="M1394" s="4" t="str">
        <f>IF(AlimentosSMAECOPIA2[[#This Row],[Categoria]]="Cereales",AlimentosSMAECOPIA2[[#This Row],[Proteina]],"")</f>
        <v/>
      </c>
      <c r="N1394" s="8">
        <f>AlimentosSMAECOPIA2[[#This Row],[Fibra]]/AlimentosSMAECOPIA2[[#This Row],[Peso_neto]]</f>
        <v>0</v>
      </c>
    </row>
    <row r="1395" spans="2:14" hidden="1" x14ac:dyDescent="0.25">
      <c r="B1395" s="17" t="s">
        <v>1976</v>
      </c>
      <c r="C1395" s="3" t="s">
        <v>21</v>
      </c>
      <c r="D1395" s="4">
        <v>30</v>
      </c>
      <c r="E1395" s="2" t="s">
        <v>10</v>
      </c>
      <c r="F1395" s="4">
        <v>30</v>
      </c>
      <c r="G1395" s="4">
        <v>30</v>
      </c>
      <c r="H1395" s="4">
        <v>51</v>
      </c>
      <c r="I1395" s="4">
        <v>7.3</v>
      </c>
      <c r="J1395" s="4">
        <v>2.2000000000000002</v>
      </c>
      <c r="K1395" s="4">
        <v>0</v>
      </c>
      <c r="L1395" s="8">
        <v>0</v>
      </c>
      <c r="M1395" s="4" t="str">
        <f>IF(AlimentosSMAECOPIA2[[#This Row],[Categoria]]="Cereales",AlimentosSMAECOPIA2[[#This Row],[Proteina]],"")</f>
        <v/>
      </c>
      <c r="N1395" s="8">
        <f>AlimentosSMAECOPIA2[[#This Row],[Fibra]]/AlimentosSMAECOPIA2[[#This Row],[Peso_neto]]</f>
        <v>0</v>
      </c>
    </row>
    <row r="1396" spans="2:14" hidden="1" x14ac:dyDescent="0.25">
      <c r="B1396" s="17" t="s">
        <v>1977</v>
      </c>
      <c r="C1396" s="3" t="s">
        <v>21</v>
      </c>
      <c r="D1396" s="4">
        <v>35</v>
      </c>
      <c r="E1396" s="2" t="s">
        <v>10</v>
      </c>
      <c r="F1396" s="4">
        <v>35</v>
      </c>
      <c r="G1396" s="4">
        <v>35</v>
      </c>
      <c r="H1396" s="4">
        <v>59</v>
      </c>
      <c r="I1396" s="4">
        <v>6.4</v>
      </c>
      <c r="J1396" s="4">
        <v>3.5</v>
      </c>
      <c r="K1396" s="4">
        <v>0</v>
      </c>
      <c r="L1396" s="8">
        <v>0</v>
      </c>
      <c r="M1396" s="4" t="str">
        <f>IF(AlimentosSMAECOPIA2[[#This Row],[Categoria]]="Cereales",AlimentosSMAECOPIA2[[#This Row],[Proteina]],"")</f>
        <v/>
      </c>
      <c r="N1396" s="8">
        <f>AlimentosSMAECOPIA2[[#This Row],[Fibra]]/AlimentosSMAECOPIA2[[#This Row],[Peso_neto]]</f>
        <v>0</v>
      </c>
    </row>
    <row r="1397" spans="2:14" hidden="1" x14ac:dyDescent="0.25">
      <c r="B1397" s="17" t="s">
        <v>11</v>
      </c>
      <c r="C1397" s="3" t="s">
        <v>12</v>
      </c>
      <c r="D1397" s="4">
        <v>40</v>
      </c>
      <c r="E1397" s="2" t="s">
        <v>10</v>
      </c>
      <c r="F1397" s="4">
        <v>40</v>
      </c>
      <c r="G1397" s="4">
        <v>40</v>
      </c>
      <c r="H1397" s="4">
        <v>42</v>
      </c>
      <c r="I1397" s="4">
        <v>6.8</v>
      </c>
      <c r="J1397" s="4">
        <v>0.3</v>
      </c>
      <c r="K1397" s="4">
        <v>2.4</v>
      </c>
      <c r="L1397" s="8">
        <v>0</v>
      </c>
      <c r="M1397" s="4" t="str">
        <f>IF(AlimentosSMAECOPIA2[[#This Row],[Categoria]]="Cereales",AlimentosSMAECOPIA2[[#This Row],[Proteina]],"")</f>
        <v/>
      </c>
      <c r="N1397" s="8">
        <f>AlimentosSMAECOPIA2[[#This Row],[Fibra]]/AlimentosSMAECOPIA2[[#This Row],[Peso_neto]]</f>
        <v>0</v>
      </c>
    </row>
    <row r="1398" spans="2:14" hidden="1" x14ac:dyDescent="0.25">
      <c r="B1398" s="17" t="s">
        <v>53</v>
      </c>
      <c r="C1398" s="3" t="s">
        <v>12</v>
      </c>
      <c r="D1398" s="4">
        <v>50</v>
      </c>
      <c r="E1398" s="2" t="s">
        <v>10</v>
      </c>
      <c r="F1398" s="4">
        <v>50</v>
      </c>
      <c r="G1398" s="4">
        <v>35</v>
      </c>
      <c r="H1398" s="4">
        <v>37</v>
      </c>
      <c r="I1398" s="4">
        <v>7.4</v>
      </c>
      <c r="J1398" s="4">
        <v>0.5</v>
      </c>
      <c r="K1398" s="4">
        <v>0.9</v>
      </c>
      <c r="L1398" s="8">
        <v>0</v>
      </c>
      <c r="M1398" s="4" t="str">
        <f>IF(AlimentosSMAECOPIA2[[#This Row],[Categoria]]="Cereales",AlimentosSMAECOPIA2[[#This Row],[Proteina]],"")</f>
        <v/>
      </c>
      <c r="N1398" s="8">
        <f>AlimentosSMAECOPIA2[[#This Row],[Fibra]]/AlimentosSMAECOPIA2[[#This Row],[Peso_neto]]</f>
        <v>0</v>
      </c>
    </row>
    <row r="1399" spans="2:14" hidden="1" x14ac:dyDescent="0.25">
      <c r="B1399" s="17" t="s">
        <v>101</v>
      </c>
      <c r="C1399" s="3" t="s">
        <v>12</v>
      </c>
      <c r="D1399" s="4">
        <v>30</v>
      </c>
      <c r="E1399" s="2" t="s">
        <v>10</v>
      </c>
      <c r="F1399" s="4">
        <v>30</v>
      </c>
      <c r="G1399" s="4">
        <v>30</v>
      </c>
      <c r="H1399" s="4">
        <v>42</v>
      </c>
      <c r="I1399" s="4">
        <v>6.3</v>
      </c>
      <c r="J1399" s="4">
        <v>1.9</v>
      </c>
      <c r="K1399" s="4">
        <v>0</v>
      </c>
      <c r="L1399" s="8">
        <v>0</v>
      </c>
      <c r="M1399" s="4" t="str">
        <f>IF(AlimentosSMAECOPIA2[[#This Row],[Categoria]]="Cereales",AlimentosSMAECOPIA2[[#This Row],[Proteina]],"")</f>
        <v/>
      </c>
      <c r="N1399" s="8">
        <f>AlimentosSMAECOPIA2[[#This Row],[Fibra]]/AlimentosSMAECOPIA2[[#This Row],[Peso_neto]]</f>
        <v>0</v>
      </c>
    </row>
    <row r="1400" spans="2:14" hidden="1" x14ac:dyDescent="0.25">
      <c r="B1400" s="17" t="s">
        <v>102</v>
      </c>
      <c r="C1400" s="3" t="s">
        <v>12</v>
      </c>
      <c r="D1400" s="4">
        <v>30</v>
      </c>
      <c r="E1400" s="2" t="s">
        <v>10</v>
      </c>
      <c r="F1400" s="4">
        <v>30</v>
      </c>
      <c r="G1400" s="4">
        <v>30</v>
      </c>
      <c r="H1400" s="4">
        <v>42</v>
      </c>
      <c r="I1400" s="4">
        <v>6.4</v>
      </c>
      <c r="J1400" s="4">
        <v>1.9</v>
      </c>
      <c r="K1400" s="4">
        <v>0</v>
      </c>
      <c r="L1400" s="8">
        <v>0</v>
      </c>
      <c r="M1400" s="4" t="str">
        <f>IF(AlimentosSMAECOPIA2[[#This Row],[Categoria]]="Cereales",AlimentosSMAECOPIA2[[#This Row],[Proteina]],"")</f>
        <v/>
      </c>
      <c r="N1400" s="8">
        <f>AlimentosSMAECOPIA2[[#This Row],[Fibra]]/AlimentosSMAECOPIA2[[#This Row],[Peso_neto]]</f>
        <v>0</v>
      </c>
    </row>
    <row r="1401" spans="2:14" hidden="1" x14ac:dyDescent="0.25">
      <c r="B1401" s="17" t="s">
        <v>104</v>
      </c>
      <c r="C1401" s="3" t="s">
        <v>12</v>
      </c>
      <c r="D1401" s="4">
        <v>10</v>
      </c>
      <c r="E1401" s="2" t="s">
        <v>10</v>
      </c>
      <c r="F1401" s="4">
        <v>10</v>
      </c>
      <c r="G1401" s="4">
        <v>10</v>
      </c>
      <c r="H1401" s="4">
        <v>39</v>
      </c>
      <c r="I1401" s="4">
        <v>7.8</v>
      </c>
      <c r="J1401" s="4">
        <v>0.4</v>
      </c>
      <c r="K1401" s="4">
        <v>0.2</v>
      </c>
      <c r="L1401" s="8">
        <v>0</v>
      </c>
      <c r="M1401" s="4" t="str">
        <f>IF(AlimentosSMAECOPIA2[[#This Row],[Categoria]]="Cereales",AlimentosSMAECOPIA2[[#This Row],[Proteina]],"")</f>
        <v/>
      </c>
      <c r="N1401" s="8">
        <f>AlimentosSMAECOPIA2[[#This Row],[Fibra]]/AlimentosSMAECOPIA2[[#This Row],[Peso_neto]]</f>
        <v>0</v>
      </c>
    </row>
    <row r="1402" spans="2:14" hidden="1" x14ac:dyDescent="0.25">
      <c r="B1402" s="17" t="s">
        <v>115</v>
      </c>
      <c r="C1402" s="3" t="s">
        <v>12</v>
      </c>
      <c r="D1402" s="4">
        <v>35</v>
      </c>
      <c r="E1402" s="2" t="s">
        <v>10</v>
      </c>
      <c r="F1402" s="4">
        <v>35</v>
      </c>
      <c r="G1402" s="4">
        <v>35</v>
      </c>
      <c r="H1402" s="4">
        <v>36</v>
      </c>
      <c r="I1402" s="4">
        <v>7</v>
      </c>
      <c r="J1402" s="4">
        <v>0.3</v>
      </c>
      <c r="K1402" s="4">
        <v>0</v>
      </c>
      <c r="L1402" s="8">
        <v>0</v>
      </c>
      <c r="M1402" s="4" t="str">
        <f>IF(AlimentosSMAECOPIA2[[#This Row],[Categoria]]="Cereales",AlimentosSMAECOPIA2[[#This Row],[Proteina]],"")</f>
        <v/>
      </c>
      <c r="N1402" s="8">
        <f>AlimentosSMAECOPIA2[[#This Row],[Fibra]]/AlimentosSMAECOPIA2[[#This Row],[Peso_neto]]</f>
        <v>0</v>
      </c>
    </row>
    <row r="1403" spans="2:14" hidden="1" x14ac:dyDescent="0.25">
      <c r="B1403" s="17" t="s">
        <v>121</v>
      </c>
      <c r="C1403" s="3" t="s">
        <v>12</v>
      </c>
      <c r="D1403" s="4">
        <v>50</v>
      </c>
      <c r="E1403" s="2" t="s">
        <v>10</v>
      </c>
      <c r="F1403" s="4">
        <v>50</v>
      </c>
      <c r="G1403" s="4">
        <v>50</v>
      </c>
      <c r="H1403" s="4">
        <v>41</v>
      </c>
      <c r="I1403" s="4">
        <v>7.4</v>
      </c>
      <c r="J1403" s="4">
        <v>0.4</v>
      </c>
      <c r="K1403" s="4">
        <v>0.7</v>
      </c>
      <c r="L1403" s="8">
        <v>0</v>
      </c>
      <c r="M1403" s="4" t="str">
        <f>IF(AlimentosSMAECOPIA2[[#This Row],[Categoria]]="Cereales",AlimentosSMAECOPIA2[[#This Row],[Proteina]],"")</f>
        <v/>
      </c>
      <c r="N1403" s="8">
        <f>AlimentosSMAECOPIA2[[#This Row],[Fibra]]/AlimentosSMAECOPIA2[[#This Row],[Peso_neto]]</f>
        <v>0</v>
      </c>
    </row>
    <row r="1404" spans="2:14" hidden="1" x14ac:dyDescent="0.25">
      <c r="B1404" s="17" t="s">
        <v>122</v>
      </c>
      <c r="C1404" s="3" t="s">
        <v>12</v>
      </c>
      <c r="D1404" s="4">
        <v>4</v>
      </c>
      <c r="E1404" s="2" t="s">
        <v>45</v>
      </c>
      <c r="F1404" s="4">
        <v>58</v>
      </c>
      <c r="G1404" s="4">
        <v>58</v>
      </c>
      <c r="H1404" s="4">
        <v>43</v>
      </c>
      <c r="I1404" s="4">
        <v>7.4</v>
      </c>
      <c r="J1404" s="4">
        <v>0.6</v>
      </c>
      <c r="K1404" s="4">
        <v>1.5</v>
      </c>
      <c r="L1404" s="8">
        <v>0</v>
      </c>
      <c r="M1404" s="4" t="str">
        <f>IF(AlimentosSMAECOPIA2[[#This Row],[Categoria]]="Cereales",AlimentosSMAECOPIA2[[#This Row],[Proteina]],"")</f>
        <v/>
      </c>
      <c r="N1404" s="8">
        <f>AlimentosSMAECOPIA2[[#This Row],[Fibra]]/AlimentosSMAECOPIA2[[#This Row],[Peso_neto]]</f>
        <v>0</v>
      </c>
    </row>
    <row r="1405" spans="2:14" hidden="1" x14ac:dyDescent="0.25">
      <c r="B1405" s="17" t="s">
        <v>123</v>
      </c>
      <c r="C1405" s="3" t="s">
        <v>12</v>
      </c>
      <c r="D1405" s="4">
        <v>4</v>
      </c>
      <c r="E1405" s="2" t="s">
        <v>45</v>
      </c>
      <c r="F1405" s="4">
        <v>58</v>
      </c>
      <c r="G1405" s="4">
        <v>58</v>
      </c>
      <c r="H1405" s="4">
        <v>43</v>
      </c>
      <c r="I1405" s="4">
        <v>7.4</v>
      </c>
      <c r="J1405" s="4">
        <v>0.6</v>
      </c>
      <c r="K1405" s="4">
        <v>1.5</v>
      </c>
      <c r="L1405" s="8">
        <v>0</v>
      </c>
      <c r="M1405" s="4" t="str">
        <f>IF(AlimentosSMAECOPIA2[[#This Row],[Categoria]]="Cereales",AlimentosSMAECOPIA2[[#This Row],[Proteina]],"")</f>
        <v/>
      </c>
      <c r="N1405" s="8">
        <f>AlimentosSMAECOPIA2[[#This Row],[Fibra]]/AlimentosSMAECOPIA2[[#This Row],[Peso_neto]]</f>
        <v>0</v>
      </c>
    </row>
    <row r="1406" spans="2:14" hidden="1" x14ac:dyDescent="0.25">
      <c r="B1406" s="17" t="s">
        <v>135</v>
      </c>
      <c r="C1406" s="3" t="s">
        <v>12</v>
      </c>
      <c r="D1406" s="4">
        <v>1</v>
      </c>
      <c r="E1406" s="2" t="s">
        <v>45</v>
      </c>
      <c r="F1406" s="4">
        <v>55</v>
      </c>
      <c r="G1406" s="4">
        <v>29</v>
      </c>
      <c r="H1406" s="4">
        <v>37</v>
      </c>
      <c r="I1406" s="4">
        <v>6.4</v>
      </c>
      <c r="J1406" s="4">
        <v>1</v>
      </c>
      <c r="K1406" s="4">
        <v>0</v>
      </c>
      <c r="L1406" s="8">
        <v>0</v>
      </c>
      <c r="M1406" s="4" t="str">
        <f>IF(AlimentosSMAECOPIA2[[#This Row],[Categoria]]="Cereales",AlimentosSMAECOPIA2[[#This Row],[Proteina]],"")</f>
        <v/>
      </c>
      <c r="N1406" s="8">
        <f>AlimentosSMAECOPIA2[[#This Row],[Fibra]]/AlimentosSMAECOPIA2[[#This Row],[Peso_neto]]</f>
        <v>0</v>
      </c>
    </row>
    <row r="1407" spans="2:14" hidden="1" x14ac:dyDescent="0.25">
      <c r="B1407" s="17" t="s">
        <v>140</v>
      </c>
      <c r="C1407" s="3" t="s">
        <v>12</v>
      </c>
      <c r="D1407" s="4">
        <v>30</v>
      </c>
      <c r="E1407" s="2" t="s">
        <v>10</v>
      </c>
      <c r="F1407" s="4">
        <v>30</v>
      </c>
      <c r="G1407" s="4">
        <v>30</v>
      </c>
      <c r="H1407" s="4">
        <v>39</v>
      </c>
      <c r="I1407" s="4">
        <v>6.1</v>
      </c>
      <c r="J1407" s="4">
        <v>1.4</v>
      </c>
      <c r="K1407" s="4">
        <v>0</v>
      </c>
      <c r="L1407" s="8">
        <v>0</v>
      </c>
      <c r="M1407" s="4" t="str">
        <f>IF(AlimentosSMAECOPIA2[[#This Row],[Categoria]]="Cereales",AlimentosSMAECOPIA2[[#This Row],[Proteina]],"")</f>
        <v/>
      </c>
      <c r="N1407" s="8">
        <f>AlimentosSMAECOPIA2[[#This Row],[Fibra]]/AlimentosSMAECOPIA2[[#This Row],[Peso_neto]]</f>
        <v>0</v>
      </c>
    </row>
    <row r="1408" spans="2:14" hidden="1" x14ac:dyDescent="0.25">
      <c r="B1408" s="17" t="s">
        <v>141</v>
      </c>
      <c r="C1408" s="3" t="s">
        <v>12</v>
      </c>
      <c r="D1408" s="4">
        <v>0.25</v>
      </c>
      <c r="E1408" s="2" t="s">
        <v>50</v>
      </c>
      <c r="F1408" s="4">
        <v>38</v>
      </c>
      <c r="G1408" s="4">
        <v>38</v>
      </c>
      <c r="H1408" s="4">
        <v>34</v>
      </c>
      <c r="I1408" s="4">
        <v>5.9</v>
      </c>
      <c r="J1408" s="4">
        <v>0.5</v>
      </c>
      <c r="K1408" s="4">
        <v>1.2</v>
      </c>
      <c r="L1408" s="8">
        <v>0</v>
      </c>
      <c r="M1408" s="4" t="str">
        <f>IF(AlimentosSMAECOPIA2[[#This Row],[Categoria]]="Cereales",AlimentosSMAECOPIA2[[#This Row],[Proteina]],"")</f>
        <v/>
      </c>
      <c r="N1408" s="8">
        <f>AlimentosSMAECOPIA2[[#This Row],[Fibra]]/AlimentosSMAECOPIA2[[#This Row],[Peso_neto]]</f>
        <v>0</v>
      </c>
    </row>
    <row r="1409" spans="2:14" hidden="1" x14ac:dyDescent="0.25">
      <c r="B1409" s="17" t="s">
        <v>153</v>
      </c>
      <c r="C1409" s="3" t="s">
        <v>12</v>
      </c>
      <c r="D1409" s="4">
        <v>30</v>
      </c>
      <c r="E1409" s="2" t="s">
        <v>10</v>
      </c>
      <c r="F1409" s="4">
        <v>30</v>
      </c>
      <c r="G1409" s="4">
        <v>21</v>
      </c>
      <c r="H1409" s="4">
        <v>35</v>
      </c>
      <c r="I1409" s="4">
        <v>6.1</v>
      </c>
      <c r="J1409" s="4">
        <v>1.1000000000000001</v>
      </c>
      <c r="K1409" s="4">
        <v>0</v>
      </c>
      <c r="L1409" s="8">
        <v>0</v>
      </c>
      <c r="M1409" s="4" t="str">
        <f>IF(AlimentosSMAECOPIA2[[#This Row],[Categoria]]="Cereales",AlimentosSMAECOPIA2[[#This Row],[Proteina]],"")</f>
        <v/>
      </c>
      <c r="N1409" s="8">
        <f>AlimentosSMAECOPIA2[[#This Row],[Fibra]]/AlimentosSMAECOPIA2[[#This Row],[Peso_neto]]</f>
        <v>0</v>
      </c>
    </row>
    <row r="1410" spans="2:14" hidden="1" x14ac:dyDescent="0.25">
      <c r="B1410" s="17" t="s">
        <v>155</v>
      </c>
      <c r="C1410" s="3" t="s">
        <v>12</v>
      </c>
      <c r="D1410" s="4">
        <v>40</v>
      </c>
      <c r="E1410" s="2" t="s">
        <v>10</v>
      </c>
      <c r="F1410" s="4">
        <v>40</v>
      </c>
      <c r="G1410" s="4">
        <v>40</v>
      </c>
      <c r="H1410" s="4">
        <v>36</v>
      </c>
      <c r="I1410" s="4">
        <v>8.1999999999999993</v>
      </c>
      <c r="J1410" s="4">
        <v>0.4</v>
      </c>
      <c r="K1410" s="4">
        <v>0</v>
      </c>
      <c r="L1410" s="8">
        <v>0</v>
      </c>
      <c r="M1410" s="4" t="str">
        <f>IF(AlimentosSMAECOPIA2[[#This Row],[Categoria]]="Cereales",AlimentosSMAECOPIA2[[#This Row],[Proteina]],"")</f>
        <v/>
      </c>
      <c r="N1410" s="8">
        <f>AlimentosSMAECOPIA2[[#This Row],[Fibra]]/AlimentosSMAECOPIA2[[#This Row],[Peso_neto]]</f>
        <v>0</v>
      </c>
    </row>
    <row r="1411" spans="2:14" hidden="1" x14ac:dyDescent="0.25">
      <c r="B1411" s="17" t="s">
        <v>178</v>
      </c>
      <c r="C1411" s="3" t="s">
        <v>12</v>
      </c>
      <c r="D1411" s="4">
        <v>0.33333333300000001</v>
      </c>
      <c r="E1411" s="2" t="s">
        <v>91</v>
      </c>
      <c r="F1411" s="4">
        <v>33</v>
      </c>
      <c r="G1411" s="4">
        <v>33</v>
      </c>
      <c r="H1411" s="4">
        <v>43</v>
      </c>
      <c r="I1411" s="4">
        <v>7.9</v>
      </c>
      <c r="J1411" s="4">
        <v>1</v>
      </c>
      <c r="K1411" s="4">
        <v>0</v>
      </c>
      <c r="L1411" s="8">
        <v>0</v>
      </c>
      <c r="M1411" s="4" t="str">
        <f>IF(AlimentosSMAECOPIA2[[#This Row],[Categoria]]="Cereales",AlimentosSMAECOPIA2[[#This Row],[Proteina]],"")</f>
        <v/>
      </c>
      <c r="N1411" s="8">
        <f>AlimentosSMAECOPIA2[[#This Row],[Fibra]]/AlimentosSMAECOPIA2[[#This Row],[Peso_neto]]</f>
        <v>0</v>
      </c>
    </row>
    <row r="1412" spans="2:14" hidden="1" x14ac:dyDescent="0.25">
      <c r="B1412" s="17" t="s">
        <v>180</v>
      </c>
      <c r="C1412" s="3" t="s">
        <v>12</v>
      </c>
      <c r="D1412" s="4">
        <v>0.33333333300000001</v>
      </c>
      <c r="E1412" s="2" t="s">
        <v>91</v>
      </c>
      <c r="F1412" s="4">
        <v>33</v>
      </c>
      <c r="G1412" s="4">
        <v>33</v>
      </c>
      <c r="H1412" s="4">
        <v>39</v>
      </c>
      <c r="I1412" s="4">
        <v>8.5</v>
      </c>
      <c r="J1412" s="4">
        <v>0.3</v>
      </c>
      <c r="K1412" s="4">
        <v>0</v>
      </c>
      <c r="L1412" s="8">
        <v>0</v>
      </c>
      <c r="M1412" s="4" t="str">
        <f>IF(AlimentosSMAECOPIA2[[#This Row],[Categoria]]="Cereales",AlimentosSMAECOPIA2[[#This Row],[Proteina]],"")</f>
        <v/>
      </c>
      <c r="N1412" s="8">
        <f>AlimentosSMAECOPIA2[[#This Row],[Fibra]]/AlimentosSMAECOPIA2[[#This Row],[Peso_neto]]</f>
        <v>0</v>
      </c>
    </row>
    <row r="1413" spans="2:14" hidden="1" x14ac:dyDescent="0.25">
      <c r="B1413" s="17" t="s">
        <v>181</v>
      </c>
      <c r="C1413" s="3" t="s">
        <v>12</v>
      </c>
      <c r="D1413" s="4">
        <v>30</v>
      </c>
      <c r="E1413" s="2" t="s">
        <v>10</v>
      </c>
      <c r="F1413" s="4">
        <v>30</v>
      </c>
      <c r="G1413" s="4">
        <v>30</v>
      </c>
      <c r="H1413" s="4">
        <v>43</v>
      </c>
      <c r="I1413" s="4">
        <v>7</v>
      </c>
      <c r="J1413" s="4">
        <v>1.5</v>
      </c>
      <c r="K1413" s="4">
        <v>0</v>
      </c>
      <c r="L1413" s="8">
        <v>0</v>
      </c>
      <c r="M1413" s="4" t="str">
        <f>IF(AlimentosSMAECOPIA2[[#This Row],[Categoria]]="Cereales",AlimentosSMAECOPIA2[[#This Row],[Proteina]],"")</f>
        <v/>
      </c>
      <c r="N1413" s="8">
        <f>AlimentosSMAECOPIA2[[#This Row],[Fibra]]/AlimentosSMAECOPIA2[[#This Row],[Peso_neto]]</f>
        <v>0</v>
      </c>
    </row>
    <row r="1414" spans="2:14" hidden="1" x14ac:dyDescent="0.25">
      <c r="B1414" s="17" t="s">
        <v>182</v>
      </c>
      <c r="C1414" s="3" t="s">
        <v>12</v>
      </c>
      <c r="D1414" s="4">
        <v>20</v>
      </c>
      <c r="E1414" s="2" t="s">
        <v>10</v>
      </c>
      <c r="F1414" s="4">
        <v>20</v>
      </c>
      <c r="G1414" s="4">
        <v>20</v>
      </c>
      <c r="H1414" s="4">
        <v>37</v>
      </c>
      <c r="I1414" s="4">
        <v>6</v>
      </c>
      <c r="J1414" s="4">
        <v>1.3</v>
      </c>
      <c r="K1414" s="4">
        <v>0</v>
      </c>
      <c r="L1414" s="8">
        <v>0</v>
      </c>
      <c r="M1414" s="4" t="str">
        <f>IF(AlimentosSMAECOPIA2[[#This Row],[Categoria]]="Cereales",AlimentosSMAECOPIA2[[#This Row],[Proteina]],"")</f>
        <v/>
      </c>
      <c r="N1414" s="8">
        <f>AlimentosSMAECOPIA2[[#This Row],[Fibra]]/AlimentosSMAECOPIA2[[#This Row],[Peso_neto]]</f>
        <v>0</v>
      </c>
    </row>
    <row r="1415" spans="2:14" hidden="1" x14ac:dyDescent="0.25">
      <c r="B1415" s="17" t="s">
        <v>183</v>
      </c>
      <c r="C1415" s="3" t="s">
        <v>12</v>
      </c>
      <c r="D1415" s="4">
        <v>0.33333333300000001</v>
      </c>
      <c r="E1415" s="2" t="s">
        <v>91</v>
      </c>
      <c r="F1415" s="4">
        <v>33</v>
      </c>
      <c r="G1415" s="4">
        <v>33</v>
      </c>
      <c r="H1415" s="4">
        <v>39</v>
      </c>
      <c r="I1415" s="4">
        <v>8.5</v>
      </c>
      <c r="J1415" s="4">
        <v>0.3</v>
      </c>
      <c r="K1415" s="4">
        <v>0</v>
      </c>
      <c r="L1415" s="8">
        <v>0</v>
      </c>
      <c r="M1415" s="4" t="str">
        <f>IF(AlimentosSMAECOPIA2[[#This Row],[Categoria]]="Cereales",AlimentosSMAECOPIA2[[#This Row],[Proteina]],"")</f>
        <v/>
      </c>
      <c r="N1415" s="8">
        <f>AlimentosSMAECOPIA2[[#This Row],[Fibra]]/AlimentosSMAECOPIA2[[#This Row],[Peso_neto]]</f>
        <v>0</v>
      </c>
    </row>
    <row r="1416" spans="2:14" hidden="1" x14ac:dyDescent="0.25">
      <c r="B1416" s="17" t="s">
        <v>206</v>
      </c>
      <c r="C1416" s="3" t="s">
        <v>12</v>
      </c>
      <c r="D1416" s="4">
        <v>35</v>
      </c>
      <c r="E1416" s="2" t="s">
        <v>10</v>
      </c>
      <c r="F1416" s="4">
        <v>35</v>
      </c>
      <c r="G1416" s="4">
        <v>35</v>
      </c>
      <c r="H1416" s="4">
        <v>37</v>
      </c>
      <c r="I1416" s="4">
        <v>8</v>
      </c>
      <c r="J1416" s="4">
        <v>0.3</v>
      </c>
      <c r="K1416" s="4">
        <v>0</v>
      </c>
      <c r="L1416" s="8">
        <v>0</v>
      </c>
      <c r="M1416" s="4" t="str">
        <f>IF(AlimentosSMAECOPIA2[[#This Row],[Categoria]]="Cereales",AlimentosSMAECOPIA2[[#This Row],[Proteina]],"")</f>
        <v/>
      </c>
      <c r="N1416" s="8">
        <f>AlimentosSMAECOPIA2[[#This Row],[Fibra]]/AlimentosSMAECOPIA2[[#This Row],[Peso_neto]]</f>
        <v>0</v>
      </c>
    </row>
    <row r="1417" spans="2:14" hidden="1" x14ac:dyDescent="0.25">
      <c r="B1417" s="17" t="s">
        <v>207</v>
      </c>
      <c r="C1417" s="3" t="s">
        <v>12</v>
      </c>
      <c r="D1417" s="4">
        <v>45</v>
      </c>
      <c r="E1417" s="2" t="s">
        <v>10</v>
      </c>
      <c r="F1417" s="4">
        <v>45</v>
      </c>
      <c r="G1417" s="4">
        <v>45</v>
      </c>
      <c r="H1417" s="4">
        <v>37</v>
      </c>
      <c r="I1417" s="4">
        <v>8</v>
      </c>
      <c r="J1417" s="4">
        <v>0.3</v>
      </c>
      <c r="K1417" s="4">
        <v>0</v>
      </c>
      <c r="L1417" s="8">
        <v>0</v>
      </c>
      <c r="M1417" s="4" t="str">
        <f>IF(AlimentosSMAECOPIA2[[#This Row],[Categoria]]="Cereales",AlimentosSMAECOPIA2[[#This Row],[Proteina]],"")</f>
        <v/>
      </c>
      <c r="N1417" s="8">
        <f>AlimentosSMAECOPIA2[[#This Row],[Fibra]]/AlimentosSMAECOPIA2[[#This Row],[Peso_neto]]</f>
        <v>0</v>
      </c>
    </row>
    <row r="1418" spans="2:14" hidden="1" x14ac:dyDescent="0.25">
      <c r="B1418" s="17" t="s">
        <v>208</v>
      </c>
      <c r="C1418" s="3" t="s">
        <v>12</v>
      </c>
      <c r="D1418" s="4">
        <v>15</v>
      </c>
      <c r="E1418" s="2" t="s">
        <v>10</v>
      </c>
      <c r="F1418" s="4">
        <v>15</v>
      </c>
      <c r="G1418" s="4">
        <v>15</v>
      </c>
      <c r="H1418" s="4">
        <v>44</v>
      </c>
      <c r="I1418" s="4">
        <v>9.4</v>
      </c>
      <c r="J1418" s="4">
        <v>0.4</v>
      </c>
      <c r="K1418" s="4">
        <v>0</v>
      </c>
      <c r="L1418" s="8">
        <v>0</v>
      </c>
      <c r="M1418" s="4" t="str">
        <f>IF(AlimentosSMAECOPIA2[[#This Row],[Categoria]]="Cereales",AlimentosSMAECOPIA2[[#This Row],[Proteina]],"")</f>
        <v/>
      </c>
      <c r="N1418" s="8">
        <f>AlimentosSMAECOPIA2[[#This Row],[Fibra]]/AlimentosSMAECOPIA2[[#This Row],[Peso_neto]]</f>
        <v>0</v>
      </c>
    </row>
    <row r="1419" spans="2:14" hidden="1" x14ac:dyDescent="0.25">
      <c r="B1419" s="17" t="s">
        <v>209</v>
      </c>
      <c r="C1419" s="3" t="s">
        <v>12</v>
      </c>
      <c r="D1419" s="4">
        <v>15</v>
      </c>
      <c r="E1419" s="2" t="s">
        <v>10</v>
      </c>
      <c r="F1419" s="4">
        <v>15</v>
      </c>
      <c r="G1419" s="4">
        <v>15</v>
      </c>
      <c r="H1419" s="4">
        <v>44</v>
      </c>
      <c r="I1419" s="4">
        <v>9.4</v>
      </c>
      <c r="J1419" s="4">
        <v>0.4</v>
      </c>
      <c r="K1419" s="4">
        <v>0</v>
      </c>
      <c r="L1419" s="8">
        <v>0</v>
      </c>
      <c r="M1419" s="4" t="str">
        <f>IF(AlimentosSMAECOPIA2[[#This Row],[Categoria]]="Cereales",AlimentosSMAECOPIA2[[#This Row],[Proteina]],"")</f>
        <v/>
      </c>
      <c r="N1419" s="8">
        <f>AlimentosSMAECOPIA2[[#This Row],[Fibra]]/AlimentosSMAECOPIA2[[#This Row],[Peso_neto]]</f>
        <v>0</v>
      </c>
    </row>
    <row r="1420" spans="2:14" hidden="1" x14ac:dyDescent="0.25">
      <c r="B1420" s="17" t="s">
        <v>217</v>
      </c>
      <c r="C1420" s="3" t="s">
        <v>12</v>
      </c>
      <c r="D1420" s="4">
        <v>80</v>
      </c>
      <c r="E1420" s="2" t="s">
        <v>10</v>
      </c>
      <c r="F1420" s="4">
        <v>80</v>
      </c>
      <c r="G1420" s="4">
        <v>40</v>
      </c>
      <c r="H1420" s="4">
        <v>38</v>
      </c>
      <c r="I1420" s="4">
        <v>7</v>
      </c>
      <c r="J1420" s="4">
        <v>1.1000000000000001</v>
      </c>
      <c r="K1420" s="4">
        <v>0</v>
      </c>
      <c r="L1420" s="8">
        <v>0</v>
      </c>
      <c r="M1420" s="4" t="str">
        <f>IF(AlimentosSMAECOPIA2[[#This Row],[Categoria]]="Cereales",AlimentosSMAECOPIA2[[#This Row],[Proteina]],"")</f>
        <v/>
      </c>
      <c r="N1420" s="8">
        <f>AlimentosSMAECOPIA2[[#This Row],[Fibra]]/AlimentosSMAECOPIA2[[#This Row],[Peso_neto]]</f>
        <v>0</v>
      </c>
    </row>
    <row r="1421" spans="2:14" hidden="1" x14ac:dyDescent="0.25">
      <c r="B1421" s="17" t="s">
        <v>218</v>
      </c>
      <c r="C1421" s="3" t="s">
        <v>12</v>
      </c>
      <c r="D1421" s="4">
        <v>40</v>
      </c>
      <c r="E1421" s="2" t="s">
        <v>10</v>
      </c>
      <c r="F1421" s="4">
        <v>40</v>
      </c>
      <c r="G1421" s="4">
        <v>40</v>
      </c>
      <c r="H1421" s="4">
        <v>38</v>
      </c>
      <c r="I1421" s="4">
        <v>7</v>
      </c>
      <c r="J1421" s="4">
        <v>1.1000000000000001</v>
      </c>
      <c r="K1421" s="4">
        <v>0</v>
      </c>
      <c r="L1421" s="8">
        <v>0</v>
      </c>
      <c r="M1421" s="4" t="str">
        <f>IF(AlimentosSMAECOPIA2[[#This Row],[Categoria]]="Cereales",AlimentosSMAECOPIA2[[#This Row],[Proteina]],"")</f>
        <v/>
      </c>
      <c r="N1421" s="8">
        <f>AlimentosSMAECOPIA2[[#This Row],[Fibra]]/AlimentosSMAECOPIA2[[#This Row],[Peso_neto]]</f>
        <v>0</v>
      </c>
    </row>
    <row r="1422" spans="2:14" hidden="1" x14ac:dyDescent="0.25">
      <c r="B1422" s="17" t="s">
        <v>253</v>
      </c>
      <c r="C1422" s="3" t="s">
        <v>12</v>
      </c>
      <c r="D1422" s="4">
        <v>30</v>
      </c>
      <c r="E1422" s="2" t="s">
        <v>10</v>
      </c>
      <c r="F1422" s="4">
        <v>30</v>
      </c>
      <c r="G1422" s="4">
        <v>30</v>
      </c>
      <c r="H1422" s="4">
        <v>36</v>
      </c>
      <c r="I1422" s="4">
        <v>7.2</v>
      </c>
      <c r="J1422" s="4">
        <v>0.8</v>
      </c>
      <c r="K1422" s="4">
        <v>0</v>
      </c>
      <c r="L1422" s="8">
        <v>0</v>
      </c>
      <c r="M1422" s="4" t="str">
        <f>IF(AlimentosSMAECOPIA2[[#This Row],[Categoria]]="Cereales",AlimentosSMAECOPIA2[[#This Row],[Proteina]],"")</f>
        <v/>
      </c>
      <c r="N1422" s="8">
        <f>AlimentosSMAECOPIA2[[#This Row],[Fibra]]/AlimentosSMAECOPIA2[[#This Row],[Peso_neto]]</f>
        <v>0</v>
      </c>
    </row>
    <row r="1423" spans="2:14" hidden="1" x14ac:dyDescent="0.25">
      <c r="B1423" s="17" t="s">
        <v>255</v>
      </c>
      <c r="C1423" s="3" t="s">
        <v>12</v>
      </c>
      <c r="D1423" s="4">
        <v>30</v>
      </c>
      <c r="E1423" s="2" t="s">
        <v>10</v>
      </c>
      <c r="F1423" s="4">
        <v>30</v>
      </c>
      <c r="G1423" s="4">
        <v>30</v>
      </c>
      <c r="H1423" s="4">
        <v>36</v>
      </c>
      <c r="I1423" s="4">
        <v>7.2</v>
      </c>
      <c r="J1423" s="4">
        <v>0.8</v>
      </c>
      <c r="K1423" s="4">
        <v>0</v>
      </c>
      <c r="L1423" s="8">
        <v>0</v>
      </c>
      <c r="M1423" s="4" t="str">
        <f>IF(AlimentosSMAECOPIA2[[#This Row],[Categoria]]="Cereales",AlimentosSMAECOPIA2[[#This Row],[Proteina]],"")</f>
        <v/>
      </c>
      <c r="N1423" s="8">
        <f>AlimentosSMAECOPIA2[[#This Row],[Fibra]]/AlimentosSMAECOPIA2[[#This Row],[Peso_neto]]</f>
        <v>0</v>
      </c>
    </row>
    <row r="1424" spans="2:14" hidden="1" x14ac:dyDescent="0.25">
      <c r="B1424" s="17" t="s">
        <v>262</v>
      </c>
      <c r="C1424" s="3" t="s">
        <v>12</v>
      </c>
      <c r="D1424" s="4">
        <v>35</v>
      </c>
      <c r="E1424" s="2" t="s">
        <v>10</v>
      </c>
      <c r="F1424" s="4">
        <v>35</v>
      </c>
      <c r="G1424" s="4">
        <v>35</v>
      </c>
      <c r="H1424" s="4">
        <v>41</v>
      </c>
      <c r="I1424" s="4">
        <v>7.3</v>
      </c>
      <c r="J1424" s="4">
        <v>1.1000000000000001</v>
      </c>
      <c r="K1424" s="4">
        <v>0</v>
      </c>
      <c r="L1424" s="8">
        <v>0</v>
      </c>
      <c r="M1424" s="4" t="str">
        <f>IF(AlimentosSMAECOPIA2[[#This Row],[Categoria]]="Cereales",AlimentosSMAECOPIA2[[#This Row],[Proteina]],"")</f>
        <v/>
      </c>
      <c r="N1424" s="8">
        <f>AlimentosSMAECOPIA2[[#This Row],[Fibra]]/AlimentosSMAECOPIA2[[#This Row],[Peso_neto]]</f>
        <v>0</v>
      </c>
    </row>
    <row r="1425" spans="2:14" hidden="1" x14ac:dyDescent="0.25">
      <c r="B1425" s="17" t="s">
        <v>273</v>
      </c>
      <c r="C1425" s="3" t="s">
        <v>12</v>
      </c>
      <c r="D1425" s="4">
        <v>45</v>
      </c>
      <c r="E1425" s="2" t="s">
        <v>10</v>
      </c>
      <c r="F1425" s="4">
        <v>45</v>
      </c>
      <c r="G1425" s="4">
        <v>36</v>
      </c>
      <c r="H1425" s="4">
        <v>41</v>
      </c>
      <c r="I1425" s="4">
        <v>6.4</v>
      </c>
      <c r="J1425" s="4">
        <v>1.7</v>
      </c>
      <c r="K1425" s="4">
        <v>0</v>
      </c>
      <c r="L1425" s="8">
        <v>0</v>
      </c>
      <c r="M1425" s="4" t="str">
        <f>IF(AlimentosSMAECOPIA2[[#This Row],[Categoria]]="Cereales",AlimentosSMAECOPIA2[[#This Row],[Proteina]],"")</f>
        <v/>
      </c>
      <c r="N1425" s="8">
        <f>AlimentosSMAECOPIA2[[#This Row],[Fibra]]/AlimentosSMAECOPIA2[[#This Row],[Peso_neto]]</f>
        <v>0</v>
      </c>
    </row>
    <row r="1426" spans="2:14" hidden="1" x14ac:dyDescent="0.25">
      <c r="B1426" s="17" t="s">
        <v>275</v>
      </c>
      <c r="C1426" s="3" t="s">
        <v>12</v>
      </c>
      <c r="D1426" s="4">
        <v>75</v>
      </c>
      <c r="E1426" s="2" t="s">
        <v>10</v>
      </c>
      <c r="F1426" s="4">
        <v>75</v>
      </c>
      <c r="G1426" s="4">
        <v>38</v>
      </c>
      <c r="H1426" s="4">
        <v>31</v>
      </c>
      <c r="I1426" s="4">
        <v>7.5</v>
      </c>
      <c r="J1426" s="4">
        <v>0.1</v>
      </c>
      <c r="K1426" s="4">
        <v>0</v>
      </c>
      <c r="L1426" s="8">
        <v>0</v>
      </c>
      <c r="M1426" s="4" t="str">
        <f>IF(AlimentosSMAECOPIA2[[#This Row],[Categoria]]="Cereales",AlimentosSMAECOPIA2[[#This Row],[Proteina]],"")</f>
        <v/>
      </c>
      <c r="N1426" s="8">
        <f>AlimentosSMAECOPIA2[[#This Row],[Fibra]]/AlimentosSMAECOPIA2[[#This Row],[Peso_neto]]</f>
        <v>0</v>
      </c>
    </row>
    <row r="1427" spans="2:14" hidden="1" x14ac:dyDescent="0.25">
      <c r="B1427" s="17" t="s">
        <v>288</v>
      </c>
      <c r="C1427" s="3" t="s">
        <v>12</v>
      </c>
      <c r="D1427" s="4">
        <v>400</v>
      </c>
      <c r="E1427" s="2" t="s">
        <v>10</v>
      </c>
      <c r="F1427" s="4">
        <v>400</v>
      </c>
      <c r="G1427" s="4">
        <v>40</v>
      </c>
      <c r="H1427" s="4">
        <v>40</v>
      </c>
      <c r="I1427" s="4">
        <v>8.1999999999999993</v>
      </c>
      <c r="J1427" s="4">
        <v>0.5</v>
      </c>
      <c r="K1427" s="4">
        <v>0</v>
      </c>
      <c r="L1427" s="8">
        <v>0</v>
      </c>
      <c r="M1427" s="4" t="str">
        <f>IF(AlimentosSMAECOPIA2[[#This Row],[Categoria]]="Cereales",AlimentosSMAECOPIA2[[#This Row],[Proteina]],"")</f>
        <v/>
      </c>
      <c r="N1427" s="8">
        <f>AlimentosSMAECOPIA2[[#This Row],[Fibra]]/AlimentosSMAECOPIA2[[#This Row],[Peso_neto]]</f>
        <v>0</v>
      </c>
    </row>
    <row r="1428" spans="2:14" hidden="1" x14ac:dyDescent="0.25">
      <c r="B1428" s="17" t="s">
        <v>289</v>
      </c>
      <c r="C1428" s="3" t="s">
        <v>12</v>
      </c>
      <c r="D1428" s="4">
        <v>75</v>
      </c>
      <c r="E1428" s="2" t="s">
        <v>10</v>
      </c>
      <c r="F1428" s="4">
        <v>75</v>
      </c>
      <c r="G1428" s="4">
        <v>38</v>
      </c>
      <c r="H1428" s="4">
        <v>31</v>
      </c>
      <c r="I1428" s="4">
        <v>7.7</v>
      </c>
      <c r="J1428" s="4">
        <v>0</v>
      </c>
      <c r="K1428" s="4">
        <v>0</v>
      </c>
      <c r="L1428" s="8">
        <v>0</v>
      </c>
      <c r="M1428" s="4" t="str">
        <f>IF(AlimentosSMAECOPIA2[[#This Row],[Categoria]]="Cereales",AlimentosSMAECOPIA2[[#This Row],[Proteina]],"")</f>
        <v/>
      </c>
      <c r="N1428" s="8">
        <f>AlimentosSMAECOPIA2[[#This Row],[Fibra]]/AlimentosSMAECOPIA2[[#This Row],[Peso_neto]]</f>
        <v>0</v>
      </c>
    </row>
    <row r="1429" spans="2:14" hidden="1" x14ac:dyDescent="0.25">
      <c r="B1429" s="17" t="s">
        <v>290</v>
      </c>
      <c r="C1429" s="3" t="s">
        <v>12</v>
      </c>
      <c r="D1429" s="4">
        <v>25</v>
      </c>
      <c r="E1429" s="2" t="s">
        <v>10</v>
      </c>
      <c r="F1429" s="4">
        <v>25</v>
      </c>
      <c r="G1429" s="4">
        <v>25</v>
      </c>
      <c r="H1429" s="4">
        <v>36</v>
      </c>
      <c r="I1429" s="4">
        <v>6.8</v>
      </c>
      <c r="J1429" s="4">
        <v>0.8</v>
      </c>
      <c r="K1429" s="4">
        <v>0</v>
      </c>
      <c r="L1429" s="8">
        <v>0</v>
      </c>
      <c r="M1429" s="4" t="str">
        <f>IF(AlimentosSMAECOPIA2[[#This Row],[Categoria]]="Cereales",AlimentosSMAECOPIA2[[#This Row],[Proteina]],"")</f>
        <v/>
      </c>
      <c r="N1429" s="8">
        <f>AlimentosSMAECOPIA2[[#This Row],[Fibra]]/AlimentosSMAECOPIA2[[#This Row],[Peso_neto]]</f>
        <v>0</v>
      </c>
    </row>
    <row r="1430" spans="2:14" hidden="1" x14ac:dyDescent="0.25">
      <c r="B1430" s="17" t="s">
        <v>330</v>
      </c>
      <c r="C1430" s="3" t="s">
        <v>12</v>
      </c>
      <c r="D1430" s="4">
        <v>45</v>
      </c>
      <c r="E1430" s="2" t="s">
        <v>10</v>
      </c>
      <c r="F1430" s="4">
        <v>45</v>
      </c>
      <c r="G1430" s="4">
        <v>45</v>
      </c>
      <c r="H1430" s="4">
        <v>41</v>
      </c>
      <c r="I1430" s="4">
        <v>7</v>
      </c>
      <c r="J1430" s="4">
        <v>0.6</v>
      </c>
      <c r="K1430" s="4">
        <v>1.4</v>
      </c>
      <c r="L1430" s="8">
        <v>0</v>
      </c>
      <c r="M1430" s="4" t="str">
        <f>IF(AlimentosSMAECOPIA2[[#This Row],[Categoria]]="Cereales",AlimentosSMAECOPIA2[[#This Row],[Proteina]],"")</f>
        <v/>
      </c>
      <c r="N1430" s="8">
        <f>AlimentosSMAECOPIA2[[#This Row],[Fibra]]/AlimentosSMAECOPIA2[[#This Row],[Peso_neto]]</f>
        <v>0</v>
      </c>
    </row>
    <row r="1431" spans="2:14" hidden="1" x14ac:dyDescent="0.25">
      <c r="B1431" s="17" t="s">
        <v>331</v>
      </c>
      <c r="C1431" s="3" t="s">
        <v>12</v>
      </c>
      <c r="D1431" s="4">
        <v>45</v>
      </c>
      <c r="E1431" s="2" t="s">
        <v>10</v>
      </c>
      <c r="F1431" s="4">
        <v>45</v>
      </c>
      <c r="G1431" s="4">
        <v>45</v>
      </c>
      <c r="H1431" s="4">
        <v>41</v>
      </c>
      <c r="I1431" s="4">
        <v>7</v>
      </c>
      <c r="J1431" s="4">
        <v>0.6</v>
      </c>
      <c r="K1431" s="4">
        <v>1.4</v>
      </c>
      <c r="L1431" s="8">
        <v>0</v>
      </c>
      <c r="M1431" s="4" t="str">
        <f>IF(AlimentosSMAECOPIA2[[#This Row],[Categoria]]="Cereales",AlimentosSMAECOPIA2[[#This Row],[Proteina]],"")</f>
        <v/>
      </c>
      <c r="N1431" s="8">
        <f>AlimentosSMAECOPIA2[[#This Row],[Fibra]]/AlimentosSMAECOPIA2[[#This Row],[Peso_neto]]</f>
        <v>0</v>
      </c>
    </row>
    <row r="1432" spans="2:14" hidden="1" x14ac:dyDescent="0.25">
      <c r="B1432" s="17" t="s">
        <v>332</v>
      </c>
      <c r="C1432" s="3" t="s">
        <v>12</v>
      </c>
      <c r="D1432" s="4">
        <v>45</v>
      </c>
      <c r="E1432" s="2" t="s">
        <v>10</v>
      </c>
      <c r="F1432" s="4">
        <v>45</v>
      </c>
      <c r="G1432" s="4">
        <v>45</v>
      </c>
      <c r="H1432" s="4">
        <v>41</v>
      </c>
      <c r="I1432" s="4">
        <v>7</v>
      </c>
      <c r="J1432" s="4">
        <v>0.6</v>
      </c>
      <c r="K1432" s="4">
        <v>1.4</v>
      </c>
      <c r="L1432" s="8">
        <v>0</v>
      </c>
      <c r="M1432" s="4" t="str">
        <f>IF(AlimentosSMAECOPIA2[[#This Row],[Categoria]]="Cereales",AlimentosSMAECOPIA2[[#This Row],[Proteina]],"")</f>
        <v/>
      </c>
      <c r="N1432" s="8">
        <f>AlimentosSMAECOPIA2[[#This Row],[Fibra]]/AlimentosSMAECOPIA2[[#This Row],[Peso_neto]]</f>
        <v>0</v>
      </c>
    </row>
    <row r="1433" spans="2:14" hidden="1" x14ac:dyDescent="0.25">
      <c r="B1433" s="17" t="s">
        <v>333</v>
      </c>
      <c r="C1433" s="3" t="s">
        <v>12</v>
      </c>
      <c r="D1433" s="4">
        <v>45</v>
      </c>
      <c r="E1433" s="2" t="s">
        <v>10</v>
      </c>
      <c r="F1433" s="4">
        <v>45</v>
      </c>
      <c r="G1433" s="4">
        <v>45</v>
      </c>
      <c r="H1433" s="4">
        <v>42</v>
      </c>
      <c r="I1433" s="4">
        <v>8.1</v>
      </c>
      <c r="J1433" s="4">
        <v>0.6</v>
      </c>
      <c r="K1433" s="4">
        <v>1.4</v>
      </c>
      <c r="L1433" s="8">
        <v>0</v>
      </c>
      <c r="M1433" s="4" t="str">
        <f>IF(AlimentosSMAECOPIA2[[#This Row],[Categoria]]="Cereales",AlimentosSMAECOPIA2[[#This Row],[Proteina]],"")</f>
        <v/>
      </c>
      <c r="N1433" s="8">
        <f>AlimentosSMAECOPIA2[[#This Row],[Fibra]]/AlimentosSMAECOPIA2[[#This Row],[Peso_neto]]</f>
        <v>0</v>
      </c>
    </row>
    <row r="1434" spans="2:14" hidden="1" x14ac:dyDescent="0.25">
      <c r="B1434" s="17" t="s">
        <v>344</v>
      </c>
      <c r="C1434" s="3" t="s">
        <v>12</v>
      </c>
      <c r="D1434" s="4">
        <v>2</v>
      </c>
      <c r="E1434" s="2" t="s">
        <v>45</v>
      </c>
      <c r="F1434" s="4">
        <v>50</v>
      </c>
      <c r="G1434" s="4">
        <v>40</v>
      </c>
      <c r="H1434" s="4">
        <v>34</v>
      </c>
      <c r="I1434" s="4">
        <v>7.1</v>
      </c>
      <c r="J1434" s="4">
        <v>0.7</v>
      </c>
      <c r="K1434" s="4">
        <v>0.4</v>
      </c>
      <c r="L1434" s="8">
        <v>0</v>
      </c>
      <c r="M1434" s="4" t="str">
        <f>IF(AlimentosSMAECOPIA2[[#This Row],[Categoria]]="Cereales",AlimentosSMAECOPIA2[[#This Row],[Proteina]],"")</f>
        <v/>
      </c>
      <c r="N1434" s="8">
        <f>AlimentosSMAECOPIA2[[#This Row],[Fibra]]/AlimentosSMAECOPIA2[[#This Row],[Peso_neto]]</f>
        <v>0</v>
      </c>
    </row>
    <row r="1435" spans="2:14" hidden="1" x14ac:dyDescent="0.25">
      <c r="B1435" s="17" t="s">
        <v>345</v>
      </c>
      <c r="C1435" s="3" t="s">
        <v>12</v>
      </c>
      <c r="D1435" s="4">
        <v>5</v>
      </c>
      <c r="E1435" s="2" t="s">
        <v>45</v>
      </c>
      <c r="F1435" s="4">
        <v>34</v>
      </c>
      <c r="G1435" s="4">
        <v>34</v>
      </c>
      <c r="H1435" s="4">
        <v>38</v>
      </c>
      <c r="I1435" s="4">
        <v>7.3</v>
      </c>
      <c r="J1435" s="4">
        <v>0.4</v>
      </c>
      <c r="K1435" s="4">
        <v>0</v>
      </c>
      <c r="L1435" s="8">
        <v>0</v>
      </c>
      <c r="M1435" s="4" t="str">
        <f>IF(AlimentosSMAECOPIA2[[#This Row],[Categoria]]="Cereales",AlimentosSMAECOPIA2[[#This Row],[Proteina]],"")</f>
        <v/>
      </c>
      <c r="N1435" s="8">
        <f>AlimentosSMAECOPIA2[[#This Row],[Fibra]]/AlimentosSMAECOPIA2[[#This Row],[Peso_neto]]</f>
        <v>0</v>
      </c>
    </row>
    <row r="1436" spans="2:14" hidden="1" x14ac:dyDescent="0.25">
      <c r="B1436" s="17" t="s">
        <v>346</v>
      </c>
      <c r="C1436" s="3" t="s">
        <v>12</v>
      </c>
      <c r="D1436" s="4">
        <v>6</v>
      </c>
      <c r="E1436" s="2" t="s">
        <v>45</v>
      </c>
      <c r="F1436" s="4">
        <v>45</v>
      </c>
      <c r="G1436" s="4">
        <v>36</v>
      </c>
      <c r="H1436" s="4">
        <v>40</v>
      </c>
      <c r="I1436" s="4">
        <v>5</v>
      </c>
      <c r="J1436" s="4">
        <v>0.6</v>
      </c>
      <c r="K1436" s="4">
        <v>0.3</v>
      </c>
      <c r="L1436" s="8">
        <v>0</v>
      </c>
      <c r="M1436" s="4" t="str">
        <f>IF(AlimentosSMAECOPIA2[[#This Row],[Categoria]]="Cereales",AlimentosSMAECOPIA2[[#This Row],[Proteina]],"")</f>
        <v/>
      </c>
      <c r="N1436" s="8">
        <f>AlimentosSMAECOPIA2[[#This Row],[Fibra]]/AlimentosSMAECOPIA2[[#This Row],[Peso_neto]]</f>
        <v>0</v>
      </c>
    </row>
    <row r="1437" spans="2:14" hidden="1" x14ac:dyDescent="0.25">
      <c r="B1437" s="17" t="s">
        <v>347</v>
      </c>
      <c r="C1437" s="3" t="s">
        <v>12</v>
      </c>
      <c r="D1437" s="4">
        <v>40</v>
      </c>
      <c r="E1437" s="2" t="s">
        <v>10</v>
      </c>
      <c r="F1437" s="4">
        <v>40</v>
      </c>
      <c r="G1437" s="4">
        <v>40</v>
      </c>
      <c r="H1437" s="4">
        <v>32</v>
      </c>
      <c r="I1437" s="4">
        <v>6.5</v>
      </c>
      <c r="J1437" s="4">
        <v>0.6</v>
      </c>
      <c r="K1437" s="4">
        <v>3.7</v>
      </c>
      <c r="L1437" s="8">
        <v>0</v>
      </c>
      <c r="M1437" s="4" t="str">
        <f>IF(AlimentosSMAECOPIA2[[#This Row],[Categoria]]="Cereales",AlimentosSMAECOPIA2[[#This Row],[Proteina]],"")</f>
        <v/>
      </c>
      <c r="N1437" s="8">
        <f>AlimentosSMAECOPIA2[[#This Row],[Fibra]]/AlimentosSMAECOPIA2[[#This Row],[Peso_neto]]</f>
        <v>0</v>
      </c>
    </row>
    <row r="1438" spans="2:14" hidden="1" x14ac:dyDescent="0.25">
      <c r="B1438" s="17" t="s">
        <v>348</v>
      </c>
      <c r="C1438" s="3" t="s">
        <v>12</v>
      </c>
      <c r="D1438" s="4">
        <v>0.25</v>
      </c>
      <c r="E1438" s="2" t="s">
        <v>50</v>
      </c>
      <c r="F1438" s="4">
        <v>32</v>
      </c>
      <c r="G1438" s="4">
        <v>32</v>
      </c>
      <c r="H1438" s="4">
        <v>42</v>
      </c>
      <c r="I1438" s="4">
        <v>8.1</v>
      </c>
      <c r="J1438" s="4">
        <v>0.4</v>
      </c>
      <c r="K1438" s="4">
        <v>0</v>
      </c>
      <c r="L1438" s="8">
        <v>0</v>
      </c>
      <c r="M1438" s="4" t="str">
        <f>IF(AlimentosSMAECOPIA2[[#This Row],[Categoria]]="Cereales",AlimentosSMAECOPIA2[[#This Row],[Proteina]],"")</f>
        <v/>
      </c>
      <c r="N1438" s="8">
        <f>AlimentosSMAECOPIA2[[#This Row],[Fibra]]/AlimentosSMAECOPIA2[[#This Row],[Peso_neto]]</f>
        <v>0</v>
      </c>
    </row>
    <row r="1439" spans="2:14" hidden="1" x14ac:dyDescent="0.25">
      <c r="B1439" s="17" t="s">
        <v>349</v>
      </c>
      <c r="C1439" s="3" t="s">
        <v>12</v>
      </c>
      <c r="D1439" s="4">
        <v>2</v>
      </c>
      <c r="E1439" s="2" t="s">
        <v>45</v>
      </c>
      <c r="F1439" s="4">
        <v>50</v>
      </c>
      <c r="G1439" s="4">
        <v>40</v>
      </c>
      <c r="H1439" s="4">
        <v>38</v>
      </c>
      <c r="I1439" s="4">
        <v>7.3</v>
      </c>
      <c r="J1439" s="4">
        <v>0.7</v>
      </c>
      <c r="K1439" s="4">
        <v>0.4</v>
      </c>
      <c r="L1439" s="8">
        <v>0</v>
      </c>
      <c r="M1439" s="4" t="str">
        <f>IF(AlimentosSMAECOPIA2[[#This Row],[Categoria]]="Cereales",AlimentosSMAECOPIA2[[#This Row],[Proteina]],"")</f>
        <v/>
      </c>
      <c r="N1439" s="8">
        <f>AlimentosSMAECOPIA2[[#This Row],[Fibra]]/AlimentosSMAECOPIA2[[#This Row],[Peso_neto]]</f>
        <v>0</v>
      </c>
    </row>
    <row r="1440" spans="2:14" hidden="1" x14ac:dyDescent="0.25">
      <c r="B1440" s="17" t="s">
        <v>350</v>
      </c>
      <c r="C1440" s="3" t="s">
        <v>12</v>
      </c>
      <c r="D1440" s="4">
        <v>6</v>
      </c>
      <c r="E1440" s="2" t="s">
        <v>45</v>
      </c>
      <c r="F1440" s="4">
        <v>36</v>
      </c>
      <c r="G1440" s="4">
        <v>36</v>
      </c>
      <c r="H1440" s="4">
        <v>33</v>
      </c>
      <c r="I1440" s="4">
        <v>7.5</v>
      </c>
      <c r="J1440" s="4">
        <v>0.6</v>
      </c>
      <c r="K1440" s="4">
        <v>0.3</v>
      </c>
      <c r="L1440" s="8">
        <v>0</v>
      </c>
      <c r="M1440" s="4" t="str">
        <f>IF(AlimentosSMAECOPIA2[[#This Row],[Categoria]]="Cereales",AlimentosSMAECOPIA2[[#This Row],[Proteina]],"")</f>
        <v/>
      </c>
      <c r="N1440" s="8">
        <f>AlimentosSMAECOPIA2[[#This Row],[Fibra]]/AlimentosSMAECOPIA2[[#This Row],[Peso_neto]]</f>
        <v>0</v>
      </c>
    </row>
    <row r="1441" spans="2:14" hidden="1" x14ac:dyDescent="0.25">
      <c r="B1441" s="17" t="s">
        <v>351</v>
      </c>
      <c r="C1441" s="3" t="s">
        <v>12</v>
      </c>
      <c r="D1441" s="4">
        <v>10</v>
      </c>
      <c r="E1441" s="2" t="s">
        <v>10</v>
      </c>
      <c r="F1441" s="4">
        <v>10</v>
      </c>
      <c r="G1441" s="4">
        <v>9</v>
      </c>
      <c r="H1441" s="4">
        <v>33</v>
      </c>
      <c r="I1441" s="4">
        <v>7.5</v>
      </c>
      <c r="J1441" s="4">
        <v>0.2</v>
      </c>
      <c r="K1441" s="4">
        <v>0.5</v>
      </c>
      <c r="L1441" s="8">
        <v>0</v>
      </c>
      <c r="M1441" s="4" t="str">
        <f>IF(AlimentosSMAECOPIA2[[#This Row],[Categoria]]="Cereales",AlimentosSMAECOPIA2[[#This Row],[Proteina]],"")</f>
        <v/>
      </c>
      <c r="N1441" s="8">
        <f>AlimentosSMAECOPIA2[[#This Row],[Fibra]]/AlimentosSMAECOPIA2[[#This Row],[Peso_neto]]</f>
        <v>0</v>
      </c>
    </row>
    <row r="1442" spans="2:14" hidden="1" x14ac:dyDescent="0.25">
      <c r="B1442" s="17" t="s">
        <v>352</v>
      </c>
      <c r="C1442" s="3" t="s">
        <v>12</v>
      </c>
      <c r="D1442" s="4">
        <v>10</v>
      </c>
      <c r="E1442" s="2" t="s">
        <v>10</v>
      </c>
      <c r="F1442" s="4">
        <v>10</v>
      </c>
      <c r="G1442" s="4">
        <v>9</v>
      </c>
      <c r="H1442" s="4">
        <v>42</v>
      </c>
      <c r="I1442" s="4">
        <v>8.1</v>
      </c>
      <c r="J1442" s="4">
        <v>0.2</v>
      </c>
      <c r="K1442" s="4">
        <v>0.5</v>
      </c>
      <c r="L1442" s="8">
        <v>0</v>
      </c>
      <c r="M1442" s="4" t="str">
        <f>IF(AlimentosSMAECOPIA2[[#This Row],[Categoria]]="Cereales",AlimentosSMAECOPIA2[[#This Row],[Proteina]],"")</f>
        <v/>
      </c>
      <c r="N1442" s="8">
        <f>AlimentosSMAECOPIA2[[#This Row],[Fibra]]/AlimentosSMAECOPIA2[[#This Row],[Peso_neto]]</f>
        <v>0</v>
      </c>
    </row>
    <row r="1443" spans="2:14" hidden="1" x14ac:dyDescent="0.25">
      <c r="B1443" s="17" t="s">
        <v>353</v>
      </c>
      <c r="C1443" s="3" t="s">
        <v>12</v>
      </c>
      <c r="D1443" s="4">
        <v>2</v>
      </c>
      <c r="E1443" s="2" t="s">
        <v>45</v>
      </c>
      <c r="F1443" s="4">
        <v>50</v>
      </c>
      <c r="G1443" s="4">
        <v>40</v>
      </c>
      <c r="H1443" s="4">
        <v>37</v>
      </c>
      <c r="I1443" s="4">
        <v>7.6</v>
      </c>
      <c r="J1443" s="4">
        <v>0.7</v>
      </c>
      <c r="K1443" s="4">
        <v>0.4</v>
      </c>
      <c r="L1443" s="8">
        <v>0</v>
      </c>
      <c r="M1443" s="4" t="str">
        <f>IF(AlimentosSMAECOPIA2[[#This Row],[Categoria]]="Cereales",AlimentosSMAECOPIA2[[#This Row],[Proteina]],"")</f>
        <v/>
      </c>
      <c r="N1443" s="8">
        <f>AlimentosSMAECOPIA2[[#This Row],[Fibra]]/AlimentosSMAECOPIA2[[#This Row],[Peso_neto]]</f>
        <v>0</v>
      </c>
    </row>
    <row r="1444" spans="2:14" hidden="1" x14ac:dyDescent="0.25">
      <c r="B1444" s="17" t="s">
        <v>369</v>
      </c>
      <c r="C1444" s="3" t="s">
        <v>12</v>
      </c>
      <c r="D1444" s="4">
        <v>2</v>
      </c>
      <c r="E1444" s="2" t="s">
        <v>45</v>
      </c>
      <c r="F1444" s="4">
        <v>42</v>
      </c>
      <c r="G1444" s="4">
        <v>42</v>
      </c>
      <c r="H1444" s="4">
        <v>41</v>
      </c>
      <c r="I1444" s="4">
        <v>8.1</v>
      </c>
      <c r="J1444" s="4">
        <v>0.4</v>
      </c>
      <c r="K1444" s="4">
        <v>0</v>
      </c>
      <c r="L1444" s="8">
        <v>0</v>
      </c>
      <c r="M1444" s="4" t="str">
        <f>IF(AlimentosSMAECOPIA2[[#This Row],[Categoria]]="Cereales",AlimentosSMAECOPIA2[[#This Row],[Proteina]],"")</f>
        <v/>
      </c>
      <c r="N1444" s="8">
        <f>AlimentosSMAECOPIA2[[#This Row],[Fibra]]/AlimentosSMAECOPIA2[[#This Row],[Peso_neto]]</f>
        <v>0</v>
      </c>
    </row>
    <row r="1445" spans="2:14" hidden="1" x14ac:dyDescent="0.25">
      <c r="B1445" s="17" t="s">
        <v>370</v>
      </c>
      <c r="C1445" s="3" t="s">
        <v>12</v>
      </c>
      <c r="D1445" s="4">
        <v>40</v>
      </c>
      <c r="E1445" s="2" t="s">
        <v>10</v>
      </c>
      <c r="F1445" s="4">
        <v>40</v>
      </c>
      <c r="G1445" s="4">
        <v>40</v>
      </c>
      <c r="H1445" s="4">
        <v>41</v>
      </c>
      <c r="I1445" s="4">
        <v>8.1</v>
      </c>
      <c r="J1445" s="4">
        <v>0.7</v>
      </c>
      <c r="K1445" s="4">
        <v>0</v>
      </c>
      <c r="L1445" s="8">
        <v>0</v>
      </c>
      <c r="M1445" s="4" t="str">
        <f>IF(AlimentosSMAECOPIA2[[#This Row],[Categoria]]="Cereales",AlimentosSMAECOPIA2[[#This Row],[Proteina]],"")</f>
        <v/>
      </c>
      <c r="N1445" s="8">
        <f>AlimentosSMAECOPIA2[[#This Row],[Fibra]]/AlimentosSMAECOPIA2[[#This Row],[Peso_neto]]</f>
        <v>0</v>
      </c>
    </row>
    <row r="1446" spans="2:14" hidden="1" x14ac:dyDescent="0.25">
      <c r="B1446" s="17" t="s">
        <v>371</v>
      </c>
      <c r="C1446" s="3" t="s">
        <v>12</v>
      </c>
      <c r="D1446" s="4">
        <v>40</v>
      </c>
      <c r="E1446" s="2" t="s">
        <v>10</v>
      </c>
      <c r="F1446" s="4">
        <v>40</v>
      </c>
      <c r="G1446" s="4">
        <v>40</v>
      </c>
      <c r="H1446" s="4">
        <v>41</v>
      </c>
      <c r="I1446" s="4">
        <v>8.1</v>
      </c>
      <c r="J1446" s="4">
        <v>0.7</v>
      </c>
      <c r="K1446" s="4">
        <v>0</v>
      </c>
      <c r="L1446" s="8">
        <v>0</v>
      </c>
      <c r="M1446" s="4" t="str">
        <f>IF(AlimentosSMAECOPIA2[[#This Row],[Categoria]]="Cereales",AlimentosSMAECOPIA2[[#This Row],[Proteina]],"")</f>
        <v/>
      </c>
      <c r="N1446" s="8">
        <f>AlimentosSMAECOPIA2[[#This Row],[Fibra]]/AlimentosSMAECOPIA2[[#This Row],[Peso_neto]]</f>
        <v>0</v>
      </c>
    </row>
    <row r="1447" spans="2:14" hidden="1" x14ac:dyDescent="0.25">
      <c r="B1447" s="17" t="s">
        <v>372</v>
      </c>
      <c r="C1447" s="3" t="s">
        <v>12</v>
      </c>
      <c r="D1447" s="4">
        <v>0.25</v>
      </c>
      <c r="E1447" s="2" t="s">
        <v>50</v>
      </c>
      <c r="F1447" s="4">
        <v>34</v>
      </c>
      <c r="G1447" s="4">
        <v>34</v>
      </c>
      <c r="H1447" s="4">
        <v>33</v>
      </c>
      <c r="I1447" s="4">
        <v>6.9</v>
      </c>
      <c r="J1447" s="4">
        <v>0.4</v>
      </c>
      <c r="K1447" s="4">
        <v>0</v>
      </c>
      <c r="L1447" s="8">
        <v>0</v>
      </c>
      <c r="M1447" s="4" t="str">
        <f>IF(AlimentosSMAECOPIA2[[#This Row],[Categoria]]="Cereales",AlimentosSMAECOPIA2[[#This Row],[Proteina]],"")</f>
        <v/>
      </c>
      <c r="N1447" s="8">
        <f>AlimentosSMAECOPIA2[[#This Row],[Fibra]]/AlimentosSMAECOPIA2[[#This Row],[Peso_neto]]</f>
        <v>0</v>
      </c>
    </row>
    <row r="1448" spans="2:14" hidden="1" x14ac:dyDescent="0.25">
      <c r="B1448" s="17" t="s">
        <v>373</v>
      </c>
      <c r="C1448" s="3" t="s">
        <v>12</v>
      </c>
      <c r="D1448" s="4">
        <v>40</v>
      </c>
      <c r="E1448" s="2" t="s">
        <v>10</v>
      </c>
      <c r="F1448" s="4">
        <v>40</v>
      </c>
      <c r="G1448" s="4">
        <v>40</v>
      </c>
      <c r="H1448" s="4">
        <v>41</v>
      </c>
      <c r="I1448" s="4">
        <v>8.1</v>
      </c>
      <c r="J1448" s="4">
        <v>0.7</v>
      </c>
      <c r="K1448" s="4">
        <v>0</v>
      </c>
      <c r="L1448" s="8">
        <v>0</v>
      </c>
      <c r="M1448" s="4" t="str">
        <f>IF(AlimentosSMAECOPIA2[[#This Row],[Categoria]]="Cereales",AlimentosSMAECOPIA2[[#This Row],[Proteina]],"")</f>
        <v/>
      </c>
      <c r="N1448" s="8">
        <f>AlimentosSMAECOPIA2[[#This Row],[Fibra]]/AlimentosSMAECOPIA2[[#This Row],[Peso_neto]]</f>
        <v>0</v>
      </c>
    </row>
    <row r="1449" spans="2:14" hidden="1" x14ac:dyDescent="0.25">
      <c r="B1449" s="17" t="s">
        <v>384</v>
      </c>
      <c r="C1449" s="3" t="s">
        <v>12</v>
      </c>
      <c r="D1449" s="4">
        <v>25</v>
      </c>
      <c r="E1449" s="2" t="s">
        <v>10</v>
      </c>
      <c r="F1449" s="4">
        <v>25</v>
      </c>
      <c r="G1449" s="4">
        <v>25</v>
      </c>
      <c r="H1449" s="4">
        <v>34</v>
      </c>
      <c r="I1449" s="4">
        <v>7.3</v>
      </c>
      <c r="J1449" s="4">
        <v>0.2</v>
      </c>
      <c r="K1449" s="4">
        <v>0</v>
      </c>
      <c r="L1449" s="8">
        <v>0</v>
      </c>
      <c r="M1449" s="4" t="str">
        <f>IF(AlimentosSMAECOPIA2[[#This Row],[Categoria]]="Cereales",AlimentosSMAECOPIA2[[#This Row],[Proteina]],"")</f>
        <v/>
      </c>
      <c r="N1449" s="8">
        <f>AlimentosSMAECOPIA2[[#This Row],[Fibra]]/AlimentosSMAECOPIA2[[#This Row],[Peso_neto]]</f>
        <v>0</v>
      </c>
    </row>
    <row r="1450" spans="2:14" hidden="1" x14ac:dyDescent="0.25">
      <c r="B1450" s="17" t="s">
        <v>385</v>
      </c>
      <c r="C1450" s="3" t="s">
        <v>12</v>
      </c>
      <c r="D1450" s="4">
        <v>35</v>
      </c>
      <c r="E1450" s="2" t="s">
        <v>10</v>
      </c>
      <c r="F1450" s="4">
        <v>35</v>
      </c>
      <c r="G1450" s="4">
        <v>25</v>
      </c>
      <c r="H1450" s="4">
        <v>40</v>
      </c>
      <c r="I1450" s="4">
        <v>7.1</v>
      </c>
      <c r="J1450" s="4">
        <v>1.3</v>
      </c>
      <c r="K1450" s="4">
        <v>0</v>
      </c>
      <c r="L1450" s="8">
        <v>0</v>
      </c>
      <c r="M1450" s="4" t="str">
        <f>IF(AlimentosSMAECOPIA2[[#This Row],[Categoria]]="Cereales",AlimentosSMAECOPIA2[[#This Row],[Proteina]],"")</f>
        <v/>
      </c>
      <c r="N1450" s="8">
        <f>AlimentosSMAECOPIA2[[#This Row],[Fibra]]/AlimentosSMAECOPIA2[[#This Row],[Peso_neto]]</f>
        <v>0</v>
      </c>
    </row>
    <row r="1451" spans="2:14" hidden="1" x14ac:dyDescent="0.25">
      <c r="B1451" s="17" t="s">
        <v>386</v>
      </c>
      <c r="C1451" s="3" t="s">
        <v>12</v>
      </c>
      <c r="D1451" s="4">
        <v>35</v>
      </c>
      <c r="E1451" s="2" t="s">
        <v>10</v>
      </c>
      <c r="F1451" s="4">
        <v>35</v>
      </c>
      <c r="G1451" s="4">
        <v>35</v>
      </c>
      <c r="H1451" s="4">
        <v>31</v>
      </c>
      <c r="I1451" s="4">
        <v>7.1</v>
      </c>
      <c r="J1451" s="4">
        <v>0.4</v>
      </c>
      <c r="K1451" s="4">
        <v>0</v>
      </c>
      <c r="L1451" s="8">
        <v>0</v>
      </c>
      <c r="M1451" s="4" t="str">
        <f>IF(AlimentosSMAECOPIA2[[#This Row],[Categoria]]="Cereales",AlimentosSMAECOPIA2[[#This Row],[Proteina]],"")</f>
        <v/>
      </c>
      <c r="N1451" s="8">
        <f>AlimentosSMAECOPIA2[[#This Row],[Fibra]]/AlimentosSMAECOPIA2[[#This Row],[Peso_neto]]</f>
        <v>0</v>
      </c>
    </row>
    <row r="1452" spans="2:14" hidden="1" x14ac:dyDescent="0.25">
      <c r="B1452" s="17" t="s">
        <v>389</v>
      </c>
      <c r="C1452" s="3" t="s">
        <v>12</v>
      </c>
      <c r="D1452" s="4">
        <v>35</v>
      </c>
      <c r="E1452" s="2" t="s">
        <v>10</v>
      </c>
      <c r="F1452" s="4">
        <v>35</v>
      </c>
      <c r="G1452" s="4">
        <v>30</v>
      </c>
      <c r="H1452" s="4">
        <v>40</v>
      </c>
      <c r="I1452" s="4">
        <v>7.1</v>
      </c>
      <c r="J1452" s="4">
        <v>1.1000000000000001</v>
      </c>
      <c r="K1452" s="4">
        <v>0</v>
      </c>
      <c r="L1452" s="8">
        <v>0</v>
      </c>
      <c r="M1452" s="4" t="str">
        <f>IF(AlimentosSMAECOPIA2[[#This Row],[Categoria]]="Cereales",AlimentosSMAECOPIA2[[#This Row],[Proteina]],"")</f>
        <v/>
      </c>
      <c r="N1452" s="8">
        <f>AlimentosSMAECOPIA2[[#This Row],[Fibra]]/AlimentosSMAECOPIA2[[#This Row],[Peso_neto]]</f>
        <v>0</v>
      </c>
    </row>
    <row r="1453" spans="2:14" hidden="1" x14ac:dyDescent="0.25">
      <c r="B1453" s="17" t="s">
        <v>391</v>
      </c>
      <c r="C1453" s="3" t="s">
        <v>12</v>
      </c>
      <c r="D1453" s="4">
        <v>40</v>
      </c>
      <c r="E1453" s="2" t="s">
        <v>10</v>
      </c>
      <c r="F1453" s="4">
        <v>40</v>
      </c>
      <c r="G1453" s="4">
        <v>40</v>
      </c>
      <c r="H1453" s="4">
        <v>39</v>
      </c>
      <c r="I1453" s="4">
        <v>7</v>
      </c>
      <c r="J1453" s="4">
        <v>1</v>
      </c>
      <c r="K1453" s="4">
        <v>0.4</v>
      </c>
      <c r="L1453" s="8">
        <v>0</v>
      </c>
      <c r="M1453" s="4" t="str">
        <f>IF(AlimentosSMAECOPIA2[[#This Row],[Categoria]]="Cereales",AlimentosSMAECOPIA2[[#This Row],[Proteina]],"")</f>
        <v/>
      </c>
      <c r="N1453" s="8">
        <f>AlimentosSMAECOPIA2[[#This Row],[Fibra]]/AlimentosSMAECOPIA2[[#This Row],[Peso_neto]]</f>
        <v>0</v>
      </c>
    </row>
    <row r="1454" spans="2:14" hidden="1" x14ac:dyDescent="0.25">
      <c r="B1454" s="17" t="s">
        <v>394</v>
      </c>
      <c r="C1454" s="3" t="s">
        <v>12</v>
      </c>
      <c r="D1454" s="4">
        <v>11</v>
      </c>
      <c r="E1454" s="2" t="s">
        <v>10</v>
      </c>
      <c r="F1454" s="4">
        <v>11</v>
      </c>
      <c r="G1454" s="4">
        <v>11</v>
      </c>
      <c r="H1454" s="4">
        <v>43</v>
      </c>
      <c r="I1454" s="4">
        <v>7.1</v>
      </c>
      <c r="J1454" s="4">
        <v>1.6</v>
      </c>
      <c r="K1454" s="4">
        <v>0.1</v>
      </c>
      <c r="L1454" s="8">
        <v>0</v>
      </c>
      <c r="M1454" s="4" t="str">
        <f>IF(AlimentosSMAECOPIA2[[#This Row],[Categoria]]="Cereales",AlimentosSMAECOPIA2[[#This Row],[Proteina]],"")</f>
        <v/>
      </c>
      <c r="N1454" s="8">
        <f>AlimentosSMAECOPIA2[[#This Row],[Fibra]]/AlimentosSMAECOPIA2[[#This Row],[Peso_neto]]</f>
        <v>0</v>
      </c>
    </row>
    <row r="1455" spans="2:14" hidden="1" x14ac:dyDescent="0.25">
      <c r="B1455" s="17" t="s">
        <v>398</v>
      </c>
      <c r="C1455" s="3" t="s">
        <v>12</v>
      </c>
      <c r="D1455" s="4">
        <v>30</v>
      </c>
      <c r="E1455" s="2" t="s">
        <v>10</v>
      </c>
      <c r="F1455" s="4">
        <v>30</v>
      </c>
      <c r="G1455" s="4">
        <v>27</v>
      </c>
      <c r="H1455" s="4">
        <v>42</v>
      </c>
      <c r="I1455" s="4">
        <v>5.9</v>
      </c>
      <c r="J1455" s="4">
        <v>1.9</v>
      </c>
      <c r="K1455" s="4">
        <v>0</v>
      </c>
      <c r="L1455" s="8">
        <v>0</v>
      </c>
      <c r="M1455" s="4" t="str">
        <f>IF(AlimentosSMAECOPIA2[[#This Row],[Categoria]]="Cereales",AlimentosSMAECOPIA2[[#This Row],[Proteina]],"")</f>
        <v/>
      </c>
      <c r="N1455" s="8">
        <f>AlimentosSMAECOPIA2[[#This Row],[Fibra]]/AlimentosSMAECOPIA2[[#This Row],[Peso_neto]]</f>
        <v>0</v>
      </c>
    </row>
    <row r="1456" spans="2:14" hidden="1" x14ac:dyDescent="0.25">
      <c r="B1456" s="17" t="s">
        <v>401</v>
      </c>
      <c r="C1456" s="3" t="s">
        <v>12</v>
      </c>
      <c r="D1456" s="4">
        <v>30</v>
      </c>
      <c r="E1456" s="2" t="s">
        <v>10</v>
      </c>
      <c r="F1456" s="4">
        <v>30</v>
      </c>
      <c r="G1456" s="4">
        <v>30</v>
      </c>
      <c r="H1456" s="4">
        <v>33</v>
      </c>
      <c r="I1456" s="4">
        <v>6.7</v>
      </c>
      <c r="J1456" s="4">
        <v>0.4</v>
      </c>
      <c r="K1456" s="4">
        <v>0</v>
      </c>
      <c r="L1456" s="8">
        <v>0</v>
      </c>
      <c r="M1456" s="4" t="str">
        <f>IF(AlimentosSMAECOPIA2[[#This Row],[Categoria]]="Cereales",AlimentosSMAECOPIA2[[#This Row],[Proteina]],"")</f>
        <v/>
      </c>
      <c r="N1456" s="8">
        <f>AlimentosSMAECOPIA2[[#This Row],[Fibra]]/AlimentosSMAECOPIA2[[#This Row],[Peso_neto]]</f>
        <v>0</v>
      </c>
    </row>
    <row r="1457" spans="2:14" hidden="1" x14ac:dyDescent="0.25">
      <c r="B1457" s="17" t="s">
        <v>402</v>
      </c>
      <c r="C1457" s="3" t="s">
        <v>12</v>
      </c>
      <c r="D1457" s="4">
        <v>30</v>
      </c>
      <c r="E1457" s="2" t="s">
        <v>10</v>
      </c>
      <c r="F1457" s="4">
        <v>30</v>
      </c>
      <c r="G1457" s="4">
        <v>30</v>
      </c>
      <c r="H1457" s="4">
        <v>34</v>
      </c>
      <c r="I1457" s="4">
        <v>7</v>
      </c>
      <c r="J1457" s="4">
        <v>0.5</v>
      </c>
      <c r="K1457" s="4">
        <v>0</v>
      </c>
      <c r="L1457" s="8">
        <v>0</v>
      </c>
      <c r="M1457" s="4" t="str">
        <f>IF(AlimentosSMAECOPIA2[[#This Row],[Categoria]]="Cereales",AlimentosSMAECOPIA2[[#This Row],[Proteina]],"")</f>
        <v/>
      </c>
      <c r="N1457" s="8">
        <f>AlimentosSMAECOPIA2[[#This Row],[Fibra]]/AlimentosSMAECOPIA2[[#This Row],[Peso_neto]]</f>
        <v>0</v>
      </c>
    </row>
    <row r="1458" spans="2:14" hidden="1" x14ac:dyDescent="0.25">
      <c r="B1458" s="17" t="s">
        <v>408</v>
      </c>
      <c r="C1458" s="3" t="s">
        <v>12</v>
      </c>
      <c r="D1458" s="4">
        <v>30</v>
      </c>
      <c r="E1458" s="2" t="s">
        <v>10</v>
      </c>
      <c r="F1458" s="4">
        <v>30</v>
      </c>
      <c r="G1458" s="4">
        <v>30</v>
      </c>
      <c r="H1458" s="4">
        <v>38</v>
      </c>
      <c r="I1458" s="4">
        <v>6</v>
      </c>
      <c r="J1458" s="4">
        <v>1.3</v>
      </c>
      <c r="K1458" s="4">
        <v>0</v>
      </c>
      <c r="L1458" s="8">
        <v>0</v>
      </c>
      <c r="M1458" s="4" t="str">
        <f>IF(AlimentosSMAECOPIA2[[#This Row],[Categoria]]="Cereales",AlimentosSMAECOPIA2[[#This Row],[Proteina]],"")</f>
        <v/>
      </c>
      <c r="N1458" s="8">
        <f>AlimentosSMAECOPIA2[[#This Row],[Fibra]]/AlimentosSMAECOPIA2[[#This Row],[Peso_neto]]</f>
        <v>0</v>
      </c>
    </row>
    <row r="1459" spans="2:14" hidden="1" x14ac:dyDescent="0.25">
      <c r="B1459" s="17" t="s">
        <v>425</v>
      </c>
      <c r="C1459" s="3" t="s">
        <v>12</v>
      </c>
      <c r="D1459" s="4">
        <v>60</v>
      </c>
      <c r="E1459" s="2" t="s">
        <v>10</v>
      </c>
      <c r="F1459" s="4">
        <v>60</v>
      </c>
      <c r="G1459" s="4">
        <v>32</v>
      </c>
      <c r="H1459" s="4">
        <v>42</v>
      </c>
      <c r="I1459" s="4">
        <v>6.8</v>
      </c>
      <c r="J1459" s="4">
        <v>1.4</v>
      </c>
      <c r="K1459" s="4">
        <v>0</v>
      </c>
      <c r="L1459" s="8">
        <v>0</v>
      </c>
      <c r="M1459" s="4" t="str">
        <f>IF(AlimentosSMAECOPIA2[[#This Row],[Categoria]]="Cereales",AlimentosSMAECOPIA2[[#This Row],[Proteina]],"")</f>
        <v/>
      </c>
      <c r="N1459" s="8">
        <f>AlimentosSMAECOPIA2[[#This Row],[Fibra]]/AlimentosSMAECOPIA2[[#This Row],[Peso_neto]]</f>
        <v>0</v>
      </c>
    </row>
    <row r="1460" spans="2:14" hidden="1" x14ac:dyDescent="0.25">
      <c r="B1460" s="17" t="s">
        <v>426</v>
      </c>
      <c r="C1460" s="3" t="s">
        <v>12</v>
      </c>
      <c r="D1460" s="4">
        <v>33</v>
      </c>
      <c r="E1460" s="2" t="s">
        <v>10</v>
      </c>
      <c r="F1460" s="4">
        <v>33</v>
      </c>
      <c r="G1460" s="4">
        <v>33</v>
      </c>
      <c r="H1460" s="4">
        <v>43</v>
      </c>
      <c r="I1460" s="4">
        <v>6.9</v>
      </c>
      <c r="J1460" s="4">
        <v>1.5</v>
      </c>
      <c r="K1460" s="4">
        <v>0</v>
      </c>
      <c r="L1460" s="8">
        <v>0</v>
      </c>
      <c r="M1460" s="4" t="str">
        <f>IF(AlimentosSMAECOPIA2[[#This Row],[Categoria]]="Cereales",AlimentosSMAECOPIA2[[#This Row],[Proteina]],"")</f>
        <v/>
      </c>
      <c r="N1460" s="8">
        <f>AlimentosSMAECOPIA2[[#This Row],[Fibra]]/AlimentosSMAECOPIA2[[#This Row],[Peso_neto]]</f>
        <v>0</v>
      </c>
    </row>
    <row r="1461" spans="2:14" hidden="1" x14ac:dyDescent="0.25">
      <c r="B1461" s="17" t="s">
        <v>436</v>
      </c>
      <c r="C1461" s="3" t="s">
        <v>12</v>
      </c>
      <c r="D1461" s="4">
        <v>25</v>
      </c>
      <c r="E1461" s="2" t="s">
        <v>10</v>
      </c>
      <c r="F1461" s="4">
        <v>25</v>
      </c>
      <c r="G1461" s="4">
        <v>25</v>
      </c>
      <c r="H1461" s="4">
        <v>40</v>
      </c>
      <c r="I1461" s="4">
        <v>6</v>
      </c>
      <c r="J1461" s="4">
        <v>1.6</v>
      </c>
      <c r="K1461" s="4">
        <v>0.2</v>
      </c>
      <c r="L1461" s="8">
        <v>0</v>
      </c>
      <c r="M1461" s="4" t="str">
        <f>IF(AlimentosSMAECOPIA2[[#This Row],[Categoria]]="Cereales",AlimentosSMAECOPIA2[[#This Row],[Proteina]],"")</f>
        <v/>
      </c>
      <c r="N1461" s="8">
        <f>AlimentosSMAECOPIA2[[#This Row],[Fibra]]/AlimentosSMAECOPIA2[[#This Row],[Peso_neto]]</f>
        <v>0</v>
      </c>
    </row>
    <row r="1462" spans="2:14" hidden="1" x14ac:dyDescent="0.25">
      <c r="B1462" s="17" t="s">
        <v>438</v>
      </c>
      <c r="C1462" s="3" t="s">
        <v>12</v>
      </c>
      <c r="D1462" s="4">
        <v>25</v>
      </c>
      <c r="E1462" s="2" t="s">
        <v>10</v>
      </c>
      <c r="F1462" s="4">
        <v>25</v>
      </c>
      <c r="G1462" s="4">
        <v>25</v>
      </c>
      <c r="H1462" s="4">
        <v>40</v>
      </c>
      <c r="I1462" s="4">
        <v>6</v>
      </c>
      <c r="J1462" s="4">
        <v>1.6</v>
      </c>
      <c r="K1462" s="4">
        <v>0.2</v>
      </c>
      <c r="L1462" s="8">
        <v>0</v>
      </c>
      <c r="M1462" s="4" t="str">
        <f>IF(AlimentosSMAECOPIA2[[#This Row],[Categoria]]="Cereales",AlimentosSMAECOPIA2[[#This Row],[Proteina]],"")</f>
        <v/>
      </c>
      <c r="N1462" s="8">
        <f>AlimentosSMAECOPIA2[[#This Row],[Fibra]]/AlimentosSMAECOPIA2[[#This Row],[Peso_neto]]</f>
        <v>0</v>
      </c>
    </row>
    <row r="1463" spans="2:14" hidden="1" x14ac:dyDescent="0.25">
      <c r="B1463" s="17" t="s">
        <v>468</v>
      </c>
      <c r="C1463" s="3" t="s">
        <v>12</v>
      </c>
      <c r="D1463" s="4">
        <v>35</v>
      </c>
      <c r="E1463" s="2" t="s">
        <v>10</v>
      </c>
      <c r="F1463" s="4">
        <v>35</v>
      </c>
      <c r="G1463" s="4">
        <v>33</v>
      </c>
      <c r="H1463" s="4">
        <v>42</v>
      </c>
      <c r="I1463" s="4">
        <v>6.8</v>
      </c>
      <c r="J1463" s="4">
        <v>1.6</v>
      </c>
      <c r="K1463" s="4">
        <v>0</v>
      </c>
      <c r="L1463" s="8">
        <v>0</v>
      </c>
      <c r="M1463" s="4" t="str">
        <f>IF(AlimentosSMAECOPIA2[[#This Row],[Categoria]]="Cereales",AlimentosSMAECOPIA2[[#This Row],[Proteina]],"")</f>
        <v/>
      </c>
      <c r="N1463" s="8">
        <f>AlimentosSMAECOPIA2[[#This Row],[Fibra]]/AlimentosSMAECOPIA2[[#This Row],[Peso_neto]]</f>
        <v>0</v>
      </c>
    </row>
    <row r="1464" spans="2:14" hidden="1" x14ac:dyDescent="0.25">
      <c r="B1464" s="17" t="s">
        <v>469</v>
      </c>
      <c r="C1464" s="3" t="s">
        <v>12</v>
      </c>
      <c r="D1464" s="4">
        <v>35</v>
      </c>
      <c r="E1464" s="2" t="s">
        <v>10</v>
      </c>
      <c r="F1464" s="4">
        <v>35</v>
      </c>
      <c r="G1464" s="4">
        <v>33</v>
      </c>
      <c r="H1464" s="4">
        <v>42</v>
      </c>
      <c r="I1464" s="4">
        <v>6.8</v>
      </c>
      <c r="J1464" s="4">
        <v>1.6</v>
      </c>
      <c r="K1464" s="4">
        <v>0</v>
      </c>
      <c r="L1464" s="8">
        <v>0</v>
      </c>
      <c r="M1464" s="4" t="str">
        <f>IF(AlimentosSMAECOPIA2[[#This Row],[Categoria]]="Cereales",AlimentosSMAECOPIA2[[#This Row],[Proteina]],"")</f>
        <v/>
      </c>
      <c r="N1464" s="8">
        <f>AlimentosSMAECOPIA2[[#This Row],[Fibra]]/AlimentosSMAECOPIA2[[#This Row],[Peso_neto]]</f>
        <v>0</v>
      </c>
    </row>
    <row r="1465" spans="2:14" hidden="1" x14ac:dyDescent="0.25">
      <c r="B1465" s="17" t="s">
        <v>472</v>
      </c>
      <c r="C1465" s="3" t="s">
        <v>12</v>
      </c>
      <c r="D1465" s="4">
        <v>30</v>
      </c>
      <c r="E1465" s="2" t="s">
        <v>10</v>
      </c>
      <c r="F1465" s="4">
        <v>30</v>
      </c>
      <c r="G1465" s="4">
        <v>27</v>
      </c>
      <c r="H1465" s="4">
        <v>43</v>
      </c>
      <c r="I1465" s="4">
        <v>6.8</v>
      </c>
      <c r="J1465" s="4">
        <v>1.6</v>
      </c>
      <c r="K1465" s="4">
        <v>0.3</v>
      </c>
      <c r="L1465" s="8">
        <v>0</v>
      </c>
      <c r="M1465" s="4" t="str">
        <f>IF(AlimentosSMAECOPIA2[[#This Row],[Categoria]]="Cereales",AlimentosSMAECOPIA2[[#This Row],[Proteina]],"")</f>
        <v/>
      </c>
      <c r="N1465" s="8">
        <f>AlimentosSMAECOPIA2[[#This Row],[Fibra]]/AlimentosSMAECOPIA2[[#This Row],[Peso_neto]]</f>
        <v>0</v>
      </c>
    </row>
    <row r="1466" spans="2:14" hidden="1" x14ac:dyDescent="0.25">
      <c r="B1466" s="17" t="s">
        <v>473</v>
      </c>
      <c r="C1466" s="3" t="s">
        <v>12</v>
      </c>
      <c r="D1466" s="4">
        <v>15</v>
      </c>
      <c r="E1466" s="2" t="s">
        <v>10</v>
      </c>
      <c r="F1466" s="4">
        <v>15</v>
      </c>
      <c r="G1466" s="4">
        <v>12</v>
      </c>
      <c r="H1466" s="4">
        <v>38</v>
      </c>
      <c r="I1466" s="4">
        <v>8.1999999999999993</v>
      </c>
      <c r="J1466" s="4">
        <v>0.5</v>
      </c>
      <c r="K1466" s="4">
        <v>0.3</v>
      </c>
      <c r="L1466" s="8">
        <v>0</v>
      </c>
      <c r="M1466" s="4" t="str">
        <f>IF(AlimentosSMAECOPIA2[[#This Row],[Categoria]]="Cereales",AlimentosSMAECOPIA2[[#This Row],[Proteina]],"")</f>
        <v/>
      </c>
      <c r="N1466" s="8">
        <f>AlimentosSMAECOPIA2[[#This Row],[Fibra]]/AlimentosSMAECOPIA2[[#This Row],[Peso_neto]]</f>
        <v>0</v>
      </c>
    </row>
    <row r="1467" spans="2:14" hidden="1" x14ac:dyDescent="0.25">
      <c r="B1467" s="17" t="s">
        <v>481</v>
      </c>
      <c r="C1467" s="3" t="s">
        <v>12</v>
      </c>
      <c r="D1467" s="4">
        <v>70</v>
      </c>
      <c r="E1467" s="2" t="s">
        <v>10</v>
      </c>
      <c r="F1467" s="4">
        <v>70</v>
      </c>
      <c r="G1467" s="4">
        <v>38</v>
      </c>
      <c r="H1467" s="4">
        <v>32</v>
      </c>
      <c r="I1467" s="4">
        <v>7.3</v>
      </c>
      <c r="J1467" s="4">
        <v>0.3</v>
      </c>
      <c r="K1467" s="4">
        <v>0</v>
      </c>
      <c r="L1467" s="8">
        <v>0</v>
      </c>
      <c r="M1467" s="4" t="str">
        <f>IF(AlimentosSMAECOPIA2[[#This Row],[Categoria]]="Cereales",AlimentosSMAECOPIA2[[#This Row],[Proteina]],"")</f>
        <v/>
      </c>
      <c r="N1467" s="8">
        <f>AlimentosSMAECOPIA2[[#This Row],[Fibra]]/AlimentosSMAECOPIA2[[#This Row],[Peso_neto]]</f>
        <v>0</v>
      </c>
    </row>
    <row r="1468" spans="2:14" hidden="1" x14ac:dyDescent="0.25">
      <c r="B1468" s="17" t="s">
        <v>500</v>
      </c>
      <c r="C1468" s="3" t="s">
        <v>12</v>
      </c>
      <c r="D1468" s="4">
        <v>45</v>
      </c>
      <c r="E1468" s="2" t="s">
        <v>10</v>
      </c>
      <c r="F1468" s="4">
        <v>45</v>
      </c>
      <c r="G1468" s="4">
        <v>45</v>
      </c>
      <c r="H1468" s="4">
        <v>41</v>
      </c>
      <c r="I1468" s="4">
        <v>7</v>
      </c>
      <c r="J1468" s="4">
        <v>0.6</v>
      </c>
      <c r="K1468" s="4">
        <v>1.4</v>
      </c>
      <c r="L1468" s="8">
        <v>0</v>
      </c>
      <c r="M1468" s="4" t="str">
        <f>IF(AlimentosSMAECOPIA2[[#This Row],[Categoria]]="Cereales",AlimentosSMAECOPIA2[[#This Row],[Proteina]],"")</f>
        <v/>
      </c>
      <c r="N1468" s="8">
        <f>AlimentosSMAECOPIA2[[#This Row],[Fibra]]/AlimentosSMAECOPIA2[[#This Row],[Peso_neto]]</f>
        <v>0</v>
      </c>
    </row>
    <row r="1469" spans="2:14" hidden="1" x14ac:dyDescent="0.25">
      <c r="B1469" s="17" t="s">
        <v>537</v>
      </c>
      <c r="C1469" s="3" t="s">
        <v>12</v>
      </c>
      <c r="D1469" s="4">
        <v>0.5</v>
      </c>
      <c r="E1469" s="2" t="s">
        <v>45</v>
      </c>
      <c r="F1469" s="4">
        <v>40</v>
      </c>
      <c r="G1469" s="4">
        <v>34</v>
      </c>
      <c r="H1469" s="4">
        <v>34</v>
      </c>
      <c r="I1469" s="4">
        <v>6.1</v>
      </c>
      <c r="J1469" s="4">
        <v>1</v>
      </c>
      <c r="K1469" s="4">
        <v>0.1</v>
      </c>
      <c r="L1469" s="8">
        <v>0</v>
      </c>
      <c r="M1469" s="4" t="str">
        <f>IF(AlimentosSMAECOPIA2[[#This Row],[Categoria]]="Cereales",AlimentosSMAECOPIA2[[#This Row],[Proteina]],"")</f>
        <v/>
      </c>
      <c r="N1469" s="8">
        <f>AlimentosSMAECOPIA2[[#This Row],[Fibra]]/AlimentosSMAECOPIA2[[#This Row],[Peso_neto]]</f>
        <v>0</v>
      </c>
    </row>
    <row r="1470" spans="2:14" hidden="1" x14ac:dyDescent="0.25">
      <c r="B1470" s="17" t="s">
        <v>546</v>
      </c>
      <c r="C1470" s="3" t="s">
        <v>12</v>
      </c>
      <c r="D1470" s="4">
        <v>2</v>
      </c>
      <c r="E1470" s="2" t="s">
        <v>45</v>
      </c>
      <c r="F1470" s="4">
        <v>66</v>
      </c>
      <c r="G1470" s="4">
        <v>66</v>
      </c>
      <c r="H1470" s="4">
        <v>32</v>
      </c>
      <c r="I1470" s="4">
        <v>7.2</v>
      </c>
      <c r="J1470" s="4">
        <v>0.1</v>
      </c>
      <c r="K1470" s="4">
        <v>0.5</v>
      </c>
      <c r="L1470" s="8">
        <v>0</v>
      </c>
      <c r="M1470" s="4" t="str">
        <f>IF(AlimentosSMAECOPIA2[[#This Row],[Categoria]]="Cereales",AlimentosSMAECOPIA2[[#This Row],[Proteina]],"")</f>
        <v/>
      </c>
      <c r="N1470" s="8">
        <f>AlimentosSMAECOPIA2[[#This Row],[Fibra]]/AlimentosSMAECOPIA2[[#This Row],[Peso_neto]]</f>
        <v>0</v>
      </c>
    </row>
    <row r="1471" spans="2:14" hidden="1" x14ac:dyDescent="0.25">
      <c r="B1471" s="17" t="s">
        <v>547</v>
      </c>
      <c r="C1471" s="3" t="s">
        <v>12</v>
      </c>
      <c r="D1471" s="4">
        <v>1.5</v>
      </c>
      <c r="E1471" s="2" t="s">
        <v>52</v>
      </c>
      <c r="F1471" s="4">
        <v>10</v>
      </c>
      <c r="G1471" s="4">
        <v>10</v>
      </c>
      <c r="H1471" s="4">
        <v>38</v>
      </c>
      <c r="I1471" s="4">
        <v>8.1</v>
      </c>
      <c r="J1471" s="4">
        <v>0</v>
      </c>
      <c r="K1471" s="4">
        <v>0.8</v>
      </c>
      <c r="L1471" s="8">
        <v>0</v>
      </c>
      <c r="M1471" s="4" t="str">
        <f>IF(AlimentosSMAECOPIA2[[#This Row],[Categoria]]="Cereales",AlimentosSMAECOPIA2[[#This Row],[Proteina]],"")</f>
        <v/>
      </c>
      <c r="N1471" s="8">
        <f>AlimentosSMAECOPIA2[[#This Row],[Fibra]]/AlimentosSMAECOPIA2[[#This Row],[Peso_neto]]</f>
        <v>0</v>
      </c>
    </row>
    <row r="1472" spans="2:14" hidden="1" x14ac:dyDescent="0.25">
      <c r="B1472" s="17" t="s">
        <v>604</v>
      </c>
      <c r="C1472" s="3" t="s">
        <v>12</v>
      </c>
      <c r="D1472" s="4">
        <v>35</v>
      </c>
      <c r="E1472" s="2" t="s">
        <v>10</v>
      </c>
      <c r="F1472" s="4">
        <v>35</v>
      </c>
      <c r="G1472" s="4">
        <v>35</v>
      </c>
      <c r="H1472" s="4">
        <v>41</v>
      </c>
      <c r="I1472" s="4">
        <v>6</v>
      </c>
      <c r="J1472" s="4">
        <v>1.5</v>
      </c>
      <c r="K1472" s="4">
        <v>0.5</v>
      </c>
      <c r="L1472" s="8">
        <v>0</v>
      </c>
      <c r="M1472" s="4" t="str">
        <f>IF(AlimentosSMAECOPIA2[[#This Row],[Categoria]]="Cereales",AlimentosSMAECOPIA2[[#This Row],[Proteina]],"")</f>
        <v/>
      </c>
      <c r="N1472" s="8">
        <f>AlimentosSMAECOPIA2[[#This Row],[Fibra]]/AlimentosSMAECOPIA2[[#This Row],[Peso_neto]]</f>
        <v>0</v>
      </c>
    </row>
    <row r="1473" spans="2:14" hidden="1" x14ac:dyDescent="0.25">
      <c r="B1473" s="17" t="s">
        <v>605</v>
      </c>
      <c r="C1473" s="3" t="s">
        <v>12</v>
      </c>
      <c r="D1473" s="4">
        <v>25</v>
      </c>
      <c r="E1473" s="2" t="s">
        <v>10</v>
      </c>
      <c r="F1473" s="4">
        <v>25</v>
      </c>
      <c r="G1473" s="4">
        <v>25</v>
      </c>
      <c r="H1473" s="4">
        <v>41</v>
      </c>
      <c r="I1473" s="4">
        <v>7.1</v>
      </c>
      <c r="J1473" s="4">
        <v>1.2</v>
      </c>
      <c r="K1473" s="4">
        <v>0</v>
      </c>
      <c r="L1473" s="8">
        <v>0</v>
      </c>
      <c r="M1473" s="4" t="str">
        <f>IF(AlimentosSMAECOPIA2[[#This Row],[Categoria]]="Cereales",AlimentosSMAECOPIA2[[#This Row],[Proteina]],"")</f>
        <v/>
      </c>
      <c r="N1473" s="8">
        <f>AlimentosSMAECOPIA2[[#This Row],[Fibra]]/AlimentosSMAECOPIA2[[#This Row],[Peso_neto]]</f>
        <v>0</v>
      </c>
    </row>
    <row r="1474" spans="2:14" hidden="1" x14ac:dyDescent="0.25">
      <c r="B1474" s="17" t="s">
        <v>612</v>
      </c>
      <c r="C1474" s="3" t="s">
        <v>12</v>
      </c>
      <c r="D1474" s="4">
        <v>25</v>
      </c>
      <c r="E1474" s="2" t="s">
        <v>10</v>
      </c>
      <c r="F1474" s="4">
        <v>25</v>
      </c>
      <c r="G1474" s="4">
        <v>25</v>
      </c>
      <c r="H1474" s="4">
        <v>37</v>
      </c>
      <c r="I1474" s="4">
        <v>5.9</v>
      </c>
      <c r="J1474" s="4">
        <v>1.3</v>
      </c>
      <c r="K1474" s="4">
        <v>0.1</v>
      </c>
      <c r="L1474" s="8">
        <v>0</v>
      </c>
      <c r="M1474" s="4" t="str">
        <f>IF(AlimentosSMAECOPIA2[[#This Row],[Categoria]]="Cereales",AlimentosSMAECOPIA2[[#This Row],[Proteina]],"")</f>
        <v/>
      </c>
      <c r="N1474" s="8">
        <f>AlimentosSMAECOPIA2[[#This Row],[Fibra]]/AlimentosSMAECOPIA2[[#This Row],[Peso_neto]]</f>
        <v>0</v>
      </c>
    </row>
    <row r="1475" spans="2:14" hidden="1" x14ac:dyDescent="0.25">
      <c r="B1475" s="17" t="s">
        <v>613</v>
      </c>
      <c r="C1475" s="3" t="s">
        <v>12</v>
      </c>
      <c r="D1475" s="4">
        <v>38</v>
      </c>
      <c r="E1475" s="2" t="s">
        <v>10</v>
      </c>
      <c r="F1475" s="4">
        <v>38</v>
      </c>
      <c r="G1475" s="4">
        <v>38</v>
      </c>
      <c r="H1475" s="4">
        <v>43</v>
      </c>
      <c r="I1475" s="4">
        <v>6.7</v>
      </c>
      <c r="J1475" s="4">
        <v>1.5</v>
      </c>
      <c r="K1475" s="4">
        <v>0.1</v>
      </c>
      <c r="L1475" s="8">
        <v>0</v>
      </c>
      <c r="M1475" s="4" t="str">
        <f>IF(AlimentosSMAECOPIA2[[#This Row],[Categoria]]="Cereales",AlimentosSMAECOPIA2[[#This Row],[Proteina]],"")</f>
        <v/>
      </c>
      <c r="N1475" s="8">
        <f>AlimentosSMAECOPIA2[[#This Row],[Fibra]]/AlimentosSMAECOPIA2[[#This Row],[Peso_neto]]</f>
        <v>0</v>
      </c>
    </row>
    <row r="1476" spans="2:14" hidden="1" x14ac:dyDescent="0.25">
      <c r="B1476" s="17" t="s">
        <v>614</v>
      </c>
      <c r="C1476" s="3" t="s">
        <v>12</v>
      </c>
      <c r="D1476" s="4">
        <v>20</v>
      </c>
      <c r="E1476" s="2" t="s">
        <v>10</v>
      </c>
      <c r="F1476" s="4">
        <v>20</v>
      </c>
      <c r="G1476" s="4">
        <v>20</v>
      </c>
      <c r="H1476" s="4">
        <v>37</v>
      </c>
      <c r="I1476" s="4">
        <v>5.8</v>
      </c>
      <c r="J1476" s="4">
        <v>1.4</v>
      </c>
      <c r="K1476" s="4">
        <v>0</v>
      </c>
      <c r="L1476" s="8">
        <v>0</v>
      </c>
      <c r="M1476" s="4" t="str">
        <f>IF(AlimentosSMAECOPIA2[[#This Row],[Categoria]]="Cereales",AlimentosSMAECOPIA2[[#This Row],[Proteina]],"")</f>
        <v/>
      </c>
      <c r="N1476" s="8">
        <f>AlimentosSMAECOPIA2[[#This Row],[Fibra]]/AlimentosSMAECOPIA2[[#This Row],[Peso_neto]]</f>
        <v>0</v>
      </c>
    </row>
    <row r="1477" spans="2:14" hidden="1" x14ac:dyDescent="0.25">
      <c r="B1477" s="17" t="s">
        <v>615</v>
      </c>
      <c r="C1477" s="3" t="s">
        <v>12</v>
      </c>
      <c r="D1477" s="4">
        <v>40</v>
      </c>
      <c r="E1477" s="2" t="s">
        <v>10</v>
      </c>
      <c r="F1477" s="4">
        <v>40</v>
      </c>
      <c r="G1477" s="4">
        <v>40</v>
      </c>
      <c r="H1477" s="4">
        <v>44</v>
      </c>
      <c r="I1477" s="4">
        <v>6.9</v>
      </c>
      <c r="J1477" s="4">
        <v>1.6</v>
      </c>
      <c r="K1477" s="4">
        <v>0</v>
      </c>
      <c r="L1477" s="8">
        <v>0</v>
      </c>
      <c r="M1477" s="4" t="str">
        <f>IF(AlimentosSMAECOPIA2[[#This Row],[Categoria]]="Cereales",AlimentosSMAECOPIA2[[#This Row],[Proteina]],"")</f>
        <v/>
      </c>
      <c r="N1477" s="8">
        <f>AlimentosSMAECOPIA2[[#This Row],[Fibra]]/AlimentosSMAECOPIA2[[#This Row],[Peso_neto]]</f>
        <v>0</v>
      </c>
    </row>
    <row r="1478" spans="2:14" hidden="1" x14ac:dyDescent="0.25">
      <c r="B1478" s="17" t="s">
        <v>671</v>
      </c>
      <c r="C1478" s="3" t="s">
        <v>12</v>
      </c>
      <c r="D1478" s="4">
        <v>45</v>
      </c>
      <c r="E1478" s="2" t="s">
        <v>10</v>
      </c>
      <c r="F1478" s="4">
        <v>45</v>
      </c>
      <c r="G1478" s="4">
        <v>43</v>
      </c>
      <c r="H1478" s="4">
        <v>41</v>
      </c>
      <c r="I1478" s="4">
        <v>7.3</v>
      </c>
      <c r="J1478" s="4">
        <v>1.3</v>
      </c>
      <c r="K1478" s="4">
        <v>1.3</v>
      </c>
      <c r="L1478" s="8">
        <v>0</v>
      </c>
      <c r="M1478" s="4" t="str">
        <f>IF(AlimentosSMAECOPIA2[[#This Row],[Categoria]]="Cereales",AlimentosSMAECOPIA2[[#This Row],[Proteina]],"")</f>
        <v/>
      </c>
      <c r="N1478" s="8">
        <f>AlimentosSMAECOPIA2[[#This Row],[Fibra]]/AlimentosSMAECOPIA2[[#This Row],[Peso_neto]]</f>
        <v>0</v>
      </c>
    </row>
    <row r="1479" spans="2:14" hidden="1" x14ac:dyDescent="0.25">
      <c r="B1479" s="17" t="s">
        <v>672</v>
      </c>
      <c r="C1479" s="3" t="s">
        <v>12</v>
      </c>
      <c r="D1479" s="4">
        <v>45</v>
      </c>
      <c r="E1479" s="2" t="s">
        <v>10</v>
      </c>
      <c r="F1479" s="4">
        <v>45</v>
      </c>
      <c r="G1479" s="4">
        <v>43</v>
      </c>
      <c r="H1479" s="4">
        <v>41</v>
      </c>
      <c r="I1479" s="4">
        <v>7.3</v>
      </c>
      <c r="J1479" s="4">
        <v>1.3</v>
      </c>
      <c r="K1479" s="4">
        <v>1.3</v>
      </c>
      <c r="L1479" s="8">
        <v>0</v>
      </c>
      <c r="M1479" s="4" t="str">
        <f>IF(AlimentosSMAECOPIA2[[#This Row],[Categoria]]="Cereales",AlimentosSMAECOPIA2[[#This Row],[Proteina]],"")</f>
        <v/>
      </c>
      <c r="N1479" s="8">
        <f>AlimentosSMAECOPIA2[[#This Row],[Fibra]]/AlimentosSMAECOPIA2[[#This Row],[Peso_neto]]</f>
        <v>0</v>
      </c>
    </row>
    <row r="1480" spans="2:14" hidden="1" x14ac:dyDescent="0.25">
      <c r="B1480" s="17" t="s">
        <v>716</v>
      </c>
      <c r="C1480" s="3" t="s">
        <v>12</v>
      </c>
      <c r="D1480" s="4">
        <v>33</v>
      </c>
      <c r="E1480" s="2" t="s">
        <v>10</v>
      </c>
      <c r="F1480" s="4">
        <v>33</v>
      </c>
      <c r="G1480" s="4">
        <v>33</v>
      </c>
      <c r="H1480" s="4">
        <v>37</v>
      </c>
      <c r="I1480" s="4">
        <v>7.4</v>
      </c>
      <c r="J1480" s="4">
        <v>0.6</v>
      </c>
      <c r="K1480" s="4">
        <v>0</v>
      </c>
      <c r="L1480" s="8">
        <v>0</v>
      </c>
      <c r="M1480" s="4" t="str">
        <f>IF(AlimentosSMAECOPIA2[[#This Row],[Categoria]]="Cereales",AlimentosSMAECOPIA2[[#This Row],[Proteina]],"")</f>
        <v/>
      </c>
      <c r="N1480" s="8">
        <f>AlimentosSMAECOPIA2[[#This Row],[Fibra]]/AlimentosSMAECOPIA2[[#This Row],[Peso_neto]]</f>
        <v>0</v>
      </c>
    </row>
    <row r="1481" spans="2:14" hidden="1" x14ac:dyDescent="0.25">
      <c r="B1481" s="17" t="s">
        <v>717</v>
      </c>
      <c r="C1481" s="3" t="s">
        <v>12</v>
      </c>
      <c r="D1481" s="4">
        <v>33</v>
      </c>
      <c r="E1481" s="2" t="s">
        <v>10</v>
      </c>
      <c r="F1481" s="4">
        <v>33</v>
      </c>
      <c r="G1481" s="4">
        <v>33</v>
      </c>
      <c r="H1481" s="4">
        <v>37</v>
      </c>
      <c r="I1481" s="4">
        <v>7.4</v>
      </c>
      <c r="J1481" s="4">
        <v>0.6</v>
      </c>
      <c r="K1481" s="4">
        <v>0</v>
      </c>
      <c r="L1481" s="8">
        <v>0</v>
      </c>
      <c r="M1481" s="4" t="str">
        <f>IF(AlimentosSMAECOPIA2[[#This Row],[Categoria]]="Cereales",AlimentosSMAECOPIA2[[#This Row],[Proteina]],"")</f>
        <v/>
      </c>
      <c r="N1481" s="8">
        <f>AlimentosSMAECOPIA2[[#This Row],[Fibra]]/AlimentosSMAECOPIA2[[#This Row],[Peso_neto]]</f>
        <v>0</v>
      </c>
    </row>
    <row r="1482" spans="2:14" hidden="1" x14ac:dyDescent="0.25">
      <c r="B1482" s="17" t="s">
        <v>722</v>
      </c>
      <c r="C1482" s="3" t="s">
        <v>12</v>
      </c>
      <c r="D1482" s="4">
        <v>30</v>
      </c>
      <c r="E1482" s="2" t="s">
        <v>10</v>
      </c>
      <c r="F1482" s="4">
        <v>30</v>
      </c>
      <c r="G1482" s="4">
        <v>30</v>
      </c>
      <c r="H1482" s="4">
        <v>34</v>
      </c>
      <c r="I1482" s="4">
        <v>7.2</v>
      </c>
      <c r="J1482" s="4">
        <v>0.3</v>
      </c>
      <c r="K1482" s="4">
        <v>0</v>
      </c>
      <c r="L1482" s="8">
        <v>0</v>
      </c>
      <c r="M1482" s="4" t="str">
        <f>IF(AlimentosSMAECOPIA2[[#This Row],[Categoria]]="Cereales",AlimentosSMAECOPIA2[[#This Row],[Proteina]],"")</f>
        <v/>
      </c>
      <c r="N1482" s="8">
        <f>AlimentosSMAECOPIA2[[#This Row],[Fibra]]/AlimentosSMAECOPIA2[[#This Row],[Peso_neto]]</f>
        <v>0</v>
      </c>
    </row>
    <row r="1483" spans="2:14" hidden="1" x14ac:dyDescent="0.25">
      <c r="B1483" s="17" t="s">
        <v>723</v>
      </c>
      <c r="C1483" s="3" t="s">
        <v>12</v>
      </c>
      <c r="D1483" s="4">
        <v>18</v>
      </c>
      <c r="E1483" s="2" t="s">
        <v>10</v>
      </c>
      <c r="F1483" s="4">
        <v>18</v>
      </c>
      <c r="G1483" s="4">
        <v>18</v>
      </c>
      <c r="H1483" s="4">
        <v>32</v>
      </c>
      <c r="I1483" s="4">
        <v>8.1</v>
      </c>
      <c r="J1483" s="4">
        <v>0</v>
      </c>
      <c r="K1483" s="4">
        <v>0</v>
      </c>
      <c r="L1483" s="8">
        <v>0</v>
      </c>
      <c r="M1483" s="4" t="str">
        <f>IF(AlimentosSMAECOPIA2[[#This Row],[Categoria]]="Cereales",AlimentosSMAECOPIA2[[#This Row],[Proteina]],"")</f>
        <v/>
      </c>
      <c r="N1483" s="8">
        <f>AlimentosSMAECOPIA2[[#This Row],[Fibra]]/AlimentosSMAECOPIA2[[#This Row],[Peso_neto]]</f>
        <v>0</v>
      </c>
    </row>
    <row r="1484" spans="2:14" hidden="1" x14ac:dyDescent="0.25">
      <c r="B1484" s="17" t="s">
        <v>742</v>
      </c>
      <c r="C1484" s="3" t="s">
        <v>12</v>
      </c>
      <c r="D1484" s="4">
        <v>80</v>
      </c>
      <c r="E1484" s="2" t="s">
        <v>10</v>
      </c>
      <c r="F1484" s="4">
        <v>80</v>
      </c>
      <c r="G1484" s="4">
        <v>41</v>
      </c>
      <c r="H1484" s="4">
        <v>34</v>
      </c>
      <c r="I1484" s="4">
        <v>7.9</v>
      </c>
      <c r="J1484" s="4">
        <v>0.3</v>
      </c>
      <c r="K1484" s="4">
        <v>0</v>
      </c>
      <c r="L1484" s="8">
        <v>0</v>
      </c>
      <c r="M1484" s="4" t="str">
        <f>IF(AlimentosSMAECOPIA2[[#This Row],[Categoria]]="Cereales",AlimentosSMAECOPIA2[[#This Row],[Proteina]],"")</f>
        <v/>
      </c>
      <c r="N1484" s="8">
        <f>AlimentosSMAECOPIA2[[#This Row],[Fibra]]/AlimentosSMAECOPIA2[[#This Row],[Peso_neto]]</f>
        <v>0</v>
      </c>
    </row>
    <row r="1485" spans="2:14" hidden="1" x14ac:dyDescent="0.25">
      <c r="B1485" s="17" t="s">
        <v>743</v>
      </c>
      <c r="C1485" s="3" t="s">
        <v>12</v>
      </c>
      <c r="D1485" s="4">
        <v>41</v>
      </c>
      <c r="E1485" s="2" t="s">
        <v>10</v>
      </c>
      <c r="F1485" s="4">
        <v>41</v>
      </c>
      <c r="G1485" s="4">
        <v>41</v>
      </c>
      <c r="H1485" s="4">
        <v>34</v>
      </c>
      <c r="I1485" s="4">
        <v>7.9</v>
      </c>
      <c r="J1485" s="4">
        <v>0.3</v>
      </c>
      <c r="K1485" s="4">
        <v>0</v>
      </c>
      <c r="L1485" s="8">
        <v>0</v>
      </c>
      <c r="M1485" s="4" t="str">
        <f>IF(AlimentosSMAECOPIA2[[#This Row],[Categoria]]="Cereales",AlimentosSMAECOPIA2[[#This Row],[Proteina]],"")</f>
        <v/>
      </c>
      <c r="N1485" s="8">
        <f>AlimentosSMAECOPIA2[[#This Row],[Fibra]]/AlimentosSMAECOPIA2[[#This Row],[Peso_neto]]</f>
        <v>0</v>
      </c>
    </row>
    <row r="1486" spans="2:14" hidden="1" x14ac:dyDescent="0.25">
      <c r="B1486" s="17" t="s">
        <v>744</v>
      </c>
      <c r="C1486" s="3" t="s">
        <v>12</v>
      </c>
      <c r="D1486" s="4">
        <v>30</v>
      </c>
      <c r="E1486" s="2" t="s">
        <v>10</v>
      </c>
      <c r="F1486" s="4">
        <v>30</v>
      </c>
      <c r="G1486" s="4">
        <v>30</v>
      </c>
      <c r="H1486" s="4">
        <v>36</v>
      </c>
      <c r="I1486" s="4">
        <v>6.2</v>
      </c>
      <c r="J1486" s="4">
        <v>1</v>
      </c>
      <c r="K1486" s="4">
        <v>0</v>
      </c>
      <c r="L1486" s="8">
        <v>0</v>
      </c>
      <c r="M1486" s="4" t="str">
        <f>IF(AlimentosSMAECOPIA2[[#This Row],[Categoria]]="Cereales",AlimentosSMAECOPIA2[[#This Row],[Proteina]],"")</f>
        <v/>
      </c>
      <c r="N1486" s="8">
        <f>AlimentosSMAECOPIA2[[#This Row],[Fibra]]/AlimentosSMAECOPIA2[[#This Row],[Peso_neto]]</f>
        <v>0</v>
      </c>
    </row>
    <row r="1487" spans="2:14" hidden="1" x14ac:dyDescent="0.25">
      <c r="B1487" s="17" t="s">
        <v>746</v>
      </c>
      <c r="C1487" s="3" t="s">
        <v>12</v>
      </c>
      <c r="D1487" s="4">
        <v>35</v>
      </c>
      <c r="E1487" s="2" t="s">
        <v>10</v>
      </c>
      <c r="F1487" s="4">
        <v>35</v>
      </c>
      <c r="G1487" s="4">
        <v>33</v>
      </c>
      <c r="H1487" s="4">
        <v>35</v>
      </c>
      <c r="I1487" s="4">
        <v>7.4</v>
      </c>
      <c r="J1487" s="4">
        <v>0.6</v>
      </c>
      <c r="K1487" s="4">
        <v>0</v>
      </c>
      <c r="L1487" s="8">
        <v>0</v>
      </c>
      <c r="M1487" s="4" t="str">
        <f>IF(AlimentosSMAECOPIA2[[#This Row],[Categoria]]="Cereales",AlimentosSMAECOPIA2[[#This Row],[Proteina]],"")</f>
        <v/>
      </c>
      <c r="N1487" s="8">
        <f>AlimentosSMAECOPIA2[[#This Row],[Fibra]]/AlimentosSMAECOPIA2[[#This Row],[Peso_neto]]</f>
        <v>0</v>
      </c>
    </row>
    <row r="1488" spans="2:14" hidden="1" x14ac:dyDescent="0.25">
      <c r="B1488" s="17" t="s">
        <v>747</v>
      </c>
      <c r="C1488" s="3" t="s">
        <v>12</v>
      </c>
      <c r="D1488" s="4">
        <v>35</v>
      </c>
      <c r="E1488" s="2" t="s">
        <v>10</v>
      </c>
      <c r="F1488" s="4">
        <v>35</v>
      </c>
      <c r="G1488" s="4">
        <v>33</v>
      </c>
      <c r="H1488" s="4">
        <v>35</v>
      </c>
      <c r="I1488" s="4">
        <v>7.4</v>
      </c>
      <c r="J1488" s="4">
        <v>0.6</v>
      </c>
      <c r="K1488" s="4">
        <v>0</v>
      </c>
      <c r="L1488" s="8">
        <v>0</v>
      </c>
      <c r="M1488" s="4" t="str">
        <f>IF(AlimentosSMAECOPIA2[[#This Row],[Categoria]]="Cereales",AlimentosSMAECOPIA2[[#This Row],[Proteina]],"")</f>
        <v/>
      </c>
      <c r="N1488" s="8">
        <f>AlimentosSMAECOPIA2[[#This Row],[Fibra]]/AlimentosSMAECOPIA2[[#This Row],[Peso_neto]]</f>
        <v>0</v>
      </c>
    </row>
    <row r="1489" spans="2:14" hidden="1" x14ac:dyDescent="0.25">
      <c r="B1489" s="17" t="s">
        <v>749</v>
      </c>
      <c r="C1489" s="3" t="s">
        <v>12</v>
      </c>
      <c r="D1489" s="4">
        <v>35</v>
      </c>
      <c r="E1489" s="2" t="s">
        <v>10</v>
      </c>
      <c r="F1489" s="4">
        <v>35</v>
      </c>
      <c r="G1489" s="4">
        <v>33</v>
      </c>
      <c r="H1489" s="4">
        <v>35</v>
      </c>
      <c r="I1489" s="4">
        <v>7.4</v>
      </c>
      <c r="J1489" s="4">
        <v>0.6</v>
      </c>
      <c r="K1489" s="4">
        <v>0</v>
      </c>
      <c r="L1489" s="8">
        <v>0</v>
      </c>
      <c r="M1489" s="4" t="str">
        <f>IF(AlimentosSMAECOPIA2[[#This Row],[Categoria]]="Cereales",AlimentosSMAECOPIA2[[#This Row],[Proteina]],"")</f>
        <v/>
      </c>
      <c r="N1489" s="8">
        <f>AlimentosSMAECOPIA2[[#This Row],[Fibra]]/AlimentosSMAECOPIA2[[#This Row],[Peso_neto]]</f>
        <v>0</v>
      </c>
    </row>
    <row r="1490" spans="2:14" hidden="1" x14ac:dyDescent="0.25">
      <c r="B1490" s="17" t="s">
        <v>758</v>
      </c>
      <c r="C1490" s="3" t="s">
        <v>12</v>
      </c>
      <c r="D1490" s="4">
        <v>40</v>
      </c>
      <c r="E1490" s="2" t="s">
        <v>10</v>
      </c>
      <c r="F1490" s="4">
        <v>40</v>
      </c>
      <c r="G1490" s="4">
        <v>40</v>
      </c>
      <c r="H1490" s="4">
        <v>36</v>
      </c>
      <c r="I1490" s="4">
        <v>7.5</v>
      </c>
      <c r="J1490" s="4">
        <v>0.5</v>
      </c>
      <c r="K1490" s="4">
        <v>0</v>
      </c>
      <c r="L1490" s="8">
        <v>0</v>
      </c>
      <c r="M1490" s="4" t="str">
        <f>IF(AlimentosSMAECOPIA2[[#This Row],[Categoria]]="Cereales",AlimentosSMAECOPIA2[[#This Row],[Proteina]],"")</f>
        <v/>
      </c>
      <c r="N1490" s="8">
        <f>AlimentosSMAECOPIA2[[#This Row],[Fibra]]/AlimentosSMAECOPIA2[[#This Row],[Peso_neto]]</f>
        <v>0</v>
      </c>
    </row>
    <row r="1491" spans="2:14" hidden="1" x14ac:dyDescent="0.25">
      <c r="B1491" s="17" t="s">
        <v>759</v>
      </c>
      <c r="C1491" s="3" t="s">
        <v>12</v>
      </c>
      <c r="D1491" s="4">
        <v>45</v>
      </c>
      <c r="E1491" s="2" t="s">
        <v>10</v>
      </c>
      <c r="F1491" s="4">
        <v>45</v>
      </c>
      <c r="G1491" s="4">
        <v>45</v>
      </c>
      <c r="H1491" s="4">
        <v>41</v>
      </c>
      <c r="I1491" s="4">
        <v>7</v>
      </c>
      <c r="J1491" s="4">
        <v>0.6</v>
      </c>
      <c r="K1491" s="4">
        <v>1.4</v>
      </c>
      <c r="L1491" s="8">
        <v>0</v>
      </c>
      <c r="M1491" s="4" t="str">
        <f>IF(AlimentosSMAECOPIA2[[#This Row],[Categoria]]="Cereales",AlimentosSMAECOPIA2[[#This Row],[Proteina]],"")</f>
        <v/>
      </c>
      <c r="N1491" s="8">
        <f>AlimentosSMAECOPIA2[[#This Row],[Fibra]]/AlimentosSMAECOPIA2[[#This Row],[Peso_neto]]</f>
        <v>0</v>
      </c>
    </row>
    <row r="1492" spans="2:14" hidden="1" x14ac:dyDescent="0.25">
      <c r="B1492" s="17" t="s">
        <v>761</v>
      </c>
      <c r="C1492" s="3" t="s">
        <v>12</v>
      </c>
      <c r="D1492" s="4">
        <v>30</v>
      </c>
      <c r="E1492" s="2" t="s">
        <v>10</v>
      </c>
      <c r="F1492" s="4">
        <v>30</v>
      </c>
      <c r="G1492" s="4">
        <v>30</v>
      </c>
      <c r="H1492" s="4">
        <v>39</v>
      </c>
      <c r="I1492" s="4">
        <v>6.3</v>
      </c>
      <c r="J1492" s="4">
        <v>1.3</v>
      </c>
      <c r="K1492" s="4">
        <v>0</v>
      </c>
      <c r="L1492" s="8">
        <v>0</v>
      </c>
      <c r="M1492" s="4" t="str">
        <f>IF(AlimentosSMAECOPIA2[[#This Row],[Categoria]]="Cereales",AlimentosSMAECOPIA2[[#This Row],[Proteina]],"")</f>
        <v/>
      </c>
      <c r="N1492" s="8">
        <f>AlimentosSMAECOPIA2[[#This Row],[Fibra]]/AlimentosSMAECOPIA2[[#This Row],[Peso_neto]]</f>
        <v>0</v>
      </c>
    </row>
    <row r="1493" spans="2:14" hidden="1" x14ac:dyDescent="0.25">
      <c r="B1493" s="17" t="s">
        <v>763</v>
      </c>
      <c r="C1493" s="3" t="s">
        <v>12</v>
      </c>
      <c r="D1493" s="4">
        <v>40</v>
      </c>
      <c r="E1493" s="2" t="s">
        <v>10</v>
      </c>
      <c r="F1493" s="4">
        <v>40</v>
      </c>
      <c r="G1493" s="4">
        <v>40</v>
      </c>
      <c r="H1493" s="4">
        <v>34</v>
      </c>
      <c r="I1493" s="4">
        <v>7.7</v>
      </c>
      <c r="J1493" s="4">
        <v>0.3</v>
      </c>
      <c r="K1493" s="4">
        <v>0</v>
      </c>
      <c r="L1493" s="8">
        <v>0</v>
      </c>
      <c r="M1493" s="4" t="str">
        <f>IF(AlimentosSMAECOPIA2[[#This Row],[Categoria]]="Cereales",AlimentosSMAECOPIA2[[#This Row],[Proteina]],"")</f>
        <v/>
      </c>
      <c r="N1493" s="8">
        <f>AlimentosSMAECOPIA2[[#This Row],[Fibra]]/AlimentosSMAECOPIA2[[#This Row],[Peso_neto]]</f>
        <v>0</v>
      </c>
    </row>
    <row r="1494" spans="2:14" hidden="1" x14ac:dyDescent="0.25">
      <c r="B1494" s="17" t="s">
        <v>764</v>
      </c>
      <c r="C1494" s="3" t="s">
        <v>12</v>
      </c>
      <c r="D1494" s="4">
        <v>35</v>
      </c>
      <c r="E1494" s="2" t="s">
        <v>10</v>
      </c>
      <c r="F1494" s="4">
        <v>35</v>
      </c>
      <c r="G1494" s="4">
        <v>35</v>
      </c>
      <c r="H1494" s="4">
        <v>35</v>
      </c>
      <c r="I1494" s="4">
        <v>7.2</v>
      </c>
      <c r="J1494" s="4">
        <v>0.5</v>
      </c>
      <c r="K1494" s="4">
        <v>0</v>
      </c>
      <c r="L1494" s="8">
        <v>0</v>
      </c>
      <c r="M1494" s="4" t="str">
        <f>IF(AlimentosSMAECOPIA2[[#This Row],[Categoria]]="Cereales",AlimentosSMAECOPIA2[[#This Row],[Proteina]],"")</f>
        <v/>
      </c>
      <c r="N1494" s="8">
        <f>AlimentosSMAECOPIA2[[#This Row],[Fibra]]/AlimentosSMAECOPIA2[[#This Row],[Peso_neto]]</f>
        <v>0</v>
      </c>
    </row>
    <row r="1495" spans="2:14" hidden="1" x14ac:dyDescent="0.25">
      <c r="B1495" s="17" t="s">
        <v>764</v>
      </c>
      <c r="C1495" s="3" t="s">
        <v>12</v>
      </c>
      <c r="D1495" s="4">
        <v>35</v>
      </c>
      <c r="E1495" s="2" t="s">
        <v>10</v>
      </c>
      <c r="F1495" s="4">
        <v>35</v>
      </c>
      <c r="G1495" s="4">
        <v>35</v>
      </c>
      <c r="H1495" s="4">
        <v>35</v>
      </c>
      <c r="I1495" s="4">
        <v>7.2</v>
      </c>
      <c r="J1495" s="4">
        <v>0.5</v>
      </c>
      <c r="K1495" s="4">
        <v>0</v>
      </c>
      <c r="L1495" s="8">
        <v>0</v>
      </c>
      <c r="M1495" s="4" t="str">
        <f>IF(AlimentosSMAECOPIA2[[#This Row],[Categoria]]="Cereales",AlimentosSMAECOPIA2[[#This Row],[Proteina]],"")</f>
        <v/>
      </c>
      <c r="N1495" s="8">
        <f>AlimentosSMAECOPIA2[[#This Row],[Fibra]]/AlimentosSMAECOPIA2[[#This Row],[Peso_neto]]</f>
        <v>0</v>
      </c>
    </row>
    <row r="1496" spans="2:14" hidden="1" x14ac:dyDescent="0.25">
      <c r="B1496" s="17" t="s">
        <v>765</v>
      </c>
      <c r="C1496" s="3" t="s">
        <v>12</v>
      </c>
      <c r="D1496" s="4">
        <v>45</v>
      </c>
      <c r="E1496" s="2" t="s">
        <v>10</v>
      </c>
      <c r="F1496" s="4">
        <v>35</v>
      </c>
      <c r="G1496" s="4">
        <v>35</v>
      </c>
      <c r="H1496" s="4">
        <v>35</v>
      </c>
      <c r="I1496" s="4">
        <v>7.5</v>
      </c>
      <c r="J1496" s="4">
        <v>0.5</v>
      </c>
      <c r="K1496" s="4">
        <v>0</v>
      </c>
      <c r="L1496" s="8">
        <v>0</v>
      </c>
      <c r="M1496" s="4" t="str">
        <f>IF(AlimentosSMAECOPIA2[[#This Row],[Categoria]]="Cereales",AlimentosSMAECOPIA2[[#This Row],[Proteina]],"")</f>
        <v/>
      </c>
      <c r="N1496" s="8">
        <f>AlimentosSMAECOPIA2[[#This Row],[Fibra]]/AlimentosSMAECOPIA2[[#This Row],[Peso_neto]]</f>
        <v>0</v>
      </c>
    </row>
    <row r="1497" spans="2:14" hidden="1" x14ac:dyDescent="0.25">
      <c r="B1497" s="17" t="s">
        <v>766</v>
      </c>
      <c r="C1497" s="3" t="s">
        <v>12</v>
      </c>
      <c r="D1497" s="4">
        <v>45</v>
      </c>
      <c r="E1497" s="2" t="s">
        <v>10</v>
      </c>
      <c r="F1497" s="4">
        <v>45</v>
      </c>
      <c r="G1497" s="4">
        <v>45</v>
      </c>
      <c r="H1497" s="4">
        <v>34</v>
      </c>
      <c r="I1497" s="4">
        <v>7.5</v>
      </c>
      <c r="J1497" s="4">
        <v>0.5</v>
      </c>
      <c r="K1497" s="4">
        <v>0</v>
      </c>
      <c r="L1497" s="8">
        <v>0</v>
      </c>
      <c r="M1497" s="4" t="str">
        <f>IF(AlimentosSMAECOPIA2[[#This Row],[Categoria]]="Cereales",AlimentosSMAECOPIA2[[#This Row],[Proteina]],"")</f>
        <v/>
      </c>
      <c r="N1497" s="8">
        <f>AlimentosSMAECOPIA2[[#This Row],[Fibra]]/AlimentosSMAECOPIA2[[#This Row],[Peso_neto]]</f>
        <v>0</v>
      </c>
    </row>
    <row r="1498" spans="2:14" hidden="1" x14ac:dyDescent="0.25">
      <c r="B1498" s="17" t="s">
        <v>767</v>
      </c>
      <c r="C1498" s="3" t="s">
        <v>12</v>
      </c>
      <c r="D1498" s="4">
        <v>40</v>
      </c>
      <c r="E1498" s="2" t="s">
        <v>10</v>
      </c>
      <c r="F1498" s="4">
        <v>40</v>
      </c>
      <c r="G1498" s="4">
        <v>40</v>
      </c>
      <c r="H1498" s="4">
        <v>34</v>
      </c>
      <c r="I1498" s="4">
        <v>7.7</v>
      </c>
      <c r="J1498" s="4">
        <v>0.3</v>
      </c>
      <c r="K1498" s="4">
        <v>0</v>
      </c>
      <c r="L1498" s="8">
        <v>0</v>
      </c>
      <c r="M1498" s="4" t="str">
        <f>IF(AlimentosSMAECOPIA2[[#This Row],[Categoria]]="Cereales",AlimentosSMAECOPIA2[[#This Row],[Proteina]],"")</f>
        <v/>
      </c>
      <c r="N1498" s="8">
        <f>AlimentosSMAECOPIA2[[#This Row],[Fibra]]/AlimentosSMAECOPIA2[[#This Row],[Peso_neto]]</f>
        <v>0</v>
      </c>
    </row>
    <row r="1499" spans="2:14" hidden="1" x14ac:dyDescent="0.25">
      <c r="B1499" s="17" t="s">
        <v>768</v>
      </c>
      <c r="C1499" s="3" t="s">
        <v>12</v>
      </c>
      <c r="D1499" s="4">
        <v>40</v>
      </c>
      <c r="E1499" s="2" t="s">
        <v>10</v>
      </c>
      <c r="F1499" s="4">
        <v>40</v>
      </c>
      <c r="G1499" s="4">
        <v>40</v>
      </c>
      <c r="H1499" s="4">
        <v>40</v>
      </c>
      <c r="I1499" s="4">
        <v>7.7</v>
      </c>
      <c r="J1499" s="4">
        <v>1.1000000000000001</v>
      </c>
      <c r="K1499" s="4">
        <v>0</v>
      </c>
      <c r="L1499" s="8">
        <v>0</v>
      </c>
      <c r="M1499" s="4" t="str">
        <f>IF(AlimentosSMAECOPIA2[[#This Row],[Categoria]]="Cereales",AlimentosSMAECOPIA2[[#This Row],[Proteina]],"")</f>
        <v/>
      </c>
      <c r="N1499" s="8">
        <f>AlimentosSMAECOPIA2[[#This Row],[Fibra]]/AlimentosSMAECOPIA2[[#This Row],[Peso_neto]]</f>
        <v>0</v>
      </c>
    </row>
    <row r="1500" spans="2:14" hidden="1" x14ac:dyDescent="0.25">
      <c r="B1500" s="17" t="s">
        <v>769</v>
      </c>
      <c r="C1500" s="3" t="s">
        <v>12</v>
      </c>
      <c r="D1500" s="4">
        <v>40</v>
      </c>
      <c r="E1500" s="2" t="s">
        <v>10</v>
      </c>
      <c r="F1500" s="4">
        <v>40</v>
      </c>
      <c r="G1500" s="4">
        <v>40</v>
      </c>
      <c r="H1500" s="4">
        <v>36</v>
      </c>
      <c r="I1500" s="4">
        <v>7.5</v>
      </c>
      <c r="J1500" s="4">
        <v>0.5</v>
      </c>
      <c r="K1500" s="4">
        <v>0</v>
      </c>
      <c r="L1500" s="8">
        <v>0</v>
      </c>
      <c r="M1500" s="4" t="str">
        <f>IF(AlimentosSMAECOPIA2[[#This Row],[Categoria]]="Cereales",AlimentosSMAECOPIA2[[#This Row],[Proteina]],"")</f>
        <v/>
      </c>
      <c r="N1500" s="8">
        <f>AlimentosSMAECOPIA2[[#This Row],[Fibra]]/AlimentosSMAECOPIA2[[#This Row],[Peso_neto]]</f>
        <v>0</v>
      </c>
    </row>
    <row r="1501" spans="2:14" hidden="1" x14ac:dyDescent="0.25">
      <c r="B1501" s="17" t="s">
        <v>770</v>
      </c>
      <c r="C1501" s="3" t="s">
        <v>12</v>
      </c>
      <c r="D1501" s="4">
        <v>40</v>
      </c>
      <c r="E1501" s="2" t="s">
        <v>10</v>
      </c>
      <c r="F1501" s="4">
        <v>40</v>
      </c>
      <c r="G1501" s="4">
        <v>40</v>
      </c>
      <c r="H1501" s="4">
        <v>36</v>
      </c>
      <c r="I1501" s="4">
        <v>7.2</v>
      </c>
      <c r="J1501" s="4">
        <v>0.6</v>
      </c>
      <c r="K1501" s="4">
        <v>0.4</v>
      </c>
      <c r="L1501" s="8">
        <v>0</v>
      </c>
      <c r="M1501" s="4" t="str">
        <f>IF(AlimentosSMAECOPIA2[[#This Row],[Categoria]]="Cereales",AlimentosSMAECOPIA2[[#This Row],[Proteina]],"")</f>
        <v/>
      </c>
      <c r="N1501" s="8">
        <f>AlimentosSMAECOPIA2[[#This Row],[Fibra]]/AlimentosSMAECOPIA2[[#This Row],[Peso_neto]]</f>
        <v>0</v>
      </c>
    </row>
    <row r="1502" spans="2:14" hidden="1" x14ac:dyDescent="0.25">
      <c r="B1502" s="17" t="s">
        <v>772</v>
      </c>
      <c r="C1502" s="3" t="s">
        <v>12</v>
      </c>
      <c r="D1502" s="4">
        <v>30</v>
      </c>
      <c r="E1502" s="2" t="s">
        <v>10</v>
      </c>
      <c r="F1502" s="4">
        <v>30</v>
      </c>
      <c r="G1502" s="4">
        <v>30</v>
      </c>
      <c r="H1502" s="4">
        <v>36</v>
      </c>
      <c r="I1502" s="4">
        <v>7.2</v>
      </c>
      <c r="J1502" s="4">
        <v>0.8</v>
      </c>
      <c r="K1502" s="4">
        <v>0</v>
      </c>
      <c r="L1502" s="8">
        <v>0</v>
      </c>
      <c r="M1502" s="4" t="str">
        <f>IF(AlimentosSMAECOPIA2[[#This Row],[Categoria]]="Cereales",AlimentosSMAECOPIA2[[#This Row],[Proteina]],"")</f>
        <v/>
      </c>
      <c r="N1502" s="8">
        <f>AlimentosSMAECOPIA2[[#This Row],[Fibra]]/AlimentosSMAECOPIA2[[#This Row],[Peso_neto]]</f>
        <v>0</v>
      </c>
    </row>
    <row r="1503" spans="2:14" hidden="1" x14ac:dyDescent="0.25">
      <c r="B1503" s="17" t="s">
        <v>773</v>
      </c>
      <c r="C1503" s="3" t="s">
        <v>12</v>
      </c>
      <c r="D1503" s="4">
        <v>40</v>
      </c>
      <c r="E1503" s="2" t="s">
        <v>10</v>
      </c>
      <c r="F1503" s="4">
        <v>40</v>
      </c>
      <c r="G1503" s="4">
        <v>40</v>
      </c>
      <c r="H1503" s="4">
        <v>35</v>
      </c>
      <c r="I1503" s="4">
        <v>7.6</v>
      </c>
      <c r="J1503" s="4">
        <v>0.3</v>
      </c>
      <c r="K1503" s="4">
        <v>0</v>
      </c>
      <c r="L1503" s="8">
        <v>0</v>
      </c>
      <c r="M1503" s="4" t="str">
        <f>IF(AlimentosSMAECOPIA2[[#This Row],[Categoria]]="Cereales",AlimentosSMAECOPIA2[[#This Row],[Proteina]],"")</f>
        <v/>
      </c>
      <c r="N1503" s="8">
        <f>AlimentosSMAECOPIA2[[#This Row],[Fibra]]/AlimentosSMAECOPIA2[[#This Row],[Peso_neto]]</f>
        <v>0</v>
      </c>
    </row>
    <row r="1504" spans="2:14" hidden="1" x14ac:dyDescent="0.25">
      <c r="B1504" s="17" t="s">
        <v>775</v>
      </c>
      <c r="C1504" s="3" t="s">
        <v>12</v>
      </c>
      <c r="D1504" s="4">
        <v>40</v>
      </c>
      <c r="E1504" s="2" t="s">
        <v>10</v>
      </c>
      <c r="F1504" s="4">
        <v>40</v>
      </c>
      <c r="G1504" s="4">
        <v>36</v>
      </c>
      <c r="H1504" s="4">
        <v>45</v>
      </c>
      <c r="I1504" s="4">
        <v>7.6</v>
      </c>
      <c r="J1504" s="4">
        <v>1.4</v>
      </c>
      <c r="K1504" s="4">
        <v>0</v>
      </c>
      <c r="L1504" s="8">
        <v>0</v>
      </c>
      <c r="M1504" s="4" t="str">
        <f>IF(AlimentosSMAECOPIA2[[#This Row],[Categoria]]="Cereales",AlimentosSMAECOPIA2[[#This Row],[Proteina]],"")</f>
        <v/>
      </c>
      <c r="N1504" s="8">
        <f>AlimentosSMAECOPIA2[[#This Row],[Fibra]]/AlimentosSMAECOPIA2[[#This Row],[Peso_neto]]</f>
        <v>0</v>
      </c>
    </row>
    <row r="1505" spans="2:14" hidden="1" x14ac:dyDescent="0.25">
      <c r="B1505" s="17" t="s">
        <v>776</v>
      </c>
      <c r="C1505" s="3" t="s">
        <v>12</v>
      </c>
      <c r="D1505" s="4">
        <v>0.25</v>
      </c>
      <c r="E1505" s="2" t="s">
        <v>45</v>
      </c>
      <c r="F1505" s="4">
        <v>30</v>
      </c>
      <c r="G1505" s="4">
        <v>30</v>
      </c>
      <c r="H1505" s="4">
        <v>36</v>
      </c>
      <c r="I1505" s="4">
        <v>7.2</v>
      </c>
      <c r="J1505" s="4">
        <v>0.8</v>
      </c>
      <c r="K1505" s="4">
        <v>0</v>
      </c>
      <c r="L1505" s="8">
        <v>0</v>
      </c>
      <c r="M1505" s="4" t="str">
        <f>IF(AlimentosSMAECOPIA2[[#This Row],[Categoria]]="Cereales",AlimentosSMAECOPIA2[[#This Row],[Proteina]],"")</f>
        <v/>
      </c>
      <c r="N1505" s="8">
        <f>AlimentosSMAECOPIA2[[#This Row],[Fibra]]/AlimentosSMAECOPIA2[[#This Row],[Peso_neto]]</f>
        <v>0</v>
      </c>
    </row>
    <row r="1506" spans="2:14" hidden="1" x14ac:dyDescent="0.25">
      <c r="B1506" s="17" t="s">
        <v>777</v>
      </c>
      <c r="C1506" s="3" t="s">
        <v>12</v>
      </c>
      <c r="D1506" s="4">
        <v>0.25</v>
      </c>
      <c r="E1506" s="2" t="s">
        <v>45</v>
      </c>
      <c r="F1506" s="4">
        <v>30</v>
      </c>
      <c r="G1506" s="4">
        <v>30</v>
      </c>
      <c r="H1506" s="4">
        <v>36</v>
      </c>
      <c r="I1506" s="4">
        <v>7.2</v>
      </c>
      <c r="J1506" s="4">
        <v>0.8</v>
      </c>
      <c r="K1506" s="4">
        <v>0</v>
      </c>
      <c r="L1506" s="8">
        <v>0</v>
      </c>
      <c r="M1506" s="4" t="str">
        <f>IF(AlimentosSMAECOPIA2[[#This Row],[Categoria]]="Cereales",AlimentosSMAECOPIA2[[#This Row],[Proteina]],"")</f>
        <v/>
      </c>
      <c r="N1506" s="8">
        <f>AlimentosSMAECOPIA2[[#This Row],[Fibra]]/AlimentosSMAECOPIA2[[#This Row],[Peso_neto]]</f>
        <v>0</v>
      </c>
    </row>
    <row r="1507" spans="2:14" hidden="1" x14ac:dyDescent="0.25">
      <c r="B1507" s="17" t="s">
        <v>778</v>
      </c>
      <c r="C1507" s="3" t="s">
        <v>12</v>
      </c>
      <c r="D1507" s="4">
        <v>0.25</v>
      </c>
      <c r="E1507" s="2" t="s">
        <v>45</v>
      </c>
      <c r="F1507" s="4">
        <v>30</v>
      </c>
      <c r="G1507" s="4">
        <v>30</v>
      </c>
      <c r="H1507" s="4">
        <v>36</v>
      </c>
      <c r="I1507" s="4">
        <v>7.2</v>
      </c>
      <c r="J1507" s="4">
        <v>0.8</v>
      </c>
      <c r="K1507" s="4">
        <v>0</v>
      </c>
      <c r="L1507" s="8">
        <v>0</v>
      </c>
      <c r="M1507" s="4" t="str">
        <f>IF(AlimentosSMAECOPIA2[[#This Row],[Categoria]]="Cereales",AlimentosSMAECOPIA2[[#This Row],[Proteina]],"")</f>
        <v/>
      </c>
      <c r="N1507" s="8">
        <f>AlimentosSMAECOPIA2[[#This Row],[Fibra]]/AlimentosSMAECOPIA2[[#This Row],[Peso_neto]]</f>
        <v>0</v>
      </c>
    </row>
    <row r="1508" spans="2:14" hidden="1" x14ac:dyDescent="0.25">
      <c r="B1508" s="17" t="s">
        <v>848</v>
      </c>
      <c r="C1508" s="3" t="s">
        <v>12</v>
      </c>
      <c r="D1508" s="4">
        <v>30</v>
      </c>
      <c r="E1508" s="2" t="s">
        <v>10</v>
      </c>
      <c r="F1508" s="4">
        <v>30</v>
      </c>
      <c r="G1508" s="4">
        <v>25</v>
      </c>
      <c r="H1508" s="4">
        <v>39</v>
      </c>
      <c r="I1508" s="4">
        <v>5.8</v>
      </c>
      <c r="J1508" s="4">
        <v>1.6</v>
      </c>
      <c r="K1508" s="4">
        <v>0</v>
      </c>
      <c r="L1508" s="8">
        <v>0</v>
      </c>
      <c r="M1508" s="4" t="str">
        <f>IF(AlimentosSMAECOPIA2[[#This Row],[Categoria]]="Cereales",AlimentosSMAECOPIA2[[#This Row],[Proteina]],"")</f>
        <v/>
      </c>
      <c r="N1508" s="8">
        <f>AlimentosSMAECOPIA2[[#This Row],[Fibra]]/AlimentosSMAECOPIA2[[#This Row],[Peso_neto]]</f>
        <v>0</v>
      </c>
    </row>
    <row r="1509" spans="2:14" hidden="1" x14ac:dyDescent="0.25">
      <c r="B1509" s="17" t="s">
        <v>849</v>
      </c>
      <c r="C1509" s="3" t="s">
        <v>12</v>
      </c>
      <c r="D1509" s="4">
        <v>55</v>
      </c>
      <c r="E1509" s="2" t="s">
        <v>10</v>
      </c>
      <c r="F1509" s="4">
        <v>55</v>
      </c>
      <c r="G1509" s="4">
        <v>35</v>
      </c>
      <c r="H1509" s="4">
        <v>38</v>
      </c>
      <c r="I1509" s="4">
        <v>7.2</v>
      </c>
      <c r="J1509" s="4">
        <v>0.9</v>
      </c>
      <c r="K1509" s="4">
        <v>0</v>
      </c>
      <c r="L1509" s="8">
        <v>0</v>
      </c>
      <c r="M1509" s="4" t="str">
        <f>IF(AlimentosSMAECOPIA2[[#This Row],[Categoria]]="Cereales",AlimentosSMAECOPIA2[[#This Row],[Proteina]],"")</f>
        <v/>
      </c>
      <c r="N1509" s="8">
        <f>AlimentosSMAECOPIA2[[#This Row],[Fibra]]/AlimentosSMAECOPIA2[[#This Row],[Peso_neto]]</f>
        <v>0</v>
      </c>
    </row>
    <row r="1510" spans="2:14" hidden="1" x14ac:dyDescent="0.25">
      <c r="B1510" s="17" t="s">
        <v>886</v>
      </c>
      <c r="C1510" s="3" t="s">
        <v>12</v>
      </c>
      <c r="D1510" s="4">
        <v>35</v>
      </c>
      <c r="E1510" s="2" t="s">
        <v>10</v>
      </c>
      <c r="F1510" s="4">
        <v>35</v>
      </c>
      <c r="G1510" s="4">
        <v>35</v>
      </c>
      <c r="H1510" s="4">
        <v>35</v>
      </c>
      <c r="I1510" s="4">
        <v>7.2</v>
      </c>
      <c r="J1510" s="4">
        <v>0.5</v>
      </c>
      <c r="K1510" s="4">
        <v>0</v>
      </c>
      <c r="L1510" s="8">
        <v>0</v>
      </c>
      <c r="M1510" s="4" t="str">
        <f>IF(AlimentosSMAECOPIA2[[#This Row],[Categoria]]="Cereales",AlimentosSMAECOPIA2[[#This Row],[Proteina]],"")</f>
        <v/>
      </c>
      <c r="N1510" s="8">
        <f>AlimentosSMAECOPIA2[[#This Row],[Fibra]]/AlimentosSMAECOPIA2[[#This Row],[Peso_neto]]</f>
        <v>0</v>
      </c>
    </row>
    <row r="1511" spans="2:14" hidden="1" x14ac:dyDescent="0.25">
      <c r="B1511" s="17" t="s">
        <v>887</v>
      </c>
      <c r="C1511" s="3" t="s">
        <v>12</v>
      </c>
      <c r="D1511" s="4">
        <v>70</v>
      </c>
      <c r="E1511" s="2" t="s">
        <v>10</v>
      </c>
      <c r="F1511" s="4">
        <v>70</v>
      </c>
      <c r="G1511" s="4">
        <v>36</v>
      </c>
      <c r="H1511" s="4">
        <v>36</v>
      </c>
      <c r="I1511" s="4">
        <v>7.3</v>
      </c>
      <c r="J1511" s="4">
        <v>0.5</v>
      </c>
      <c r="K1511" s="4">
        <v>0</v>
      </c>
      <c r="L1511" s="8">
        <v>0</v>
      </c>
      <c r="M1511" s="4" t="str">
        <f>IF(AlimentosSMAECOPIA2[[#This Row],[Categoria]]="Cereales",AlimentosSMAECOPIA2[[#This Row],[Proteina]],"")</f>
        <v/>
      </c>
      <c r="N1511" s="8">
        <f>AlimentosSMAECOPIA2[[#This Row],[Fibra]]/AlimentosSMAECOPIA2[[#This Row],[Peso_neto]]</f>
        <v>0</v>
      </c>
    </row>
    <row r="1512" spans="2:14" hidden="1" x14ac:dyDescent="0.25">
      <c r="B1512" s="17" t="s">
        <v>888</v>
      </c>
      <c r="C1512" s="3" t="s">
        <v>12</v>
      </c>
      <c r="D1512" s="4">
        <v>28</v>
      </c>
      <c r="E1512" s="2" t="s">
        <v>10</v>
      </c>
      <c r="F1512" s="4">
        <v>28</v>
      </c>
      <c r="G1512" s="4">
        <v>28</v>
      </c>
      <c r="H1512" s="4">
        <v>36</v>
      </c>
      <c r="I1512" s="4">
        <v>7.4</v>
      </c>
      <c r="J1512" s="4">
        <v>0.5</v>
      </c>
      <c r="K1512" s="4">
        <v>0</v>
      </c>
      <c r="L1512" s="8">
        <v>0</v>
      </c>
      <c r="M1512" s="4" t="str">
        <f>IF(AlimentosSMAECOPIA2[[#This Row],[Categoria]]="Cereales",AlimentosSMAECOPIA2[[#This Row],[Proteina]],"")</f>
        <v/>
      </c>
      <c r="N1512" s="8">
        <f>AlimentosSMAECOPIA2[[#This Row],[Fibra]]/AlimentosSMAECOPIA2[[#This Row],[Peso_neto]]</f>
        <v>0</v>
      </c>
    </row>
    <row r="1513" spans="2:14" hidden="1" x14ac:dyDescent="0.25">
      <c r="B1513" s="17" t="s">
        <v>894</v>
      </c>
      <c r="C1513" s="3" t="s">
        <v>12</v>
      </c>
      <c r="D1513" s="4">
        <v>80</v>
      </c>
      <c r="E1513" s="2" t="s">
        <v>10</v>
      </c>
      <c r="F1513" s="4">
        <v>80</v>
      </c>
      <c r="G1513" s="4">
        <v>41</v>
      </c>
      <c r="H1513" s="4">
        <v>41</v>
      </c>
      <c r="I1513" s="4">
        <v>7.3</v>
      </c>
      <c r="J1513" s="4">
        <v>1.3</v>
      </c>
      <c r="K1513" s="4">
        <v>0</v>
      </c>
      <c r="L1513" s="8">
        <v>0</v>
      </c>
      <c r="M1513" s="4" t="str">
        <f>IF(AlimentosSMAECOPIA2[[#This Row],[Categoria]]="Cereales",AlimentosSMAECOPIA2[[#This Row],[Proteina]],"")</f>
        <v/>
      </c>
      <c r="N1513" s="8">
        <f>AlimentosSMAECOPIA2[[#This Row],[Fibra]]/AlimentosSMAECOPIA2[[#This Row],[Peso_neto]]</f>
        <v>0</v>
      </c>
    </row>
    <row r="1514" spans="2:14" hidden="1" x14ac:dyDescent="0.25">
      <c r="B1514" s="17" t="s">
        <v>900</v>
      </c>
      <c r="C1514" s="3" t="s">
        <v>12</v>
      </c>
      <c r="D1514" s="4">
        <v>27</v>
      </c>
      <c r="E1514" s="2" t="s">
        <v>10</v>
      </c>
      <c r="F1514" s="4">
        <v>27</v>
      </c>
      <c r="G1514" s="4">
        <v>27</v>
      </c>
      <c r="H1514" s="4">
        <v>38</v>
      </c>
      <c r="I1514" s="4">
        <v>7.2</v>
      </c>
      <c r="J1514" s="4">
        <v>0.8</v>
      </c>
      <c r="K1514" s="4">
        <v>0</v>
      </c>
      <c r="L1514" s="8">
        <v>0</v>
      </c>
      <c r="M1514" s="4" t="str">
        <f>IF(AlimentosSMAECOPIA2[[#This Row],[Categoria]]="Cereales",AlimentosSMAECOPIA2[[#This Row],[Proteina]],"")</f>
        <v/>
      </c>
      <c r="N1514" s="8">
        <f>AlimentosSMAECOPIA2[[#This Row],[Fibra]]/AlimentosSMAECOPIA2[[#This Row],[Peso_neto]]</f>
        <v>0</v>
      </c>
    </row>
    <row r="1515" spans="2:14" hidden="1" x14ac:dyDescent="0.25">
      <c r="B1515" s="17" t="s">
        <v>991</v>
      </c>
      <c r="C1515" s="3" t="s">
        <v>12</v>
      </c>
      <c r="D1515" s="4">
        <v>28</v>
      </c>
      <c r="E1515" s="2" t="s">
        <v>10</v>
      </c>
      <c r="F1515" s="4">
        <v>28</v>
      </c>
      <c r="G1515" s="4">
        <v>28</v>
      </c>
      <c r="H1515" s="4">
        <v>36</v>
      </c>
      <c r="I1515" s="4">
        <v>7.4</v>
      </c>
      <c r="J1515" s="4">
        <v>0.5</v>
      </c>
      <c r="K1515" s="4">
        <v>0</v>
      </c>
      <c r="L1515" s="8">
        <v>0</v>
      </c>
      <c r="M1515" s="4" t="str">
        <f>IF(AlimentosSMAECOPIA2[[#This Row],[Categoria]]="Cereales",AlimentosSMAECOPIA2[[#This Row],[Proteina]],"")</f>
        <v/>
      </c>
      <c r="N1515" s="8">
        <f>AlimentosSMAECOPIA2[[#This Row],[Fibra]]/AlimentosSMAECOPIA2[[#This Row],[Peso_neto]]</f>
        <v>0</v>
      </c>
    </row>
    <row r="1516" spans="2:14" hidden="1" x14ac:dyDescent="0.25">
      <c r="B1516" s="17" t="s">
        <v>992</v>
      </c>
      <c r="C1516" s="3" t="s">
        <v>12</v>
      </c>
      <c r="D1516" s="4">
        <v>70</v>
      </c>
      <c r="E1516" s="2" t="s">
        <v>10</v>
      </c>
      <c r="F1516" s="4">
        <v>70</v>
      </c>
      <c r="G1516" s="4">
        <v>36</v>
      </c>
      <c r="H1516" s="4">
        <v>36</v>
      </c>
      <c r="I1516" s="4">
        <v>7.3</v>
      </c>
      <c r="J1516" s="4">
        <v>0.5</v>
      </c>
      <c r="K1516" s="4">
        <v>0</v>
      </c>
      <c r="L1516" s="8">
        <v>0</v>
      </c>
      <c r="M1516" s="4" t="str">
        <f>IF(AlimentosSMAECOPIA2[[#This Row],[Categoria]]="Cereales",AlimentosSMAECOPIA2[[#This Row],[Proteina]],"")</f>
        <v/>
      </c>
      <c r="N1516" s="8">
        <f>AlimentosSMAECOPIA2[[#This Row],[Fibra]]/AlimentosSMAECOPIA2[[#This Row],[Peso_neto]]</f>
        <v>0</v>
      </c>
    </row>
    <row r="1517" spans="2:14" hidden="1" x14ac:dyDescent="0.25">
      <c r="B1517" s="17" t="s">
        <v>993</v>
      </c>
      <c r="C1517" s="3" t="s">
        <v>12</v>
      </c>
      <c r="D1517" s="4">
        <v>35</v>
      </c>
      <c r="E1517" s="2" t="s">
        <v>10</v>
      </c>
      <c r="F1517" s="4">
        <v>35</v>
      </c>
      <c r="G1517" s="4">
        <v>35</v>
      </c>
      <c r="H1517" s="4">
        <v>35</v>
      </c>
      <c r="I1517" s="4">
        <v>7.2</v>
      </c>
      <c r="J1517" s="4">
        <v>0.5</v>
      </c>
      <c r="K1517" s="4">
        <v>0</v>
      </c>
      <c r="L1517" s="8">
        <v>0</v>
      </c>
      <c r="M1517" s="4" t="str">
        <f>IF(AlimentosSMAECOPIA2[[#This Row],[Categoria]]="Cereales",AlimentosSMAECOPIA2[[#This Row],[Proteina]],"")</f>
        <v/>
      </c>
      <c r="N1517" s="8">
        <f>AlimentosSMAECOPIA2[[#This Row],[Fibra]]/AlimentosSMAECOPIA2[[#This Row],[Peso_neto]]</f>
        <v>0</v>
      </c>
    </row>
    <row r="1518" spans="2:14" hidden="1" x14ac:dyDescent="0.25">
      <c r="B1518" s="17" t="s">
        <v>1004</v>
      </c>
      <c r="C1518" s="3" t="s">
        <v>12</v>
      </c>
      <c r="D1518" s="4">
        <v>65</v>
      </c>
      <c r="E1518" s="2" t="s">
        <v>10</v>
      </c>
      <c r="F1518" s="4">
        <v>65</v>
      </c>
      <c r="G1518" s="4">
        <v>58</v>
      </c>
      <c r="H1518" s="4">
        <v>37</v>
      </c>
      <c r="I1518" s="4">
        <v>7.2</v>
      </c>
      <c r="J1518" s="4">
        <v>0.6</v>
      </c>
      <c r="K1518" s="4">
        <v>0</v>
      </c>
      <c r="L1518" s="8">
        <v>0</v>
      </c>
      <c r="M1518" s="4" t="str">
        <f>IF(AlimentosSMAECOPIA2[[#This Row],[Categoria]]="Cereales",AlimentosSMAECOPIA2[[#This Row],[Proteina]],"")</f>
        <v/>
      </c>
      <c r="N1518" s="8">
        <f>AlimentosSMAECOPIA2[[#This Row],[Fibra]]/AlimentosSMAECOPIA2[[#This Row],[Peso_neto]]</f>
        <v>0</v>
      </c>
    </row>
    <row r="1519" spans="2:14" hidden="1" x14ac:dyDescent="0.25">
      <c r="B1519" s="17" t="s">
        <v>1018</v>
      </c>
      <c r="C1519" s="3" t="s">
        <v>12</v>
      </c>
      <c r="D1519" s="4">
        <v>100</v>
      </c>
      <c r="E1519" s="2" t="s">
        <v>10</v>
      </c>
      <c r="F1519" s="4">
        <v>100</v>
      </c>
      <c r="G1519" s="4">
        <v>30</v>
      </c>
      <c r="H1519" s="4">
        <v>35</v>
      </c>
      <c r="I1519" s="4">
        <v>7.3</v>
      </c>
      <c r="J1519" s="4">
        <v>0.3</v>
      </c>
      <c r="K1519" s="4">
        <v>0</v>
      </c>
      <c r="L1519" s="8">
        <v>0</v>
      </c>
      <c r="M1519" s="4" t="str">
        <f>IF(AlimentosSMAECOPIA2[[#This Row],[Categoria]]="Cereales",AlimentosSMAECOPIA2[[#This Row],[Proteina]],"")</f>
        <v/>
      </c>
      <c r="N1519" s="8">
        <f>AlimentosSMAECOPIA2[[#This Row],[Fibra]]/AlimentosSMAECOPIA2[[#This Row],[Peso_neto]]</f>
        <v>0</v>
      </c>
    </row>
    <row r="1520" spans="2:14" hidden="1" x14ac:dyDescent="0.25">
      <c r="B1520" s="17" t="s">
        <v>1019</v>
      </c>
      <c r="C1520" s="3" t="s">
        <v>12</v>
      </c>
      <c r="D1520" s="4">
        <v>70</v>
      </c>
      <c r="E1520" s="2" t="s">
        <v>10</v>
      </c>
      <c r="F1520" s="4">
        <v>70</v>
      </c>
      <c r="G1520" s="4">
        <v>36</v>
      </c>
      <c r="H1520" s="4">
        <v>30</v>
      </c>
      <c r="I1520" s="4">
        <v>7.4</v>
      </c>
      <c r="J1520" s="4">
        <v>0.1</v>
      </c>
      <c r="K1520" s="4">
        <v>0</v>
      </c>
      <c r="L1520" s="8">
        <v>0</v>
      </c>
      <c r="M1520" s="4" t="str">
        <f>IF(AlimentosSMAECOPIA2[[#This Row],[Categoria]]="Cereales",AlimentosSMAECOPIA2[[#This Row],[Proteina]],"")</f>
        <v/>
      </c>
      <c r="N1520" s="8">
        <f>AlimentosSMAECOPIA2[[#This Row],[Fibra]]/AlimentosSMAECOPIA2[[#This Row],[Peso_neto]]</f>
        <v>0</v>
      </c>
    </row>
    <row r="1521" spans="2:14" hidden="1" x14ac:dyDescent="0.25">
      <c r="B1521" s="17" t="s">
        <v>1020</v>
      </c>
      <c r="C1521" s="3" t="s">
        <v>12</v>
      </c>
      <c r="D1521" s="4">
        <v>0.33333333300000001</v>
      </c>
      <c r="E1521" s="2" t="s">
        <v>50</v>
      </c>
      <c r="F1521" s="4">
        <v>47</v>
      </c>
      <c r="G1521" s="4">
        <v>47</v>
      </c>
      <c r="H1521" s="4">
        <v>39</v>
      </c>
      <c r="I1521" s="4">
        <v>8.1</v>
      </c>
      <c r="J1521" s="4">
        <v>0.6</v>
      </c>
      <c r="K1521" s="4">
        <v>0</v>
      </c>
      <c r="L1521" s="8">
        <v>0</v>
      </c>
      <c r="M1521" s="4" t="str">
        <f>IF(AlimentosSMAECOPIA2[[#This Row],[Categoria]]="Cereales",AlimentosSMAECOPIA2[[#This Row],[Proteina]],"")</f>
        <v/>
      </c>
      <c r="N1521" s="8">
        <f>AlimentosSMAECOPIA2[[#This Row],[Fibra]]/AlimentosSMAECOPIA2[[#This Row],[Peso_neto]]</f>
        <v>0</v>
      </c>
    </row>
    <row r="1522" spans="2:14" hidden="1" x14ac:dyDescent="0.25">
      <c r="B1522" s="17" t="s">
        <v>1021</v>
      </c>
      <c r="C1522" s="3" t="s">
        <v>12</v>
      </c>
      <c r="D1522" s="4">
        <v>75</v>
      </c>
      <c r="E1522" s="2" t="s">
        <v>10</v>
      </c>
      <c r="F1522" s="4">
        <v>75</v>
      </c>
      <c r="G1522" s="4">
        <v>40</v>
      </c>
      <c r="H1522" s="4">
        <v>34</v>
      </c>
      <c r="I1522" s="4">
        <v>7</v>
      </c>
      <c r="J1522" s="4">
        <v>0.5</v>
      </c>
      <c r="K1522" s="4">
        <v>0</v>
      </c>
      <c r="L1522" s="8">
        <v>0</v>
      </c>
      <c r="M1522" s="4" t="str">
        <f>IF(AlimentosSMAECOPIA2[[#This Row],[Categoria]]="Cereales",AlimentosSMAECOPIA2[[#This Row],[Proteina]],"")</f>
        <v/>
      </c>
      <c r="N1522" s="8">
        <f>AlimentosSMAECOPIA2[[#This Row],[Fibra]]/AlimentosSMAECOPIA2[[#This Row],[Peso_neto]]</f>
        <v>0</v>
      </c>
    </row>
    <row r="1523" spans="2:14" hidden="1" x14ac:dyDescent="0.25">
      <c r="B1523" s="17" t="s">
        <v>1022</v>
      </c>
      <c r="C1523" s="3" t="s">
        <v>12</v>
      </c>
      <c r="D1523" s="4">
        <v>40</v>
      </c>
      <c r="E1523" s="2" t="s">
        <v>10</v>
      </c>
      <c r="F1523" s="4">
        <v>40</v>
      </c>
      <c r="G1523" s="4">
        <v>40</v>
      </c>
      <c r="H1523" s="4">
        <v>39</v>
      </c>
      <c r="I1523" s="4">
        <v>7</v>
      </c>
      <c r="J1523" s="4">
        <v>1</v>
      </c>
      <c r="K1523" s="4">
        <v>0.4</v>
      </c>
      <c r="L1523" s="8">
        <v>0</v>
      </c>
      <c r="M1523" s="4" t="str">
        <f>IF(AlimentosSMAECOPIA2[[#This Row],[Categoria]]="Cereales",AlimentosSMAECOPIA2[[#This Row],[Proteina]],"")</f>
        <v/>
      </c>
      <c r="N1523" s="8">
        <f>AlimentosSMAECOPIA2[[#This Row],[Fibra]]/AlimentosSMAECOPIA2[[#This Row],[Peso_neto]]</f>
        <v>0</v>
      </c>
    </row>
    <row r="1524" spans="2:14" hidden="1" x14ac:dyDescent="0.25">
      <c r="B1524" s="17" t="s">
        <v>1045</v>
      </c>
      <c r="C1524" s="3" t="s">
        <v>12</v>
      </c>
      <c r="D1524" s="4">
        <v>70</v>
      </c>
      <c r="E1524" s="2" t="s">
        <v>10</v>
      </c>
      <c r="F1524" s="4">
        <v>70</v>
      </c>
      <c r="G1524" s="4">
        <v>36</v>
      </c>
      <c r="H1524" s="4">
        <v>34</v>
      </c>
      <c r="I1524" s="4">
        <v>7.4</v>
      </c>
      <c r="J1524" s="4">
        <v>0.5</v>
      </c>
      <c r="K1524" s="4">
        <v>0</v>
      </c>
      <c r="L1524" s="8">
        <v>0</v>
      </c>
      <c r="M1524" s="4" t="str">
        <f>IF(AlimentosSMAECOPIA2[[#This Row],[Categoria]]="Cereales",AlimentosSMAECOPIA2[[#This Row],[Proteina]],"")</f>
        <v/>
      </c>
      <c r="N1524" s="8">
        <f>AlimentosSMAECOPIA2[[#This Row],[Fibra]]/AlimentosSMAECOPIA2[[#This Row],[Peso_neto]]</f>
        <v>0</v>
      </c>
    </row>
    <row r="1525" spans="2:14" hidden="1" x14ac:dyDescent="0.25">
      <c r="B1525" s="17" t="s">
        <v>1046</v>
      </c>
      <c r="C1525" s="3" t="s">
        <v>12</v>
      </c>
      <c r="D1525" s="4">
        <v>7</v>
      </c>
      <c r="E1525" s="2" t="s">
        <v>50</v>
      </c>
      <c r="F1525" s="4">
        <v>1680</v>
      </c>
      <c r="G1525" s="4">
        <v>1680</v>
      </c>
      <c r="H1525" s="4">
        <v>35</v>
      </c>
      <c r="I1525" s="4">
        <v>7</v>
      </c>
      <c r="J1525" s="4">
        <v>0.3</v>
      </c>
      <c r="K1525" s="4">
        <v>1.4</v>
      </c>
      <c r="L1525" s="8">
        <v>0</v>
      </c>
      <c r="M1525" s="4" t="str">
        <f>IF(AlimentosSMAECOPIA2[[#This Row],[Categoria]]="Cereales",AlimentosSMAECOPIA2[[#This Row],[Proteina]],"")</f>
        <v/>
      </c>
      <c r="N1525" s="8">
        <f>AlimentosSMAECOPIA2[[#This Row],[Fibra]]/AlimentosSMAECOPIA2[[#This Row],[Peso_neto]]</f>
        <v>0</v>
      </c>
    </row>
    <row r="1526" spans="2:14" hidden="1" x14ac:dyDescent="0.25">
      <c r="B1526" s="17" t="s">
        <v>1068</v>
      </c>
      <c r="C1526" s="3" t="s">
        <v>12</v>
      </c>
      <c r="D1526" s="4">
        <v>100</v>
      </c>
      <c r="E1526" s="2" t="s">
        <v>10</v>
      </c>
      <c r="F1526" s="4">
        <v>100</v>
      </c>
      <c r="G1526" s="4">
        <v>40</v>
      </c>
      <c r="H1526" s="4">
        <v>36</v>
      </c>
      <c r="I1526" s="4">
        <v>7.5</v>
      </c>
      <c r="J1526" s="4">
        <v>0.4</v>
      </c>
      <c r="K1526" s="4">
        <v>0.2</v>
      </c>
      <c r="L1526" s="8">
        <v>0</v>
      </c>
      <c r="M1526" s="4" t="str">
        <f>IF(AlimentosSMAECOPIA2[[#This Row],[Categoria]]="Cereales",AlimentosSMAECOPIA2[[#This Row],[Proteina]],"")</f>
        <v/>
      </c>
      <c r="N1526" s="8">
        <f>AlimentosSMAECOPIA2[[#This Row],[Fibra]]/AlimentosSMAECOPIA2[[#This Row],[Peso_neto]]</f>
        <v>0</v>
      </c>
    </row>
    <row r="1527" spans="2:14" hidden="1" x14ac:dyDescent="0.25">
      <c r="B1527" s="17" t="s">
        <v>1069</v>
      </c>
      <c r="C1527" s="3" t="s">
        <v>12</v>
      </c>
      <c r="D1527" s="4">
        <v>35</v>
      </c>
      <c r="E1527" s="2" t="s">
        <v>10</v>
      </c>
      <c r="F1527" s="4">
        <v>35</v>
      </c>
      <c r="G1527" s="4">
        <v>35</v>
      </c>
      <c r="H1527" s="4">
        <v>34</v>
      </c>
      <c r="I1527" s="4">
        <v>7.2</v>
      </c>
      <c r="J1527" s="4">
        <v>0.2</v>
      </c>
      <c r="K1527" s="4">
        <v>0.5</v>
      </c>
      <c r="L1527" s="8">
        <v>0</v>
      </c>
      <c r="M1527" s="4" t="str">
        <f>IF(AlimentosSMAECOPIA2[[#This Row],[Categoria]]="Cereales",AlimentosSMAECOPIA2[[#This Row],[Proteina]],"")</f>
        <v/>
      </c>
      <c r="N1527" s="8">
        <f>AlimentosSMAECOPIA2[[#This Row],[Fibra]]/AlimentosSMAECOPIA2[[#This Row],[Peso_neto]]</f>
        <v>0</v>
      </c>
    </row>
    <row r="1528" spans="2:14" hidden="1" x14ac:dyDescent="0.25">
      <c r="B1528" s="17" t="s">
        <v>1070</v>
      </c>
      <c r="C1528" s="3" t="s">
        <v>12</v>
      </c>
      <c r="D1528" s="4">
        <v>110</v>
      </c>
      <c r="E1528" s="2" t="s">
        <v>10</v>
      </c>
      <c r="F1528" s="4">
        <v>110</v>
      </c>
      <c r="G1528" s="4">
        <v>50</v>
      </c>
      <c r="H1528" s="4">
        <v>34</v>
      </c>
      <c r="I1528" s="4">
        <v>7.2</v>
      </c>
      <c r="J1528" s="4">
        <v>0.6</v>
      </c>
      <c r="K1528" s="4">
        <v>0</v>
      </c>
      <c r="L1528" s="8">
        <v>0</v>
      </c>
      <c r="M1528" s="4" t="str">
        <f>IF(AlimentosSMAECOPIA2[[#This Row],[Categoria]]="Cereales",AlimentosSMAECOPIA2[[#This Row],[Proteina]],"")</f>
        <v/>
      </c>
      <c r="N1528" s="8">
        <f>AlimentosSMAECOPIA2[[#This Row],[Fibra]]/AlimentosSMAECOPIA2[[#This Row],[Peso_neto]]</f>
        <v>0</v>
      </c>
    </row>
    <row r="1529" spans="2:14" hidden="1" x14ac:dyDescent="0.25">
      <c r="B1529" s="17" t="s">
        <v>1084</v>
      </c>
      <c r="C1529" s="3" t="s">
        <v>12</v>
      </c>
      <c r="D1529" s="4">
        <v>90</v>
      </c>
      <c r="E1529" s="2" t="s">
        <v>10</v>
      </c>
      <c r="F1529" s="4">
        <v>90</v>
      </c>
      <c r="G1529" s="4">
        <v>45</v>
      </c>
      <c r="H1529" s="4">
        <v>34</v>
      </c>
      <c r="I1529" s="4">
        <v>7.5</v>
      </c>
      <c r="J1529" s="4">
        <v>0.5</v>
      </c>
      <c r="K1529" s="4">
        <v>0</v>
      </c>
      <c r="L1529" s="8">
        <v>0</v>
      </c>
      <c r="M1529" s="4" t="str">
        <f>IF(AlimentosSMAECOPIA2[[#This Row],[Categoria]]="Cereales",AlimentosSMAECOPIA2[[#This Row],[Proteina]],"")</f>
        <v/>
      </c>
      <c r="N1529" s="8">
        <f>AlimentosSMAECOPIA2[[#This Row],[Fibra]]/AlimentosSMAECOPIA2[[#This Row],[Peso_neto]]</f>
        <v>0</v>
      </c>
    </row>
    <row r="1530" spans="2:14" hidden="1" x14ac:dyDescent="0.25">
      <c r="B1530" s="17" t="s">
        <v>1085</v>
      </c>
      <c r="C1530" s="3" t="s">
        <v>12</v>
      </c>
      <c r="D1530" s="4">
        <v>45</v>
      </c>
      <c r="E1530" s="2" t="s">
        <v>10</v>
      </c>
      <c r="F1530" s="4">
        <v>45</v>
      </c>
      <c r="G1530" s="4">
        <v>45</v>
      </c>
      <c r="H1530" s="4">
        <v>34</v>
      </c>
      <c r="I1530" s="4">
        <v>7.5</v>
      </c>
      <c r="J1530" s="4">
        <v>0.5</v>
      </c>
      <c r="K1530" s="4">
        <v>0</v>
      </c>
      <c r="L1530" s="8">
        <v>0</v>
      </c>
      <c r="M1530" s="4" t="str">
        <f>IF(AlimentosSMAECOPIA2[[#This Row],[Categoria]]="Cereales",AlimentosSMAECOPIA2[[#This Row],[Proteina]],"")</f>
        <v/>
      </c>
      <c r="N1530" s="8">
        <f>AlimentosSMAECOPIA2[[#This Row],[Fibra]]/AlimentosSMAECOPIA2[[#This Row],[Peso_neto]]</f>
        <v>0</v>
      </c>
    </row>
    <row r="1531" spans="2:14" hidden="1" x14ac:dyDescent="0.25">
      <c r="B1531" s="17" t="s">
        <v>1101</v>
      </c>
      <c r="C1531" s="3" t="s">
        <v>12</v>
      </c>
      <c r="D1531" s="4">
        <v>50</v>
      </c>
      <c r="E1531" s="2" t="s">
        <v>10</v>
      </c>
      <c r="F1531" s="4">
        <v>50</v>
      </c>
      <c r="G1531" s="4">
        <v>33</v>
      </c>
      <c r="H1531" s="4">
        <v>44</v>
      </c>
      <c r="I1531" s="4">
        <v>6.8</v>
      </c>
      <c r="J1531" s="4">
        <v>1.6</v>
      </c>
      <c r="K1531" s="4">
        <v>0</v>
      </c>
      <c r="L1531" s="8">
        <v>0</v>
      </c>
      <c r="M1531" s="4" t="str">
        <f>IF(AlimentosSMAECOPIA2[[#This Row],[Categoria]]="Cereales",AlimentosSMAECOPIA2[[#This Row],[Proteina]],"")</f>
        <v/>
      </c>
      <c r="N1531" s="8">
        <f>AlimentosSMAECOPIA2[[#This Row],[Fibra]]/AlimentosSMAECOPIA2[[#This Row],[Peso_neto]]</f>
        <v>0</v>
      </c>
    </row>
    <row r="1532" spans="2:14" hidden="1" x14ac:dyDescent="0.25">
      <c r="B1532" s="17" t="s">
        <v>1107</v>
      </c>
      <c r="C1532" s="3" t="s">
        <v>12</v>
      </c>
      <c r="D1532" s="4">
        <v>70</v>
      </c>
      <c r="E1532" s="2" t="s">
        <v>10</v>
      </c>
      <c r="F1532" s="4">
        <v>70</v>
      </c>
      <c r="G1532" s="4">
        <v>36</v>
      </c>
      <c r="H1532" s="4">
        <v>40</v>
      </c>
      <c r="I1532" s="4">
        <v>7</v>
      </c>
      <c r="J1532" s="4">
        <v>1.3</v>
      </c>
      <c r="K1532" s="4">
        <v>0</v>
      </c>
      <c r="L1532" s="8">
        <v>0</v>
      </c>
      <c r="M1532" s="4" t="str">
        <f>IF(AlimentosSMAECOPIA2[[#This Row],[Categoria]]="Cereales",AlimentosSMAECOPIA2[[#This Row],[Proteina]],"")</f>
        <v/>
      </c>
      <c r="N1532" s="8">
        <f>AlimentosSMAECOPIA2[[#This Row],[Fibra]]/AlimentosSMAECOPIA2[[#This Row],[Peso_neto]]</f>
        <v>0</v>
      </c>
    </row>
    <row r="1533" spans="2:14" hidden="1" x14ac:dyDescent="0.25">
      <c r="B1533" s="17" t="s">
        <v>1108</v>
      </c>
      <c r="C1533" s="3" t="s">
        <v>12</v>
      </c>
      <c r="D1533" s="4">
        <v>3</v>
      </c>
      <c r="E1533" s="2" t="s">
        <v>476</v>
      </c>
      <c r="F1533" s="4">
        <v>45</v>
      </c>
      <c r="G1533" s="4">
        <v>45</v>
      </c>
      <c r="H1533" s="4">
        <v>45</v>
      </c>
      <c r="I1533" s="4">
        <v>8</v>
      </c>
      <c r="J1533" s="4">
        <v>1.4</v>
      </c>
      <c r="K1533" s="4">
        <v>0.4</v>
      </c>
      <c r="L1533" s="8">
        <v>0</v>
      </c>
      <c r="M1533" s="4" t="str">
        <f>IF(AlimentosSMAECOPIA2[[#This Row],[Categoria]]="Cereales",AlimentosSMAECOPIA2[[#This Row],[Proteina]],"")</f>
        <v/>
      </c>
      <c r="N1533" s="8">
        <f>AlimentosSMAECOPIA2[[#This Row],[Fibra]]/AlimentosSMAECOPIA2[[#This Row],[Peso_neto]]</f>
        <v>0</v>
      </c>
    </row>
    <row r="1534" spans="2:14" hidden="1" x14ac:dyDescent="0.25">
      <c r="B1534" s="17" t="s">
        <v>1111</v>
      </c>
      <c r="C1534" s="3" t="s">
        <v>12</v>
      </c>
      <c r="D1534" s="4">
        <v>40</v>
      </c>
      <c r="E1534" s="2" t="s">
        <v>10</v>
      </c>
      <c r="F1534" s="4">
        <v>40</v>
      </c>
      <c r="G1534" s="4">
        <v>36</v>
      </c>
      <c r="H1534" s="4">
        <v>42</v>
      </c>
      <c r="I1534" s="4">
        <v>7.3</v>
      </c>
      <c r="J1534" s="4">
        <v>1.2</v>
      </c>
      <c r="K1534" s="4">
        <v>0</v>
      </c>
      <c r="L1534" s="8">
        <v>0</v>
      </c>
      <c r="M1534" s="4" t="str">
        <f>IF(AlimentosSMAECOPIA2[[#This Row],[Categoria]]="Cereales",AlimentosSMAECOPIA2[[#This Row],[Proteina]],"")</f>
        <v/>
      </c>
      <c r="N1534" s="8">
        <f>AlimentosSMAECOPIA2[[#This Row],[Fibra]]/AlimentosSMAECOPIA2[[#This Row],[Peso_neto]]</f>
        <v>0</v>
      </c>
    </row>
    <row r="1535" spans="2:14" hidden="1" x14ac:dyDescent="0.25">
      <c r="B1535" s="17" t="s">
        <v>1121</v>
      </c>
      <c r="C1535" s="3" t="s">
        <v>12</v>
      </c>
      <c r="D1535" s="4">
        <v>0.33333333300000001</v>
      </c>
      <c r="E1535" s="2" t="s">
        <v>170</v>
      </c>
      <c r="F1535" s="4">
        <v>13</v>
      </c>
      <c r="G1535" s="4">
        <v>13</v>
      </c>
      <c r="H1535" s="4">
        <v>44</v>
      </c>
      <c r="I1535" s="4">
        <v>6</v>
      </c>
      <c r="J1535" s="4">
        <v>1.2</v>
      </c>
      <c r="K1535" s="4">
        <v>0</v>
      </c>
      <c r="L1535" s="8">
        <v>0</v>
      </c>
      <c r="M1535" s="4" t="str">
        <f>IF(AlimentosSMAECOPIA2[[#This Row],[Categoria]]="Cereales",AlimentosSMAECOPIA2[[#This Row],[Proteina]],"")</f>
        <v/>
      </c>
      <c r="N1535" s="8">
        <f>AlimentosSMAECOPIA2[[#This Row],[Fibra]]/AlimentosSMAECOPIA2[[#This Row],[Peso_neto]]</f>
        <v>0</v>
      </c>
    </row>
    <row r="1536" spans="2:14" hidden="1" x14ac:dyDescent="0.25">
      <c r="B1536" s="17" t="s">
        <v>1122</v>
      </c>
      <c r="C1536" s="3" t="s">
        <v>12</v>
      </c>
      <c r="D1536" s="4">
        <v>15</v>
      </c>
      <c r="E1536" s="2" t="s">
        <v>10</v>
      </c>
      <c r="F1536" s="4">
        <v>15</v>
      </c>
      <c r="G1536" s="4">
        <v>15</v>
      </c>
      <c r="H1536" s="4">
        <v>50</v>
      </c>
      <c r="I1536" s="4">
        <v>6.7</v>
      </c>
      <c r="J1536" s="4">
        <v>1.3</v>
      </c>
      <c r="K1536" s="4">
        <v>0</v>
      </c>
      <c r="L1536" s="8">
        <v>0</v>
      </c>
      <c r="M1536" s="4" t="str">
        <f>IF(AlimentosSMAECOPIA2[[#This Row],[Categoria]]="Cereales",AlimentosSMAECOPIA2[[#This Row],[Proteina]],"")</f>
        <v/>
      </c>
      <c r="N1536" s="8">
        <f>AlimentosSMAECOPIA2[[#This Row],[Fibra]]/AlimentosSMAECOPIA2[[#This Row],[Peso_neto]]</f>
        <v>0</v>
      </c>
    </row>
    <row r="1537" spans="2:14" hidden="1" x14ac:dyDescent="0.25">
      <c r="B1537" s="17" t="s">
        <v>1126</v>
      </c>
      <c r="C1537" s="3" t="s">
        <v>12</v>
      </c>
      <c r="D1537" s="4">
        <v>25</v>
      </c>
      <c r="E1537" s="2" t="s">
        <v>10</v>
      </c>
      <c r="F1537" s="4">
        <v>25</v>
      </c>
      <c r="G1537" s="4">
        <v>25</v>
      </c>
      <c r="H1537" s="4">
        <v>35</v>
      </c>
      <c r="I1537" s="4">
        <v>5.2</v>
      </c>
      <c r="J1537" s="4">
        <v>1.6</v>
      </c>
      <c r="K1537" s="4">
        <v>0</v>
      </c>
      <c r="L1537" s="8">
        <v>0</v>
      </c>
      <c r="M1537" s="4" t="str">
        <f>IF(AlimentosSMAECOPIA2[[#This Row],[Categoria]]="Cereales",AlimentosSMAECOPIA2[[#This Row],[Proteina]],"")</f>
        <v/>
      </c>
      <c r="N1537" s="8">
        <f>AlimentosSMAECOPIA2[[#This Row],[Fibra]]/AlimentosSMAECOPIA2[[#This Row],[Peso_neto]]</f>
        <v>0</v>
      </c>
    </row>
    <row r="1538" spans="2:14" hidden="1" x14ac:dyDescent="0.25">
      <c r="B1538" s="17" t="s">
        <v>1127</v>
      </c>
      <c r="C1538" s="3" t="s">
        <v>12</v>
      </c>
      <c r="D1538" s="4">
        <v>25</v>
      </c>
      <c r="E1538" s="2" t="s">
        <v>10</v>
      </c>
      <c r="F1538" s="4">
        <v>25</v>
      </c>
      <c r="G1538" s="4">
        <v>25</v>
      </c>
      <c r="H1538" s="4">
        <v>35</v>
      </c>
      <c r="I1538" s="4">
        <v>5.2</v>
      </c>
      <c r="J1538" s="4">
        <v>1.6</v>
      </c>
      <c r="K1538" s="4">
        <v>0</v>
      </c>
      <c r="L1538" s="8">
        <v>0</v>
      </c>
      <c r="M1538" s="4" t="str">
        <f>IF(AlimentosSMAECOPIA2[[#This Row],[Categoria]]="Cereales",AlimentosSMAECOPIA2[[#This Row],[Proteina]],"")</f>
        <v/>
      </c>
      <c r="N1538" s="8">
        <f>AlimentosSMAECOPIA2[[#This Row],[Fibra]]/AlimentosSMAECOPIA2[[#This Row],[Peso_neto]]</f>
        <v>0</v>
      </c>
    </row>
    <row r="1539" spans="2:14" hidden="1" x14ac:dyDescent="0.25">
      <c r="B1539" s="17" t="s">
        <v>1206</v>
      </c>
      <c r="C1539" s="3" t="s">
        <v>12</v>
      </c>
      <c r="D1539" s="4">
        <v>0.25</v>
      </c>
      <c r="E1539" s="2" t="s">
        <v>45</v>
      </c>
      <c r="F1539" s="4">
        <v>30</v>
      </c>
      <c r="G1539" s="4">
        <v>30</v>
      </c>
      <c r="H1539" s="4">
        <v>36</v>
      </c>
      <c r="I1539" s="4">
        <v>7.2</v>
      </c>
      <c r="J1539" s="4">
        <v>0.8</v>
      </c>
      <c r="K1539" s="4">
        <v>0</v>
      </c>
      <c r="L1539" s="8">
        <v>0</v>
      </c>
      <c r="M1539" s="4" t="str">
        <f>IF(AlimentosSMAECOPIA2[[#This Row],[Categoria]]="Cereales",AlimentosSMAECOPIA2[[#This Row],[Proteina]],"")</f>
        <v/>
      </c>
      <c r="N1539" s="8">
        <f>AlimentosSMAECOPIA2[[#This Row],[Fibra]]/AlimentosSMAECOPIA2[[#This Row],[Peso_neto]]</f>
        <v>0</v>
      </c>
    </row>
    <row r="1540" spans="2:14" hidden="1" x14ac:dyDescent="0.25">
      <c r="B1540" s="17" t="s">
        <v>1207</v>
      </c>
      <c r="C1540" s="3" t="s">
        <v>12</v>
      </c>
      <c r="D1540" s="4">
        <v>30</v>
      </c>
      <c r="E1540" s="2" t="s">
        <v>10</v>
      </c>
      <c r="F1540" s="4">
        <v>30</v>
      </c>
      <c r="G1540" s="4">
        <v>30</v>
      </c>
      <c r="H1540" s="4">
        <v>36</v>
      </c>
      <c r="I1540" s="4">
        <v>7.2</v>
      </c>
      <c r="J1540" s="4">
        <v>0.8</v>
      </c>
      <c r="K1540" s="4">
        <v>0</v>
      </c>
      <c r="L1540" s="8">
        <v>0</v>
      </c>
      <c r="M1540" s="4" t="str">
        <f>IF(AlimentosSMAECOPIA2[[#This Row],[Categoria]]="Cereales",AlimentosSMAECOPIA2[[#This Row],[Proteina]],"")</f>
        <v/>
      </c>
      <c r="N1540" s="8">
        <f>AlimentosSMAECOPIA2[[#This Row],[Fibra]]/AlimentosSMAECOPIA2[[#This Row],[Peso_neto]]</f>
        <v>0</v>
      </c>
    </row>
    <row r="1541" spans="2:14" hidden="1" x14ac:dyDescent="0.25">
      <c r="B1541" s="17" t="s">
        <v>1211</v>
      </c>
      <c r="C1541" s="3" t="s">
        <v>12</v>
      </c>
      <c r="D1541" s="4">
        <v>25</v>
      </c>
      <c r="E1541" s="2" t="s">
        <v>10</v>
      </c>
      <c r="F1541" s="4">
        <v>25</v>
      </c>
      <c r="G1541" s="4">
        <v>25</v>
      </c>
      <c r="H1541" s="4">
        <v>43</v>
      </c>
      <c r="I1541" s="4">
        <v>5.9</v>
      </c>
      <c r="J1541" s="4">
        <v>1.1000000000000001</v>
      </c>
      <c r="K1541" s="4">
        <v>1.9</v>
      </c>
      <c r="L1541" s="8">
        <v>0</v>
      </c>
      <c r="M1541" s="4" t="str">
        <f>IF(AlimentosSMAECOPIA2[[#This Row],[Categoria]]="Cereales",AlimentosSMAECOPIA2[[#This Row],[Proteina]],"")</f>
        <v/>
      </c>
      <c r="N1541" s="8">
        <f>AlimentosSMAECOPIA2[[#This Row],[Fibra]]/AlimentosSMAECOPIA2[[#This Row],[Peso_neto]]</f>
        <v>0</v>
      </c>
    </row>
    <row r="1542" spans="2:14" hidden="1" x14ac:dyDescent="0.25">
      <c r="B1542" s="17" t="s">
        <v>1212</v>
      </c>
      <c r="C1542" s="3" t="s">
        <v>12</v>
      </c>
      <c r="D1542" s="4">
        <v>0.33333333300000001</v>
      </c>
      <c r="E1542" s="2" t="s">
        <v>50</v>
      </c>
      <c r="F1542" s="4">
        <v>50</v>
      </c>
      <c r="G1542" s="4">
        <v>50</v>
      </c>
      <c r="H1542" s="4">
        <v>43</v>
      </c>
      <c r="I1542" s="4">
        <v>5.9</v>
      </c>
      <c r="J1542" s="4">
        <v>1.1000000000000001</v>
      </c>
      <c r="K1542" s="4">
        <v>1.8</v>
      </c>
      <c r="L1542" s="8">
        <v>0</v>
      </c>
      <c r="M1542" s="4" t="str">
        <f>IF(AlimentosSMAECOPIA2[[#This Row],[Categoria]]="Cereales",AlimentosSMAECOPIA2[[#This Row],[Proteina]],"")</f>
        <v/>
      </c>
      <c r="N1542" s="8">
        <f>AlimentosSMAECOPIA2[[#This Row],[Fibra]]/AlimentosSMAECOPIA2[[#This Row],[Peso_neto]]</f>
        <v>0</v>
      </c>
    </row>
    <row r="1543" spans="2:14" hidden="1" x14ac:dyDescent="0.25">
      <c r="B1543" s="17" t="s">
        <v>1228</v>
      </c>
      <c r="C1543" s="3" t="s">
        <v>12</v>
      </c>
      <c r="D1543" s="4">
        <v>35</v>
      </c>
      <c r="E1543" s="2" t="s">
        <v>10</v>
      </c>
      <c r="F1543" s="4">
        <v>35</v>
      </c>
      <c r="G1543" s="4">
        <v>35</v>
      </c>
      <c r="H1543" s="4">
        <v>43</v>
      </c>
      <c r="I1543" s="4">
        <v>6.3</v>
      </c>
      <c r="J1543" s="4">
        <v>1.6</v>
      </c>
      <c r="K1543" s="4">
        <v>0.6</v>
      </c>
      <c r="L1543" s="8">
        <v>0</v>
      </c>
      <c r="M1543" s="4" t="str">
        <f>IF(AlimentosSMAECOPIA2[[#This Row],[Categoria]]="Cereales",AlimentosSMAECOPIA2[[#This Row],[Proteina]],"")</f>
        <v/>
      </c>
      <c r="N1543" s="8">
        <f>AlimentosSMAECOPIA2[[#This Row],[Fibra]]/AlimentosSMAECOPIA2[[#This Row],[Peso_neto]]</f>
        <v>0</v>
      </c>
    </row>
    <row r="1544" spans="2:14" hidden="1" x14ac:dyDescent="0.25">
      <c r="B1544" s="17" t="s">
        <v>1229</v>
      </c>
      <c r="C1544" s="3" t="s">
        <v>12</v>
      </c>
      <c r="D1544" s="4">
        <v>25</v>
      </c>
      <c r="E1544" s="2" t="s">
        <v>10</v>
      </c>
      <c r="F1544" s="4">
        <v>25</v>
      </c>
      <c r="G1544" s="4">
        <v>25</v>
      </c>
      <c r="H1544" s="4">
        <v>42</v>
      </c>
      <c r="I1544" s="4">
        <v>6.7</v>
      </c>
      <c r="J1544" s="4">
        <v>1.3</v>
      </c>
      <c r="K1544" s="4">
        <v>0.5</v>
      </c>
      <c r="L1544" s="8">
        <v>0</v>
      </c>
      <c r="M1544" s="4" t="str">
        <f>IF(AlimentosSMAECOPIA2[[#This Row],[Categoria]]="Cereales",AlimentosSMAECOPIA2[[#This Row],[Proteina]],"")</f>
        <v/>
      </c>
      <c r="N1544" s="8">
        <f>AlimentosSMAECOPIA2[[#This Row],[Fibra]]/AlimentosSMAECOPIA2[[#This Row],[Peso_neto]]</f>
        <v>0</v>
      </c>
    </row>
    <row r="1545" spans="2:14" hidden="1" x14ac:dyDescent="0.25">
      <c r="B1545" s="17" t="s">
        <v>1230</v>
      </c>
      <c r="C1545" s="3" t="s">
        <v>12</v>
      </c>
      <c r="D1545" s="4">
        <v>25</v>
      </c>
      <c r="E1545" s="2" t="s">
        <v>10</v>
      </c>
      <c r="F1545" s="4">
        <v>25</v>
      </c>
      <c r="G1545" s="4">
        <v>25</v>
      </c>
      <c r="H1545" s="4">
        <v>40</v>
      </c>
      <c r="I1545" s="4">
        <v>6.8</v>
      </c>
      <c r="J1545" s="4">
        <v>1.1000000000000001</v>
      </c>
      <c r="K1545" s="4">
        <v>0.1</v>
      </c>
      <c r="L1545" s="8">
        <v>0</v>
      </c>
      <c r="M1545" s="4" t="str">
        <f>IF(AlimentosSMAECOPIA2[[#This Row],[Categoria]]="Cereales",AlimentosSMAECOPIA2[[#This Row],[Proteina]],"")</f>
        <v/>
      </c>
      <c r="N1545" s="8">
        <f>AlimentosSMAECOPIA2[[#This Row],[Fibra]]/AlimentosSMAECOPIA2[[#This Row],[Peso_neto]]</f>
        <v>0</v>
      </c>
    </row>
    <row r="1546" spans="2:14" hidden="1" x14ac:dyDescent="0.25">
      <c r="B1546" s="17" t="s">
        <v>1231</v>
      </c>
      <c r="C1546" s="3" t="s">
        <v>12</v>
      </c>
      <c r="D1546" s="4">
        <v>85</v>
      </c>
      <c r="E1546" s="2" t="s">
        <v>10</v>
      </c>
      <c r="F1546" s="4">
        <v>85</v>
      </c>
      <c r="G1546" s="4">
        <v>43</v>
      </c>
      <c r="H1546" s="4">
        <v>33</v>
      </c>
      <c r="I1546" s="4">
        <v>7.2</v>
      </c>
      <c r="J1546" s="4">
        <v>0.4</v>
      </c>
      <c r="K1546" s="4">
        <v>0</v>
      </c>
      <c r="L1546" s="8">
        <v>0</v>
      </c>
      <c r="M1546" s="4" t="str">
        <f>IF(AlimentosSMAECOPIA2[[#This Row],[Categoria]]="Cereales",AlimentosSMAECOPIA2[[#This Row],[Proteina]],"")</f>
        <v/>
      </c>
      <c r="N1546" s="8">
        <f>AlimentosSMAECOPIA2[[#This Row],[Fibra]]/AlimentosSMAECOPIA2[[#This Row],[Peso_neto]]</f>
        <v>0</v>
      </c>
    </row>
    <row r="1547" spans="2:14" hidden="1" x14ac:dyDescent="0.25">
      <c r="B1547" s="17" t="s">
        <v>1232</v>
      </c>
      <c r="C1547" s="3" t="s">
        <v>12</v>
      </c>
      <c r="D1547" s="4">
        <v>45</v>
      </c>
      <c r="E1547" s="2" t="s">
        <v>10</v>
      </c>
      <c r="F1547" s="4">
        <v>45</v>
      </c>
      <c r="G1547" s="4">
        <v>45</v>
      </c>
      <c r="H1547" s="4">
        <v>34</v>
      </c>
      <c r="I1547" s="4">
        <v>7.5</v>
      </c>
      <c r="J1547" s="4">
        <v>0.5</v>
      </c>
      <c r="K1547" s="4">
        <v>0</v>
      </c>
      <c r="L1547" s="8">
        <v>0</v>
      </c>
      <c r="M1547" s="4" t="str">
        <f>IF(AlimentosSMAECOPIA2[[#This Row],[Categoria]]="Cereales",AlimentosSMAECOPIA2[[#This Row],[Proteina]],"")</f>
        <v/>
      </c>
      <c r="N1547" s="8">
        <f>AlimentosSMAECOPIA2[[#This Row],[Fibra]]/AlimentosSMAECOPIA2[[#This Row],[Peso_neto]]</f>
        <v>0</v>
      </c>
    </row>
    <row r="1548" spans="2:14" hidden="1" x14ac:dyDescent="0.25">
      <c r="B1548" s="17" t="s">
        <v>1237</v>
      </c>
      <c r="C1548" s="3" t="s">
        <v>12</v>
      </c>
      <c r="D1548" s="4">
        <v>30</v>
      </c>
      <c r="E1548" s="2" t="s">
        <v>10</v>
      </c>
      <c r="F1548" s="4">
        <v>30</v>
      </c>
      <c r="G1548" s="4">
        <v>30</v>
      </c>
      <c r="H1548" s="4">
        <v>35</v>
      </c>
      <c r="I1548" s="4">
        <v>7.5</v>
      </c>
      <c r="J1548" s="4">
        <v>0.4</v>
      </c>
      <c r="K1548" s="4">
        <v>0</v>
      </c>
      <c r="L1548" s="8">
        <v>0</v>
      </c>
      <c r="M1548" s="4" t="str">
        <f>IF(AlimentosSMAECOPIA2[[#This Row],[Categoria]]="Cereales",AlimentosSMAECOPIA2[[#This Row],[Proteina]],"")</f>
        <v/>
      </c>
      <c r="N1548" s="8">
        <f>AlimentosSMAECOPIA2[[#This Row],[Fibra]]/AlimentosSMAECOPIA2[[#This Row],[Peso_neto]]</f>
        <v>0</v>
      </c>
    </row>
    <row r="1549" spans="2:14" hidden="1" x14ac:dyDescent="0.25">
      <c r="B1549" s="17" t="s">
        <v>1238</v>
      </c>
      <c r="C1549" s="3" t="s">
        <v>12</v>
      </c>
      <c r="D1549" s="4">
        <v>80</v>
      </c>
      <c r="E1549" s="2" t="s">
        <v>10</v>
      </c>
      <c r="F1549" s="4">
        <v>80</v>
      </c>
      <c r="G1549" s="4">
        <v>41</v>
      </c>
      <c r="H1549" s="4">
        <v>34</v>
      </c>
      <c r="I1549" s="4">
        <v>7.9</v>
      </c>
      <c r="J1549" s="4">
        <v>0.3</v>
      </c>
      <c r="K1549" s="4">
        <v>0</v>
      </c>
      <c r="L1549" s="8">
        <v>0</v>
      </c>
      <c r="M1549" s="4" t="str">
        <f>IF(AlimentosSMAECOPIA2[[#This Row],[Categoria]]="Cereales",AlimentosSMAECOPIA2[[#This Row],[Proteina]],"")</f>
        <v/>
      </c>
      <c r="N1549" s="8">
        <f>AlimentosSMAECOPIA2[[#This Row],[Fibra]]/AlimentosSMAECOPIA2[[#This Row],[Peso_neto]]</f>
        <v>0</v>
      </c>
    </row>
    <row r="1550" spans="2:14" hidden="1" x14ac:dyDescent="0.25">
      <c r="B1550" s="17" t="s">
        <v>1239</v>
      </c>
      <c r="C1550" s="3" t="s">
        <v>12</v>
      </c>
      <c r="D1550" s="4">
        <v>40</v>
      </c>
      <c r="E1550" s="2" t="s">
        <v>10</v>
      </c>
      <c r="F1550" s="4">
        <v>40</v>
      </c>
      <c r="G1550" s="4">
        <v>40</v>
      </c>
      <c r="H1550" s="4">
        <v>34</v>
      </c>
      <c r="I1550" s="4">
        <v>7.7</v>
      </c>
      <c r="J1550" s="4">
        <v>0.3</v>
      </c>
      <c r="K1550" s="4">
        <v>0</v>
      </c>
      <c r="L1550" s="8">
        <v>0</v>
      </c>
      <c r="M1550" s="4" t="str">
        <f>IF(AlimentosSMAECOPIA2[[#This Row],[Categoria]]="Cereales",AlimentosSMAECOPIA2[[#This Row],[Proteina]],"")</f>
        <v/>
      </c>
      <c r="N1550" s="8">
        <f>AlimentosSMAECOPIA2[[#This Row],[Fibra]]/AlimentosSMAECOPIA2[[#This Row],[Peso_neto]]</f>
        <v>0</v>
      </c>
    </row>
    <row r="1551" spans="2:14" hidden="1" x14ac:dyDescent="0.25">
      <c r="B1551" s="17" t="s">
        <v>1248</v>
      </c>
      <c r="C1551" s="3" t="s">
        <v>12</v>
      </c>
      <c r="D1551" s="4">
        <v>35</v>
      </c>
      <c r="E1551" s="2" t="s">
        <v>10</v>
      </c>
      <c r="F1551" s="4">
        <v>35</v>
      </c>
      <c r="G1551" s="4">
        <v>35</v>
      </c>
      <c r="H1551" s="4">
        <v>31</v>
      </c>
      <c r="I1551" s="4">
        <v>7.1</v>
      </c>
      <c r="J1551" s="4">
        <v>0.4</v>
      </c>
      <c r="K1551" s="4">
        <v>0</v>
      </c>
      <c r="L1551" s="8">
        <v>0</v>
      </c>
      <c r="M1551" s="4" t="str">
        <f>IF(AlimentosSMAECOPIA2[[#This Row],[Categoria]]="Cereales",AlimentosSMAECOPIA2[[#This Row],[Proteina]],"")</f>
        <v/>
      </c>
      <c r="N1551" s="8">
        <f>AlimentosSMAECOPIA2[[#This Row],[Fibra]]/AlimentosSMAECOPIA2[[#This Row],[Peso_neto]]</f>
        <v>0</v>
      </c>
    </row>
    <row r="1552" spans="2:14" hidden="1" x14ac:dyDescent="0.25">
      <c r="B1552" s="17" t="s">
        <v>1250</v>
      </c>
      <c r="C1552" s="3" t="s">
        <v>12</v>
      </c>
      <c r="D1552" s="4">
        <v>30</v>
      </c>
      <c r="E1552" s="2" t="s">
        <v>10</v>
      </c>
      <c r="F1552" s="4">
        <v>30</v>
      </c>
      <c r="G1552" s="4">
        <v>30</v>
      </c>
      <c r="H1552" s="4">
        <v>34</v>
      </c>
      <c r="I1552" s="4">
        <v>7</v>
      </c>
      <c r="J1552" s="4">
        <v>0.5</v>
      </c>
      <c r="K1552" s="4">
        <v>0</v>
      </c>
      <c r="L1552" s="8">
        <v>0</v>
      </c>
      <c r="M1552" s="4" t="str">
        <f>IF(AlimentosSMAECOPIA2[[#This Row],[Categoria]]="Cereales",AlimentosSMAECOPIA2[[#This Row],[Proteina]],"")</f>
        <v/>
      </c>
      <c r="N1552" s="8">
        <f>AlimentosSMAECOPIA2[[#This Row],[Fibra]]/AlimentosSMAECOPIA2[[#This Row],[Peso_neto]]</f>
        <v>0</v>
      </c>
    </row>
    <row r="1553" spans="2:14" hidden="1" x14ac:dyDescent="0.25">
      <c r="B1553" s="17" t="s">
        <v>1251</v>
      </c>
      <c r="C1553" s="3" t="s">
        <v>12</v>
      </c>
      <c r="D1553" s="4">
        <v>30</v>
      </c>
      <c r="E1553" s="2" t="s">
        <v>10</v>
      </c>
      <c r="F1553" s="4">
        <v>30</v>
      </c>
      <c r="G1553" s="4">
        <v>30</v>
      </c>
      <c r="H1553" s="4">
        <v>36</v>
      </c>
      <c r="I1553" s="4">
        <v>7.2</v>
      </c>
      <c r="J1553" s="4">
        <v>0.8</v>
      </c>
      <c r="K1553" s="4">
        <v>0</v>
      </c>
      <c r="L1553" s="8">
        <v>0</v>
      </c>
      <c r="M1553" s="4" t="str">
        <f>IF(AlimentosSMAECOPIA2[[#This Row],[Categoria]]="Cereales",AlimentosSMAECOPIA2[[#This Row],[Proteina]],"")</f>
        <v/>
      </c>
      <c r="N1553" s="8">
        <f>AlimentosSMAECOPIA2[[#This Row],[Fibra]]/AlimentosSMAECOPIA2[[#This Row],[Peso_neto]]</f>
        <v>0</v>
      </c>
    </row>
    <row r="1554" spans="2:14" hidden="1" x14ac:dyDescent="0.25">
      <c r="B1554" s="17" t="s">
        <v>1253</v>
      </c>
      <c r="C1554" s="3" t="s">
        <v>12</v>
      </c>
      <c r="D1554" s="4">
        <v>35</v>
      </c>
      <c r="E1554" s="2" t="s">
        <v>10</v>
      </c>
      <c r="F1554" s="4">
        <v>35</v>
      </c>
      <c r="G1554" s="4">
        <v>35</v>
      </c>
      <c r="H1554" s="4">
        <v>34</v>
      </c>
      <c r="I1554" s="4">
        <v>7</v>
      </c>
      <c r="J1554" s="4">
        <v>0.6</v>
      </c>
      <c r="K1554" s="4">
        <v>0</v>
      </c>
      <c r="L1554" s="8">
        <v>0</v>
      </c>
      <c r="M1554" s="4" t="str">
        <f>IF(AlimentosSMAECOPIA2[[#This Row],[Categoria]]="Cereales",AlimentosSMAECOPIA2[[#This Row],[Proteina]],"")</f>
        <v/>
      </c>
      <c r="N1554" s="8">
        <f>AlimentosSMAECOPIA2[[#This Row],[Fibra]]/AlimentosSMAECOPIA2[[#This Row],[Peso_neto]]</f>
        <v>0</v>
      </c>
    </row>
    <row r="1555" spans="2:14" hidden="1" x14ac:dyDescent="0.25">
      <c r="B1555" s="17" t="s">
        <v>1254</v>
      </c>
      <c r="C1555" s="3" t="s">
        <v>12</v>
      </c>
      <c r="D1555" s="4">
        <v>0.33333333300000001</v>
      </c>
      <c r="E1555" s="2" t="s">
        <v>45</v>
      </c>
      <c r="F1555" s="4">
        <v>73</v>
      </c>
      <c r="G1555" s="4">
        <v>37</v>
      </c>
      <c r="H1555" s="4">
        <v>35</v>
      </c>
      <c r="I1555" s="4">
        <v>7.4</v>
      </c>
      <c r="J1555" s="4">
        <v>0.6</v>
      </c>
      <c r="K1555" s="4">
        <v>0</v>
      </c>
      <c r="L1555" s="8">
        <v>0</v>
      </c>
      <c r="M1555" s="4" t="str">
        <f>IF(AlimentosSMAECOPIA2[[#This Row],[Categoria]]="Cereales",AlimentosSMAECOPIA2[[#This Row],[Proteina]],"")</f>
        <v/>
      </c>
      <c r="N1555" s="8">
        <f>AlimentosSMAECOPIA2[[#This Row],[Fibra]]/AlimentosSMAECOPIA2[[#This Row],[Peso_neto]]</f>
        <v>0</v>
      </c>
    </row>
    <row r="1556" spans="2:14" hidden="1" x14ac:dyDescent="0.25">
      <c r="B1556" s="17" t="s">
        <v>1262</v>
      </c>
      <c r="C1556" s="3" t="s">
        <v>12</v>
      </c>
      <c r="D1556" s="4">
        <v>30</v>
      </c>
      <c r="E1556" s="2" t="s">
        <v>10</v>
      </c>
      <c r="F1556" s="4">
        <v>30</v>
      </c>
      <c r="G1556" s="4">
        <v>30</v>
      </c>
      <c r="H1556" s="4">
        <v>34</v>
      </c>
      <c r="I1556" s="4">
        <v>7</v>
      </c>
      <c r="J1556" s="4">
        <v>0.5</v>
      </c>
      <c r="K1556" s="4">
        <v>0</v>
      </c>
      <c r="L1556" s="8">
        <v>0</v>
      </c>
      <c r="M1556" s="4" t="str">
        <f>IF(AlimentosSMAECOPIA2[[#This Row],[Categoria]]="Cereales",AlimentosSMAECOPIA2[[#This Row],[Proteina]],"")</f>
        <v/>
      </c>
      <c r="N1556" s="8">
        <f>AlimentosSMAECOPIA2[[#This Row],[Fibra]]/AlimentosSMAECOPIA2[[#This Row],[Peso_neto]]</f>
        <v>0</v>
      </c>
    </row>
    <row r="1557" spans="2:14" hidden="1" x14ac:dyDescent="0.25">
      <c r="B1557" s="17" t="s">
        <v>1268</v>
      </c>
      <c r="C1557" s="3" t="s">
        <v>12</v>
      </c>
      <c r="D1557" s="4">
        <v>25</v>
      </c>
      <c r="E1557" s="2" t="s">
        <v>10</v>
      </c>
      <c r="F1557" s="4">
        <v>25</v>
      </c>
      <c r="G1557" s="4">
        <v>25</v>
      </c>
      <c r="H1557" s="4">
        <v>37</v>
      </c>
      <c r="I1557" s="4">
        <v>7.6</v>
      </c>
      <c r="J1557" s="4">
        <v>0.7</v>
      </c>
      <c r="K1557" s="4">
        <v>0</v>
      </c>
      <c r="L1557" s="8">
        <v>0</v>
      </c>
      <c r="M1557" s="4" t="str">
        <f>IF(AlimentosSMAECOPIA2[[#This Row],[Categoria]]="Cereales",AlimentosSMAECOPIA2[[#This Row],[Proteina]],"")</f>
        <v/>
      </c>
      <c r="N1557" s="8">
        <f>AlimentosSMAECOPIA2[[#This Row],[Fibra]]/AlimentosSMAECOPIA2[[#This Row],[Peso_neto]]</f>
        <v>0</v>
      </c>
    </row>
    <row r="1558" spans="2:14" hidden="1" x14ac:dyDescent="0.25">
      <c r="B1558" s="17" t="s">
        <v>1446</v>
      </c>
      <c r="C1558" s="3" t="s">
        <v>12</v>
      </c>
      <c r="D1558" s="4">
        <v>45</v>
      </c>
      <c r="E1558" s="2" t="s">
        <v>10</v>
      </c>
      <c r="F1558" s="4">
        <v>45</v>
      </c>
      <c r="G1558" s="4">
        <v>43</v>
      </c>
      <c r="H1558" s="4">
        <v>40</v>
      </c>
      <c r="I1558" s="4">
        <v>6.2</v>
      </c>
      <c r="J1558" s="4">
        <v>1.7</v>
      </c>
      <c r="K1558" s="4">
        <v>0</v>
      </c>
      <c r="L1558" s="8">
        <v>0</v>
      </c>
      <c r="M1558" s="4" t="str">
        <f>IF(AlimentosSMAECOPIA2[[#This Row],[Categoria]]="Cereales",AlimentosSMAECOPIA2[[#This Row],[Proteina]],"")</f>
        <v/>
      </c>
      <c r="N1558" s="8">
        <f>AlimentosSMAECOPIA2[[#This Row],[Fibra]]/AlimentosSMAECOPIA2[[#This Row],[Peso_neto]]</f>
        <v>0</v>
      </c>
    </row>
    <row r="1559" spans="2:14" hidden="1" x14ac:dyDescent="0.25">
      <c r="B1559" s="17" t="s">
        <v>1493</v>
      </c>
      <c r="C1559" s="3" t="s">
        <v>12</v>
      </c>
      <c r="D1559" s="4">
        <v>70</v>
      </c>
      <c r="E1559" s="2" t="s">
        <v>10</v>
      </c>
      <c r="F1559" s="4">
        <v>70</v>
      </c>
      <c r="G1559" s="4">
        <v>36</v>
      </c>
      <c r="H1559" s="4">
        <v>37</v>
      </c>
      <c r="I1559" s="4">
        <v>7.5</v>
      </c>
      <c r="J1559" s="4">
        <v>0.7</v>
      </c>
      <c r="K1559" s="4">
        <v>0</v>
      </c>
      <c r="L1559" s="8">
        <v>0</v>
      </c>
      <c r="M1559" s="4" t="str">
        <f>IF(AlimentosSMAECOPIA2[[#This Row],[Categoria]]="Cereales",AlimentosSMAECOPIA2[[#This Row],[Proteina]],"")</f>
        <v/>
      </c>
      <c r="N1559" s="8">
        <f>AlimentosSMAECOPIA2[[#This Row],[Fibra]]/AlimentosSMAECOPIA2[[#This Row],[Peso_neto]]</f>
        <v>0</v>
      </c>
    </row>
    <row r="1560" spans="2:14" hidden="1" x14ac:dyDescent="0.25">
      <c r="B1560" s="17" t="s">
        <v>1494</v>
      </c>
      <c r="C1560" s="3" t="s">
        <v>12</v>
      </c>
      <c r="D1560" s="4">
        <v>35</v>
      </c>
      <c r="E1560" s="2" t="s">
        <v>10</v>
      </c>
      <c r="F1560" s="4">
        <v>35</v>
      </c>
      <c r="G1560" s="4">
        <v>35</v>
      </c>
      <c r="H1560" s="4">
        <v>36</v>
      </c>
      <c r="I1560" s="4">
        <v>7.4</v>
      </c>
      <c r="J1560" s="4">
        <v>0.7</v>
      </c>
      <c r="K1560" s="4">
        <v>0</v>
      </c>
      <c r="L1560" s="8">
        <v>0</v>
      </c>
      <c r="M1560" s="4" t="str">
        <f>IF(AlimentosSMAECOPIA2[[#This Row],[Categoria]]="Cereales",AlimentosSMAECOPIA2[[#This Row],[Proteina]],"")</f>
        <v/>
      </c>
      <c r="N1560" s="8">
        <f>AlimentosSMAECOPIA2[[#This Row],[Fibra]]/AlimentosSMAECOPIA2[[#This Row],[Peso_neto]]</f>
        <v>0</v>
      </c>
    </row>
    <row r="1561" spans="2:14" hidden="1" x14ac:dyDescent="0.25">
      <c r="B1561" s="17" t="s">
        <v>1534</v>
      </c>
      <c r="C1561" s="3" t="s">
        <v>12</v>
      </c>
      <c r="D1561" s="4">
        <v>120</v>
      </c>
      <c r="E1561" s="2" t="s">
        <v>10</v>
      </c>
      <c r="F1561" s="4">
        <v>120</v>
      </c>
      <c r="G1561" s="4">
        <v>55</v>
      </c>
      <c r="H1561" s="4">
        <v>44</v>
      </c>
      <c r="I1561" s="4">
        <v>6.7</v>
      </c>
      <c r="J1561" s="4">
        <v>1.6</v>
      </c>
      <c r="K1561" s="4">
        <v>0</v>
      </c>
      <c r="L1561" s="8">
        <v>0</v>
      </c>
      <c r="M1561" s="4" t="str">
        <f>IF(AlimentosSMAECOPIA2[[#This Row],[Categoria]]="Cereales",AlimentosSMAECOPIA2[[#This Row],[Proteina]],"")</f>
        <v/>
      </c>
      <c r="N1561" s="8">
        <f>AlimentosSMAECOPIA2[[#This Row],[Fibra]]/AlimentosSMAECOPIA2[[#This Row],[Peso_neto]]</f>
        <v>0</v>
      </c>
    </row>
    <row r="1562" spans="2:14" hidden="1" x14ac:dyDescent="0.25">
      <c r="B1562" s="17" t="s">
        <v>1558</v>
      </c>
      <c r="C1562" s="3" t="s">
        <v>12</v>
      </c>
      <c r="D1562" s="4">
        <v>30</v>
      </c>
      <c r="E1562" s="2" t="s">
        <v>10</v>
      </c>
      <c r="F1562" s="4">
        <v>30</v>
      </c>
      <c r="G1562" s="4">
        <v>30</v>
      </c>
      <c r="H1562" s="4">
        <v>48</v>
      </c>
      <c r="I1562" s="4">
        <v>8.6999999999999993</v>
      </c>
      <c r="J1562" s="4">
        <v>1.2</v>
      </c>
      <c r="K1562" s="4">
        <v>0</v>
      </c>
      <c r="L1562" s="8">
        <v>0</v>
      </c>
      <c r="M1562" s="4" t="str">
        <f>IF(AlimentosSMAECOPIA2[[#This Row],[Categoria]]="Cereales",AlimentosSMAECOPIA2[[#This Row],[Proteina]],"")</f>
        <v/>
      </c>
      <c r="N1562" s="8">
        <f>AlimentosSMAECOPIA2[[#This Row],[Fibra]]/AlimentosSMAECOPIA2[[#This Row],[Peso_neto]]</f>
        <v>0</v>
      </c>
    </row>
    <row r="1563" spans="2:14" hidden="1" x14ac:dyDescent="0.25">
      <c r="B1563" s="17" t="s">
        <v>1559</v>
      </c>
      <c r="C1563" s="3" t="s">
        <v>12</v>
      </c>
      <c r="D1563" s="4">
        <v>1.5</v>
      </c>
      <c r="E1563" s="2" t="s">
        <v>476</v>
      </c>
      <c r="F1563" s="4">
        <v>32</v>
      </c>
      <c r="G1563" s="4">
        <v>32</v>
      </c>
      <c r="H1563" s="4">
        <v>35</v>
      </c>
      <c r="I1563" s="4">
        <v>7.1</v>
      </c>
      <c r="J1563" s="4">
        <v>0.5</v>
      </c>
      <c r="K1563" s="4">
        <v>0</v>
      </c>
      <c r="L1563" s="8">
        <v>0</v>
      </c>
      <c r="M1563" s="4" t="str">
        <f>IF(AlimentosSMAECOPIA2[[#This Row],[Categoria]]="Cereales",AlimentosSMAECOPIA2[[#This Row],[Proteina]],"")</f>
        <v/>
      </c>
      <c r="N1563" s="8">
        <f>AlimentosSMAECOPIA2[[#This Row],[Fibra]]/AlimentosSMAECOPIA2[[#This Row],[Peso_neto]]</f>
        <v>0</v>
      </c>
    </row>
    <row r="1564" spans="2:14" hidden="1" x14ac:dyDescent="0.25">
      <c r="B1564" s="17" t="s">
        <v>1560</v>
      </c>
      <c r="C1564" s="3" t="s">
        <v>12</v>
      </c>
      <c r="D1564" s="4">
        <v>1.5</v>
      </c>
      <c r="E1564" s="2" t="s">
        <v>476</v>
      </c>
      <c r="F1564" s="4">
        <v>34</v>
      </c>
      <c r="G1564" s="4">
        <v>34</v>
      </c>
      <c r="H1564" s="4">
        <v>32</v>
      </c>
      <c r="I1564" s="4">
        <v>6.7</v>
      </c>
      <c r="J1564" s="4">
        <v>0.3</v>
      </c>
      <c r="K1564" s="4">
        <v>0.5</v>
      </c>
      <c r="L1564" s="8">
        <v>0</v>
      </c>
      <c r="M1564" s="4" t="str">
        <f>IF(AlimentosSMAECOPIA2[[#This Row],[Categoria]]="Cereales",AlimentosSMAECOPIA2[[#This Row],[Proteina]],"")</f>
        <v/>
      </c>
      <c r="N1564" s="8">
        <f>AlimentosSMAECOPIA2[[#This Row],[Fibra]]/AlimentosSMAECOPIA2[[#This Row],[Peso_neto]]</f>
        <v>0</v>
      </c>
    </row>
    <row r="1565" spans="2:14" hidden="1" x14ac:dyDescent="0.25">
      <c r="B1565" s="17" t="s">
        <v>1561</v>
      </c>
      <c r="C1565" s="3" t="s">
        <v>12</v>
      </c>
      <c r="D1565" s="4">
        <v>2</v>
      </c>
      <c r="E1565" s="2" t="s">
        <v>476</v>
      </c>
      <c r="F1565" s="4">
        <v>42</v>
      </c>
      <c r="G1565" s="4">
        <v>42</v>
      </c>
      <c r="H1565" s="4">
        <v>33</v>
      </c>
      <c r="I1565" s="4">
        <v>6.3</v>
      </c>
      <c r="J1565" s="4">
        <v>0.2</v>
      </c>
      <c r="K1565" s="4">
        <v>1.5</v>
      </c>
      <c r="L1565" s="8">
        <v>0</v>
      </c>
      <c r="M1565" s="4" t="str">
        <f>IF(AlimentosSMAECOPIA2[[#This Row],[Categoria]]="Cereales",AlimentosSMAECOPIA2[[#This Row],[Proteina]],"")</f>
        <v/>
      </c>
      <c r="N1565" s="8">
        <f>AlimentosSMAECOPIA2[[#This Row],[Fibra]]/AlimentosSMAECOPIA2[[#This Row],[Peso_neto]]</f>
        <v>0</v>
      </c>
    </row>
    <row r="1566" spans="2:14" hidden="1" x14ac:dyDescent="0.25">
      <c r="B1566" s="17" t="s">
        <v>1562</v>
      </c>
      <c r="C1566" s="3" t="s">
        <v>12</v>
      </c>
      <c r="D1566" s="4">
        <v>2</v>
      </c>
      <c r="E1566" s="2" t="s">
        <v>476</v>
      </c>
      <c r="F1566" s="4">
        <v>42</v>
      </c>
      <c r="G1566" s="4">
        <v>42</v>
      </c>
      <c r="H1566" s="4">
        <v>33</v>
      </c>
      <c r="I1566" s="4">
        <v>6.9</v>
      </c>
      <c r="J1566" s="4">
        <v>0.1</v>
      </c>
      <c r="K1566" s="4">
        <v>1.1000000000000001</v>
      </c>
      <c r="L1566" s="8">
        <v>0</v>
      </c>
      <c r="M1566" s="4" t="str">
        <f>IF(AlimentosSMAECOPIA2[[#This Row],[Categoria]]="Cereales",AlimentosSMAECOPIA2[[#This Row],[Proteina]],"")</f>
        <v/>
      </c>
      <c r="N1566" s="8">
        <f>AlimentosSMAECOPIA2[[#This Row],[Fibra]]/AlimentosSMAECOPIA2[[#This Row],[Peso_neto]]</f>
        <v>0</v>
      </c>
    </row>
    <row r="1567" spans="2:14" hidden="1" x14ac:dyDescent="0.25">
      <c r="B1567" s="17" t="s">
        <v>1564</v>
      </c>
      <c r="C1567" s="3" t="s">
        <v>12</v>
      </c>
      <c r="D1567" s="4">
        <v>30</v>
      </c>
      <c r="E1567" s="2" t="s">
        <v>10</v>
      </c>
      <c r="F1567" s="4">
        <v>30</v>
      </c>
      <c r="G1567" s="4">
        <v>30</v>
      </c>
      <c r="H1567" s="4">
        <v>34</v>
      </c>
      <c r="I1567" s="4">
        <v>7</v>
      </c>
      <c r="J1567" s="4">
        <v>0.5</v>
      </c>
      <c r="K1567" s="4">
        <v>0</v>
      </c>
      <c r="L1567" s="8">
        <v>0</v>
      </c>
      <c r="M1567" s="4" t="str">
        <f>IF(AlimentosSMAECOPIA2[[#This Row],[Categoria]]="Cereales",AlimentosSMAECOPIA2[[#This Row],[Proteina]],"")</f>
        <v/>
      </c>
      <c r="N1567" s="8">
        <f>AlimentosSMAECOPIA2[[#This Row],[Fibra]]/AlimentosSMAECOPIA2[[#This Row],[Peso_neto]]</f>
        <v>0</v>
      </c>
    </row>
    <row r="1568" spans="2:14" hidden="1" x14ac:dyDescent="0.25">
      <c r="B1568" s="17" t="s">
        <v>1565</v>
      </c>
      <c r="C1568" s="3" t="s">
        <v>12</v>
      </c>
      <c r="D1568" s="4">
        <v>30</v>
      </c>
      <c r="E1568" s="2" t="s">
        <v>10</v>
      </c>
      <c r="F1568" s="4">
        <v>30</v>
      </c>
      <c r="G1568" s="4">
        <v>27</v>
      </c>
      <c r="H1568" s="4">
        <v>31</v>
      </c>
      <c r="I1568" s="4">
        <v>6.3</v>
      </c>
      <c r="J1568" s="4">
        <v>0.4</v>
      </c>
      <c r="K1568" s="4">
        <v>0</v>
      </c>
      <c r="L1568" s="8">
        <v>0</v>
      </c>
      <c r="M1568" s="4" t="str">
        <f>IF(AlimentosSMAECOPIA2[[#This Row],[Categoria]]="Cereales",AlimentosSMAECOPIA2[[#This Row],[Proteina]],"")</f>
        <v/>
      </c>
      <c r="N1568" s="8">
        <f>AlimentosSMAECOPIA2[[#This Row],[Fibra]]/AlimentosSMAECOPIA2[[#This Row],[Peso_neto]]</f>
        <v>0</v>
      </c>
    </row>
    <row r="1569" spans="2:14" hidden="1" x14ac:dyDescent="0.25">
      <c r="B1569" s="17" t="s">
        <v>1566</v>
      </c>
      <c r="C1569" s="3" t="s">
        <v>12</v>
      </c>
      <c r="D1569" s="4">
        <v>30</v>
      </c>
      <c r="E1569" s="2" t="s">
        <v>10</v>
      </c>
      <c r="F1569" s="4">
        <v>30</v>
      </c>
      <c r="G1569" s="4">
        <v>30</v>
      </c>
      <c r="H1569" s="4">
        <v>48</v>
      </c>
      <c r="I1569" s="4">
        <v>8.6999999999999993</v>
      </c>
      <c r="J1569" s="4">
        <v>1.2</v>
      </c>
      <c r="K1569" s="4">
        <v>0</v>
      </c>
      <c r="L1569" s="8">
        <v>0</v>
      </c>
      <c r="M1569" s="4" t="str">
        <f>IF(AlimentosSMAECOPIA2[[#This Row],[Categoria]]="Cereales",AlimentosSMAECOPIA2[[#This Row],[Proteina]],"")</f>
        <v/>
      </c>
      <c r="N1569" s="8">
        <f>AlimentosSMAECOPIA2[[#This Row],[Fibra]]/AlimentosSMAECOPIA2[[#This Row],[Peso_neto]]</f>
        <v>0</v>
      </c>
    </row>
    <row r="1570" spans="2:14" hidden="1" x14ac:dyDescent="0.25">
      <c r="B1570" s="17" t="s">
        <v>1567</v>
      </c>
      <c r="C1570" s="3" t="s">
        <v>12</v>
      </c>
      <c r="D1570" s="4">
        <v>30</v>
      </c>
      <c r="E1570" s="2" t="s">
        <v>10</v>
      </c>
      <c r="F1570" s="4">
        <v>30</v>
      </c>
      <c r="G1570" s="4">
        <v>30</v>
      </c>
      <c r="H1570" s="4">
        <v>48</v>
      </c>
      <c r="I1570" s="4">
        <v>8.6999999999999993</v>
      </c>
      <c r="J1570" s="4">
        <v>1.2</v>
      </c>
      <c r="K1570" s="4">
        <v>0</v>
      </c>
      <c r="L1570" s="8">
        <v>0</v>
      </c>
      <c r="M1570" s="4" t="str">
        <f>IF(AlimentosSMAECOPIA2[[#This Row],[Categoria]]="Cereales",AlimentosSMAECOPIA2[[#This Row],[Proteina]],"")</f>
        <v/>
      </c>
      <c r="N1570" s="8">
        <f>AlimentosSMAECOPIA2[[#This Row],[Fibra]]/AlimentosSMAECOPIA2[[#This Row],[Peso_neto]]</f>
        <v>0</v>
      </c>
    </row>
    <row r="1571" spans="2:14" hidden="1" x14ac:dyDescent="0.25">
      <c r="B1571" s="17" t="s">
        <v>1568</v>
      </c>
      <c r="C1571" s="3" t="s">
        <v>12</v>
      </c>
      <c r="D1571" s="4">
        <v>30</v>
      </c>
      <c r="E1571" s="2" t="s">
        <v>10</v>
      </c>
      <c r="F1571" s="4">
        <v>30</v>
      </c>
      <c r="G1571" s="4">
        <v>30</v>
      </c>
      <c r="H1571" s="4">
        <v>48</v>
      </c>
      <c r="I1571" s="4">
        <v>8.6999999999999993</v>
      </c>
      <c r="J1571" s="4">
        <v>1.2</v>
      </c>
      <c r="K1571" s="4">
        <v>0</v>
      </c>
      <c r="L1571" s="8">
        <v>0</v>
      </c>
      <c r="M1571" s="4" t="str">
        <f>IF(AlimentosSMAECOPIA2[[#This Row],[Categoria]]="Cereales",AlimentosSMAECOPIA2[[#This Row],[Proteina]],"")</f>
        <v/>
      </c>
      <c r="N1571" s="8">
        <f>AlimentosSMAECOPIA2[[#This Row],[Fibra]]/AlimentosSMAECOPIA2[[#This Row],[Peso_neto]]</f>
        <v>0</v>
      </c>
    </row>
    <row r="1572" spans="2:14" hidden="1" x14ac:dyDescent="0.25">
      <c r="B1572" s="17" t="s">
        <v>1569</v>
      </c>
      <c r="C1572" s="3" t="s">
        <v>12</v>
      </c>
      <c r="D1572" s="4">
        <v>40</v>
      </c>
      <c r="E1572" s="2" t="s">
        <v>10</v>
      </c>
      <c r="F1572" s="4">
        <v>40</v>
      </c>
      <c r="G1572" s="4">
        <v>34</v>
      </c>
      <c r="H1572" s="4">
        <v>39</v>
      </c>
      <c r="I1572" s="4">
        <v>7.9</v>
      </c>
      <c r="J1572" s="4">
        <v>0.6</v>
      </c>
      <c r="K1572" s="4">
        <v>0</v>
      </c>
      <c r="L1572" s="8">
        <v>0</v>
      </c>
      <c r="M1572" s="4" t="str">
        <f>IF(AlimentosSMAECOPIA2[[#This Row],[Categoria]]="Cereales",AlimentosSMAECOPIA2[[#This Row],[Proteina]],"")</f>
        <v/>
      </c>
      <c r="N1572" s="8">
        <f>AlimentosSMAECOPIA2[[#This Row],[Fibra]]/AlimentosSMAECOPIA2[[#This Row],[Peso_neto]]</f>
        <v>0</v>
      </c>
    </row>
    <row r="1573" spans="2:14" hidden="1" x14ac:dyDescent="0.25">
      <c r="B1573" s="17" t="s">
        <v>1570</v>
      </c>
      <c r="C1573" s="3" t="s">
        <v>12</v>
      </c>
      <c r="D1573" s="4">
        <v>30</v>
      </c>
      <c r="E1573" s="2" t="s">
        <v>10</v>
      </c>
      <c r="F1573" s="4">
        <v>30</v>
      </c>
      <c r="G1573" s="4">
        <v>30</v>
      </c>
      <c r="H1573" s="4">
        <v>34</v>
      </c>
      <c r="I1573" s="4">
        <v>7</v>
      </c>
      <c r="J1573" s="4">
        <v>0.5</v>
      </c>
      <c r="K1573" s="4">
        <v>0</v>
      </c>
      <c r="L1573" s="8">
        <v>0</v>
      </c>
      <c r="M1573" s="4" t="str">
        <f>IF(AlimentosSMAECOPIA2[[#This Row],[Categoria]]="Cereales",AlimentosSMAECOPIA2[[#This Row],[Proteina]],"")</f>
        <v/>
      </c>
      <c r="N1573" s="8">
        <f>AlimentosSMAECOPIA2[[#This Row],[Fibra]]/AlimentosSMAECOPIA2[[#This Row],[Peso_neto]]</f>
        <v>0</v>
      </c>
    </row>
    <row r="1574" spans="2:14" hidden="1" x14ac:dyDescent="0.25">
      <c r="B1574" s="17" t="s">
        <v>1571</v>
      </c>
      <c r="C1574" s="3" t="s">
        <v>12</v>
      </c>
      <c r="D1574" s="4">
        <v>30</v>
      </c>
      <c r="E1574" s="2" t="s">
        <v>10</v>
      </c>
      <c r="F1574" s="4">
        <v>30</v>
      </c>
      <c r="G1574" s="4">
        <v>30</v>
      </c>
      <c r="H1574" s="4">
        <v>34</v>
      </c>
      <c r="I1574" s="4">
        <v>7</v>
      </c>
      <c r="J1574" s="4">
        <v>0.5</v>
      </c>
      <c r="K1574" s="4">
        <v>0</v>
      </c>
      <c r="L1574" s="8">
        <v>0</v>
      </c>
      <c r="M1574" s="4" t="str">
        <f>IF(AlimentosSMAECOPIA2[[#This Row],[Categoria]]="Cereales",AlimentosSMAECOPIA2[[#This Row],[Proteina]],"")</f>
        <v/>
      </c>
      <c r="N1574" s="8">
        <f>AlimentosSMAECOPIA2[[#This Row],[Fibra]]/AlimentosSMAECOPIA2[[#This Row],[Peso_neto]]</f>
        <v>0</v>
      </c>
    </row>
    <row r="1575" spans="2:14" hidden="1" x14ac:dyDescent="0.25">
      <c r="B1575" s="17" t="s">
        <v>1572</v>
      </c>
      <c r="C1575" s="3" t="s">
        <v>12</v>
      </c>
      <c r="D1575" s="4">
        <v>2</v>
      </c>
      <c r="E1575" s="2" t="s">
        <v>476</v>
      </c>
      <c r="F1575" s="4">
        <v>42</v>
      </c>
      <c r="G1575" s="4">
        <v>42</v>
      </c>
      <c r="H1575" s="4">
        <v>41</v>
      </c>
      <c r="I1575" s="4">
        <v>8.1999999999999993</v>
      </c>
      <c r="J1575" s="4">
        <v>0.3</v>
      </c>
      <c r="K1575" s="4">
        <v>1.6</v>
      </c>
      <c r="L1575" s="8">
        <v>0</v>
      </c>
      <c r="M1575" s="4" t="str">
        <f>IF(AlimentosSMAECOPIA2[[#This Row],[Categoria]]="Cereales",AlimentosSMAECOPIA2[[#This Row],[Proteina]],"")</f>
        <v/>
      </c>
      <c r="N1575" s="8">
        <f>AlimentosSMAECOPIA2[[#This Row],[Fibra]]/AlimentosSMAECOPIA2[[#This Row],[Peso_neto]]</f>
        <v>0</v>
      </c>
    </row>
    <row r="1576" spans="2:14" hidden="1" x14ac:dyDescent="0.25">
      <c r="B1576" s="17" t="s">
        <v>1573</v>
      </c>
      <c r="C1576" s="3" t="s">
        <v>12</v>
      </c>
      <c r="D1576" s="4">
        <v>30</v>
      </c>
      <c r="E1576" s="2" t="s">
        <v>10</v>
      </c>
      <c r="F1576" s="4">
        <v>30</v>
      </c>
      <c r="G1576" s="4">
        <v>30</v>
      </c>
      <c r="H1576" s="4">
        <v>34</v>
      </c>
      <c r="I1576" s="4">
        <v>7</v>
      </c>
      <c r="J1576" s="4">
        <v>0.5</v>
      </c>
      <c r="K1576" s="4">
        <v>0</v>
      </c>
      <c r="L1576" s="8">
        <v>0</v>
      </c>
      <c r="M1576" s="4" t="str">
        <f>IF(AlimentosSMAECOPIA2[[#This Row],[Categoria]]="Cereales",AlimentosSMAECOPIA2[[#This Row],[Proteina]],"")</f>
        <v/>
      </c>
      <c r="N1576" s="8">
        <f>AlimentosSMAECOPIA2[[#This Row],[Fibra]]/AlimentosSMAECOPIA2[[#This Row],[Peso_neto]]</f>
        <v>0</v>
      </c>
    </row>
    <row r="1577" spans="2:14" hidden="1" x14ac:dyDescent="0.25">
      <c r="B1577" s="17" t="s">
        <v>1574</v>
      </c>
      <c r="C1577" s="3" t="s">
        <v>12</v>
      </c>
      <c r="D1577" s="4">
        <v>30</v>
      </c>
      <c r="E1577" s="2" t="s">
        <v>10</v>
      </c>
      <c r="F1577" s="4">
        <v>30</v>
      </c>
      <c r="G1577" s="4">
        <v>30</v>
      </c>
      <c r="H1577" s="4">
        <v>34</v>
      </c>
      <c r="I1577" s="4">
        <v>7</v>
      </c>
      <c r="J1577" s="4">
        <v>0.5</v>
      </c>
      <c r="K1577" s="4">
        <v>0</v>
      </c>
      <c r="L1577" s="8">
        <v>0</v>
      </c>
      <c r="M1577" s="4" t="str">
        <f>IF(AlimentosSMAECOPIA2[[#This Row],[Categoria]]="Cereales",AlimentosSMAECOPIA2[[#This Row],[Proteina]],"")</f>
        <v/>
      </c>
      <c r="N1577" s="8">
        <f>AlimentosSMAECOPIA2[[#This Row],[Fibra]]/AlimentosSMAECOPIA2[[#This Row],[Peso_neto]]</f>
        <v>0</v>
      </c>
    </row>
    <row r="1578" spans="2:14" hidden="1" x14ac:dyDescent="0.25">
      <c r="B1578" s="17" t="s">
        <v>1575</v>
      </c>
      <c r="C1578" s="3" t="s">
        <v>12</v>
      </c>
      <c r="D1578" s="4">
        <v>30</v>
      </c>
      <c r="E1578" s="2" t="s">
        <v>10</v>
      </c>
      <c r="F1578" s="4">
        <v>30</v>
      </c>
      <c r="G1578" s="4">
        <v>30</v>
      </c>
      <c r="H1578" s="4">
        <v>34</v>
      </c>
      <c r="I1578" s="4">
        <v>7</v>
      </c>
      <c r="J1578" s="4">
        <v>0.5</v>
      </c>
      <c r="K1578" s="4">
        <v>0</v>
      </c>
      <c r="L1578" s="8">
        <v>0</v>
      </c>
      <c r="M1578" s="4" t="str">
        <f>IF(AlimentosSMAECOPIA2[[#This Row],[Categoria]]="Cereales",AlimentosSMAECOPIA2[[#This Row],[Proteina]],"")</f>
        <v/>
      </c>
      <c r="N1578" s="8">
        <f>AlimentosSMAECOPIA2[[#This Row],[Fibra]]/AlimentosSMAECOPIA2[[#This Row],[Peso_neto]]</f>
        <v>0</v>
      </c>
    </row>
    <row r="1579" spans="2:14" hidden="1" x14ac:dyDescent="0.25">
      <c r="B1579" s="17" t="s">
        <v>1576</v>
      </c>
      <c r="C1579" s="3" t="s">
        <v>12</v>
      </c>
      <c r="D1579" s="4">
        <v>30</v>
      </c>
      <c r="E1579" s="2" t="s">
        <v>10</v>
      </c>
      <c r="F1579" s="4">
        <v>30</v>
      </c>
      <c r="G1579" s="4">
        <v>30</v>
      </c>
      <c r="H1579" s="4">
        <v>34</v>
      </c>
      <c r="I1579" s="4">
        <v>7</v>
      </c>
      <c r="J1579" s="4">
        <v>0.5</v>
      </c>
      <c r="K1579" s="4">
        <v>0</v>
      </c>
      <c r="L1579" s="8">
        <v>0</v>
      </c>
      <c r="M1579" s="4" t="str">
        <f>IF(AlimentosSMAECOPIA2[[#This Row],[Categoria]]="Cereales",AlimentosSMAECOPIA2[[#This Row],[Proteina]],"")</f>
        <v/>
      </c>
      <c r="N1579" s="8">
        <f>AlimentosSMAECOPIA2[[#This Row],[Fibra]]/AlimentosSMAECOPIA2[[#This Row],[Peso_neto]]</f>
        <v>0</v>
      </c>
    </row>
    <row r="1580" spans="2:14" hidden="1" x14ac:dyDescent="0.25">
      <c r="B1580" s="17" t="s">
        <v>1592</v>
      </c>
      <c r="C1580" s="3" t="s">
        <v>12</v>
      </c>
      <c r="D1580" s="4">
        <v>30</v>
      </c>
      <c r="E1580" s="2" t="s">
        <v>10</v>
      </c>
      <c r="F1580" s="4">
        <v>30</v>
      </c>
      <c r="G1580" s="4">
        <v>30</v>
      </c>
      <c r="H1580" s="4">
        <v>35</v>
      </c>
      <c r="I1580" s="4">
        <v>7.4</v>
      </c>
      <c r="J1580" s="4">
        <v>0.4</v>
      </c>
      <c r="K1580" s="4">
        <v>0</v>
      </c>
      <c r="L1580" s="8">
        <v>0</v>
      </c>
      <c r="M1580" s="4" t="str">
        <f>IF(AlimentosSMAECOPIA2[[#This Row],[Categoria]]="Cereales",AlimentosSMAECOPIA2[[#This Row],[Proteina]],"")</f>
        <v/>
      </c>
      <c r="N1580" s="8">
        <f>AlimentosSMAECOPIA2[[#This Row],[Fibra]]/AlimentosSMAECOPIA2[[#This Row],[Peso_neto]]</f>
        <v>0</v>
      </c>
    </row>
    <row r="1581" spans="2:14" hidden="1" x14ac:dyDescent="0.25">
      <c r="B1581" s="17" t="s">
        <v>1593</v>
      </c>
      <c r="C1581" s="3" t="s">
        <v>12</v>
      </c>
      <c r="D1581" s="4">
        <v>75</v>
      </c>
      <c r="E1581" s="2" t="s">
        <v>10</v>
      </c>
      <c r="F1581" s="4">
        <v>38</v>
      </c>
      <c r="G1581" s="4">
        <v>38</v>
      </c>
      <c r="H1581" s="4">
        <v>35</v>
      </c>
      <c r="I1581" s="4">
        <v>7.4</v>
      </c>
      <c r="J1581" s="4">
        <v>0.4</v>
      </c>
      <c r="K1581" s="4">
        <v>0</v>
      </c>
      <c r="L1581" s="8">
        <v>0</v>
      </c>
      <c r="M1581" s="4" t="str">
        <f>IF(AlimentosSMAECOPIA2[[#This Row],[Categoria]]="Cereales",AlimentosSMAECOPIA2[[#This Row],[Proteina]],"")</f>
        <v/>
      </c>
      <c r="N1581" s="8">
        <f>AlimentosSMAECOPIA2[[#This Row],[Fibra]]/AlimentosSMAECOPIA2[[#This Row],[Peso_neto]]</f>
        <v>0</v>
      </c>
    </row>
    <row r="1582" spans="2:14" hidden="1" x14ac:dyDescent="0.25">
      <c r="B1582" s="17" t="s">
        <v>1594</v>
      </c>
      <c r="C1582" s="3" t="s">
        <v>12</v>
      </c>
      <c r="D1582" s="4">
        <v>38</v>
      </c>
      <c r="E1582" s="2" t="s">
        <v>10</v>
      </c>
      <c r="F1582" s="4">
        <v>38</v>
      </c>
      <c r="G1582" s="4">
        <v>38</v>
      </c>
      <c r="H1582" s="4">
        <v>34</v>
      </c>
      <c r="I1582" s="4">
        <v>7.4</v>
      </c>
      <c r="J1582" s="4">
        <v>0.4</v>
      </c>
      <c r="K1582" s="4">
        <v>0</v>
      </c>
      <c r="L1582" s="8">
        <v>0</v>
      </c>
      <c r="M1582" s="4" t="str">
        <f>IF(AlimentosSMAECOPIA2[[#This Row],[Categoria]]="Cereales",AlimentosSMAECOPIA2[[#This Row],[Proteina]],"")</f>
        <v/>
      </c>
      <c r="N1582" s="8">
        <f>AlimentosSMAECOPIA2[[#This Row],[Fibra]]/AlimentosSMAECOPIA2[[#This Row],[Peso_neto]]</f>
        <v>0</v>
      </c>
    </row>
    <row r="1583" spans="2:14" hidden="1" x14ac:dyDescent="0.25">
      <c r="B1583" s="17" t="s">
        <v>1598</v>
      </c>
      <c r="C1583" s="3" t="s">
        <v>12</v>
      </c>
      <c r="D1583" s="4">
        <v>32</v>
      </c>
      <c r="E1583" s="2" t="s">
        <v>10</v>
      </c>
      <c r="F1583" s="4">
        <v>32</v>
      </c>
      <c r="G1583" s="4">
        <v>32</v>
      </c>
      <c r="H1583" s="4">
        <v>35</v>
      </c>
      <c r="I1583" s="4">
        <v>7.5</v>
      </c>
      <c r="J1583" s="4">
        <v>0.3</v>
      </c>
      <c r="K1583" s="4">
        <v>0</v>
      </c>
      <c r="L1583" s="8">
        <v>0</v>
      </c>
      <c r="M1583" s="4" t="str">
        <f>IF(AlimentosSMAECOPIA2[[#This Row],[Categoria]]="Cereales",AlimentosSMAECOPIA2[[#This Row],[Proteina]],"")</f>
        <v/>
      </c>
      <c r="N1583" s="8">
        <f>AlimentosSMAECOPIA2[[#This Row],[Fibra]]/AlimentosSMAECOPIA2[[#This Row],[Peso_neto]]</f>
        <v>0</v>
      </c>
    </row>
    <row r="1584" spans="2:14" hidden="1" x14ac:dyDescent="0.25">
      <c r="B1584" s="17" t="s">
        <v>1601</v>
      </c>
      <c r="C1584" s="3" t="s">
        <v>12</v>
      </c>
      <c r="D1584" s="4">
        <v>75</v>
      </c>
      <c r="E1584" s="2" t="s">
        <v>10</v>
      </c>
      <c r="F1584" s="4">
        <v>75</v>
      </c>
      <c r="G1584" s="4">
        <v>39</v>
      </c>
      <c r="H1584" s="4">
        <v>35</v>
      </c>
      <c r="I1584" s="4">
        <v>7.3</v>
      </c>
      <c r="J1584" s="4">
        <v>0.5</v>
      </c>
      <c r="K1584" s="4">
        <v>0</v>
      </c>
      <c r="L1584" s="8">
        <v>0</v>
      </c>
      <c r="M1584" s="4" t="str">
        <f>IF(AlimentosSMAECOPIA2[[#This Row],[Categoria]]="Cereales",AlimentosSMAECOPIA2[[#This Row],[Proteina]],"")</f>
        <v/>
      </c>
      <c r="N1584" s="8">
        <f>AlimentosSMAECOPIA2[[#This Row],[Fibra]]/AlimentosSMAECOPIA2[[#This Row],[Peso_neto]]</f>
        <v>0</v>
      </c>
    </row>
    <row r="1585" spans="2:14" hidden="1" x14ac:dyDescent="0.25">
      <c r="B1585" s="17" t="s">
        <v>1602</v>
      </c>
      <c r="C1585" s="3" t="s">
        <v>12</v>
      </c>
      <c r="D1585" s="4">
        <v>75</v>
      </c>
      <c r="E1585" s="2" t="s">
        <v>10</v>
      </c>
      <c r="F1585" s="4">
        <v>75</v>
      </c>
      <c r="G1585" s="4">
        <v>39</v>
      </c>
      <c r="H1585" s="4">
        <v>35</v>
      </c>
      <c r="I1585" s="4">
        <v>7.3</v>
      </c>
      <c r="J1585" s="4">
        <v>0.5</v>
      </c>
      <c r="K1585" s="4">
        <v>0</v>
      </c>
      <c r="L1585" s="8">
        <v>0</v>
      </c>
      <c r="M1585" s="4" t="str">
        <f>IF(AlimentosSMAECOPIA2[[#This Row],[Categoria]]="Cereales",AlimentosSMAECOPIA2[[#This Row],[Proteina]],"")</f>
        <v/>
      </c>
      <c r="N1585" s="8">
        <f>AlimentosSMAECOPIA2[[#This Row],[Fibra]]/AlimentosSMAECOPIA2[[#This Row],[Peso_neto]]</f>
        <v>0</v>
      </c>
    </row>
    <row r="1586" spans="2:14" hidden="1" x14ac:dyDescent="0.25">
      <c r="B1586" s="17" t="s">
        <v>1603</v>
      </c>
      <c r="C1586" s="3" t="s">
        <v>12</v>
      </c>
      <c r="D1586" s="4">
        <v>40</v>
      </c>
      <c r="E1586" s="2" t="s">
        <v>10</v>
      </c>
      <c r="F1586" s="4">
        <v>40</v>
      </c>
      <c r="G1586" s="4">
        <v>40</v>
      </c>
      <c r="H1586" s="4">
        <v>36</v>
      </c>
      <c r="I1586" s="4">
        <v>7.5</v>
      </c>
      <c r="J1586" s="4">
        <v>0.5</v>
      </c>
      <c r="K1586" s="4">
        <v>0</v>
      </c>
      <c r="L1586" s="8">
        <v>0</v>
      </c>
      <c r="M1586" s="4" t="str">
        <f>IF(AlimentosSMAECOPIA2[[#This Row],[Categoria]]="Cereales",AlimentosSMAECOPIA2[[#This Row],[Proteina]],"")</f>
        <v/>
      </c>
      <c r="N1586" s="8">
        <f>AlimentosSMAECOPIA2[[#This Row],[Fibra]]/AlimentosSMAECOPIA2[[#This Row],[Peso_neto]]</f>
        <v>0</v>
      </c>
    </row>
    <row r="1587" spans="2:14" hidden="1" x14ac:dyDescent="0.25">
      <c r="B1587" s="17" t="s">
        <v>1604</v>
      </c>
      <c r="C1587" s="3" t="s">
        <v>12</v>
      </c>
      <c r="D1587" s="4">
        <v>75</v>
      </c>
      <c r="E1587" s="2" t="s">
        <v>10</v>
      </c>
      <c r="F1587" s="4">
        <v>75</v>
      </c>
      <c r="G1587" s="4">
        <v>39</v>
      </c>
      <c r="H1587" s="4">
        <v>35</v>
      </c>
      <c r="I1587" s="4">
        <v>7.3</v>
      </c>
      <c r="J1587" s="4">
        <v>0.5</v>
      </c>
      <c r="K1587" s="4">
        <v>0</v>
      </c>
      <c r="L1587" s="8">
        <v>0</v>
      </c>
      <c r="M1587" s="4" t="str">
        <f>IF(AlimentosSMAECOPIA2[[#This Row],[Categoria]]="Cereales",AlimentosSMAECOPIA2[[#This Row],[Proteina]],"")</f>
        <v/>
      </c>
      <c r="N1587" s="8">
        <f>AlimentosSMAECOPIA2[[#This Row],[Fibra]]/AlimentosSMAECOPIA2[[#This Row],[Peso_neto]]</f>
        <v>0</v>
      </c>
    </row>
    <row r="1588" spans="2:14" hidden="1" x14ac:dyDescent="0.25">
      <c r="B1588" s="17" t="s">
        <v>1605</v>
      </c>
      <c r="C1588" s="3" t="s">
        <v>12</v>
      </c>
      <c r="D1588" s="4">
        <v>13</v>
      </c>
      <c r="E1588" s="2" t="s">
        <v>10</v>
      </c>
      <c r="F1588" s="4">
        <v>13</v>
      </c>
      <c r="G1588" s="4">
        <v>12</v>
      </c>
      <c r="H1588" s="4">
        <v>34</v>
      </c>
      <c r="I1588" s="4">
        <v>7.4</v>
      </c>
      <c r="J1588" s="4">
        <v>0.3</v>
      </c>
      <c r="K1588" s="4">
        <v>0</v>
      </c>
      <c r="L1588" s="8">
        <v>0</v>
      </c>
      <c r="M1588" s="4" t="str">
        <f>IF(AlimentosSMAECOPIA2[[#This Row],[Categoria]]="Cereales",AlimentosSMAECOPIA2[[#This Row],[Proteina]],"")</f>
        <v/>
      </c>
      <c r="N1588" s="8">
        <f>AlimentosSMAECOPIA2[[#This Row],[Fibra]]/AlimentosSMAECOPIA2[[#This Row],[Peso_neto]]</f>
        <v>0</v>
      </c>
    </row>
    <row r="1589" spans="2:14" hidden="1" x14ac:dyDescent="0.25">
      <c r="B1589" s="17" t="s">
        <v>1609</v>
      </c>
      <c r="C1589" s="3" t="s">
        <v>12</v>
      </c>
      <c r="D1589" s="4">
        <v>28</v>
      </c>
      <c r="E1589" s="2" t="s">
        <v>10</v>
      </c>
      <c r="F1589" s="4">
        <v>28</v>
      </c>
      <c r="G1589" s="4">
        <v>28</v>
      </c>
      <c r="H1589" s="4">
        <v>43</v>
      </c>
      <c r="I1589" s="4">
        <v>7.1</v>
      </c>
      <c r="J1589" s="4">
        <v>1.4</v>
      </c>
      <c r="K1589" s="4">
        <v>0</v>
      </c>
      <c r="L1589" s="8">
        <v>0</v>
      </c>
      <c r="M1589" s="4" t="str">
        <f>IF(AlimentosSMAECOPIA2[[#This Row],[Categoria]]="Cereales",AlimentosSMAECOPIA2[[#This Row],[Proteina]],"")</f>
        <v/>
      </c>
      <c r="N1589" s="8">
        <f>AlimentosSMAECOPIA2[[#This Row],[Fibra]]/AlimentosSMAECOPIA2[[#This Row],[Peso_neto]]</f>
        <v>0</v>
      </c>
    </row>
    <row r="1590" spans="2:14" hidden="1" x14ac:dyDescent="0.25">
      <c r="B1590" s="17" t="s">
        <v>1610</v>
      </c>
      <c r="C1590" s="3" t="s">
        <v>12</v>
      </c>
      <c r="D1590" s="4">
        <v>55</v>
      </c>
      <c r="E1590" s="2" t="s">
        <v>10</v>
      </c>
      <c r="F1590" s="4">
        <v>55</v>
      </c>
      <c r="G1590" s="4">
        <v>36</v>
      </c>
      <c r="H1590" s="4">
        <v>43</v>
      </c>
      <c r="I1590" s="4">
        <v>7.1</v>
      </c>
      <c r="J1590" s="4">
        <v>1.4</v>
      </c>
      <c r="K1590" s="4">
        <v>0</v>
      </c>
      <c r="L1590" s="8">
        <v>0</v>
      </c>
      <c r="M1590" s="4" t="str">
        <f>IF(AlimentosSMAECOPIA2[[#This Row],[Categoria]]="Cereales",AlimentosSMAECOPIA2[[#This Row],[Proteina]],"")</f>
        <v/>
      </c>
      <c r="N1590" s="8">
        <f>AlimentosSMAECOPIA2[[#This Row],[Fibra]]/AlimentosSMAECOPIA2[[#This Row],[Peso_neto]]</f>
        <v>0</v>
      </c>
    </row>
    <row r="1591" spans="2:14" hidden="1" x14ac:dyDescent="0.25">
      <c r="B1591" s="17" t="s">
        <v>1611</v>
      </c>
      <c r="C1591" s="3" t="s">
        <v>12</v>
      </c>
      <c r="D1591" s="4">
        <v>38</v>
      </c>
      <c r="E1591" s="2" t="s">
        <v>10</v>
      </c>
      <c r="F1591" s="4">
        <v>38</v>
      </c>
      <c r="G1591" s="4">
        <v>36</v>
      </c>
      <c r="H1591" s="4">
        <v>44</v>
      </c>
      <c r="I1591" s="4">
        <v>7.1</v>
      </c>
      <c r="J1591" s="4">
        <v>1.4</v>
      </c>
      <c r="K1591" s="4">
        <v>0</v>
      </c>
      <c r="L1591" s="8">
        <v>0</v>
      </c>
      <c r="M1591" s="4" t="str">
        <f>IF(AlimentosSMAECOPIA2[[#This Row],[Categoria]]="Cereales",AlimentosSMAECOPIA2[[#This Row],[Proteina]],"")</f>
        <v/>
      </c>
      <c r="N1591" s="8">
        <f>AlimentosSMAECOPIA2[[#This Row],[Fibra]]/AlimentosSMAECOPIA2[[#This Row],[Peso_neto]]</f>
        <v>0</v>
      </c>
    </row>
    <row r="1592" spans="2:14" hidden="1" x14ac:dyDescent="0.25">
      <c r="B1592" s="17" t="s">
        <v>1612</v>
      </c>
      <c r="C1592" s="3" t="s">
        <v>12</v>
      </c>
      <c r="D1592" s="4">
        <v>55</v>
      </c>
      <c r="E1592" s="2" t="s">
        <v>10</v>
      </c>
      <c r="F1592" s="4">
        <v>55</v>
      </c>
      <c r="G1592" s="4">
        <v>36</v>
      </c>
      <c r="H1592" s="4">
        <v>43</v>
      </c>
      <c r="I1592" s="4">
        <v>7.1</v>
      </c>
      <c r="J1592" s="4">
        <v>1.4</v>
      </c>
      <c r="K1592" s="4">
        <v>0</v>
      </c>
      <c r="L1592" s="8">
        <v>0</v>
      </c>
      <c r="M1592" s="4" t="str">
        <f>IF(AlimentosSMAECOPIA2[[#This Row],[Categoria]]="Cereales",AlimentosSMAECOPIA2[[#This Row],[Proteina]],"")</f>
        <v/>
      </c>
      <c r="N1592" s="8">
        <f>AlimentosSMAECOPIA2[[#This Row],[Fibra]]/AlimentosSMAECOPIA2[[#This Row],[Peso_neto]]</f>
        <v>0</v>
      </c>
    </row>
    <row r="1593" spans="2:14" hidden="1" x14ac:dyDescent="0.25">
      <c r="B1593" s="17" t="s">
        <v>1622</v>
      </c>
      <c r="C1593" s="3" t="s">
        <v>12</v>
      </c>
      <c r="D1593" s="4">
        <v>45</v>
      </c>
      <c r="E1593" s="2" t="s">
        <v>10</v>
      </c>
      <c r="F1593" s="4">
        <v>45</v>
      </c>
      <c r="G1593" s="4">
        <v>45</v>
      </c>
      <c r="H1593" s="4">
        <v>37</v>
      </c>
      <c r="I1593" s="4">
        <v>6.7</v>
      </c>
      <c r="J1593" s="4">
        <v>0.5</v>
      </c>
      <c r="K1593" s="4">
        <v>1</v>
      </c>
      <c r="L1593" s="8">
        <v>0</v>
      </c>
      <c r="M1593" s="4" t="str">
        <f>IF(AlimentosSMAECOPIA2[[#This Row],[Categoria]]="Cereales",AlimentosSMAECOPIA2[[#This Row],[Proteina]],"")</f>
        <v/>
      </c>
      <c r="N1593" s="8">
        <f>AlimentosSMAECOPIA2[[#This Row],[Fibra]]/AlimentosSMAECOPIA2[[#This Row],[Peso_neto]]</f>
        <v>0</v>
      </c>
    </row>
    <row r="1594" spans="2:14" hidden="1" x14ac:dyDescent="0.25">
      <c r="B1594" s="17" t="s">
        <v>1650</v>
      </c>
      <c r="C1594" s="3" t="s">
        <v>12</v>
      </c>
      <c r="D1594" s="4">
        <v>40</v>
      </c>
      <c r="E1594" s="2" t="s">
        <v>10</v>
      </c>
      <c r="F1594" s="4">
        <v>40</v>
      </c>
      <c r="G1594" s="4">
        <v>26</v>
      </c>
      <c r="H1594" s="4">
        <v>48</v>
      </c>
      <c r="I1594" s="4">
        <v>4.5999999999999996</v>
      </c>
      <c r="J1594" s="4">
        <v>3.1</v>
      </c>
      <c r="K1594" s="4">
        <v>0</v>
      </c>
      <c r="L1594" s="8">
        <v>0</v>
      </c>
      <c r="M1594" s="4" t="str">
        <f>IF(AlimentosSMAECOPIA2[[#This Row],[Categoria]]="Cereales",AlimentosSMAECOPIA2[[#This Row],[Proteina]],"")</f>
        <v/>
      </c>
      <c r="N1594" s="8">
        <f>AlimentosSMAECOPIA2[[#This Row],[Fibra]]/AlimentosSMAECOPIA2[[#This Row],[Peso_neto]]</f>
        <v>0</v>
      </c>
    </row>
    <row r="1595" spans="2:14" hidden="1" x14ac:dyDescent="0.25">
      <c r="B1595" s="17" t="s">
        <v>1651</v>
      </c>
      <c r="C1595" s="3" t="s">
        <v>12</v>
      </c>
      <c r="D1595" s="4">
        <v>40</v>
      </c>
      <c r="E1595" s="2" t="s">
        <v>10</v>
      </c>
      <c r="F1595" s="4">
        <v>40</v>
      </c>
      <c r="G1595" s="4">
        <v>26</v>
      </c>
      <c r="H1595" s="4">
        <v>49</v>
      </c>
      <c r="I1595" s="4">
        <v>4.7</v>
      </c>
      <c r="J1595" s="4">
        <v>3.2</v>
      </c>
      <c r="K1595" s="4">
        <v>0</v>
      </c>
      <c r="L1595" s="8">
        <v>0</v>
      </c>
      <c r="M1595" s="4" t="str">
        <f>IF(AlimentosSMAECOPIA2[[#This Row],[Categoria]]="Cereales",AlimentosSMAECOPIA2[[#This Row],[Proteina]],"")</f>
        <v/>
      </c>
      <c r="N1595" s="8">
        <f>AlimentosSMAECOPIA2[[#This Row],[Fibra]]/AlimentosSMAECOPIA2[[#This Row],[Peso_neto]]</f>
        <v>0</v>
      </c>
    </row>
    <row r="1596" spans="2:14" hidden="1" x14ac:dyDescent="0.25">
      <c r="B1596" s="17" t="s">
        <v>1652</v>
      </c>
      <c r="C1596" s="3" t="s">
        <v>12</v>
      </c>
      <c r="D1596" s="4">
        <v>0.25</v>
      </c>
      <c r="E1596" s="2" t="s">
        <v>50</v>
      </c>
      <c r="F1596" s="4">
        <v>38</v>
      </c>
      <c r="G1596" s="4">
        <v>38</v>
      </c>
      <c r="H1596" s="4">
        <v>43</v>
      </c>
      <c r="I1596" s="4">
        <v>8.6999999999999993</v>
      </c>
      <c r="J1596" s="4">
        <v>0.6</v>
      </c>
      <c r="K1596" s="4">
        <v>0</v>
      </c>
      <c r="L1596" s="8">
        <v>0</v>
      </c>
      <c r="M1596" s="4" t="str">
        <f>IF(AlimentosSMAECOPIA2[[#This Row],[Categoria]]="Cereales",AlimentosSMAECOPIA2[[#This Row],[Proteina]],"")</f>
        <v/>
      </c>
      <c r="N1596" s="8">
        <f>AlimentosSMAECOPIA2[[#This Row],[Fibra]]/AlimentosSMAECOPIA2[[#This Row],[Peso_neto]]</f>
        <v>0</v>
      </c>
    </row>
    <row r="1597" spans="2:14" hidden="1" x14ac:dyDescent="0.25">
      <c r="B1597" s="17" t="s">
        <v>1654</v>
      </c>
      <c r="C1597" s="3" t="s">
        <v>12</v>
      </c>
      <c r="D1597" s="4">
        <v>30</v>
      </c>
      <c r="E1597" s="2" t="s">
        <v>10</v>
      </c>
      <c r="F1597" s="4">
        <v>30</v>
      </c>
      <c r="G1597" s="4">
        <v>30</v>
      </c>
      <c r="H1597" s="4">
        <v>48</v>
      </c>
      <c r="I1597" s="4">
        <v>8.6999999999999993</v>
      </c>
      <c r="J1597" s="4">
        <v>1.2</v>
      </c>
      <c r="K1597" s="4">
        <v>0</v>
      </c>
      <c r="L1597" s="8">
        <v>0</v>
      </c>
      <c r="M1597" s="4" t="str">
        <f>IF(AlimentosSMAECOPIA2[[#This Row],[Categoria]]="Cereales",AlimentosSMAECOPIA2[[#This Row],[Proteina]],"")</f>
        <v/>
      </c>
      <c r="N1597" s="8">
        <f>AlimentosSMAECOPIA2[[#This Row],[Fibra]]/AlimentosSMAECOPIA2[[#This Row],[Peso_neto]]</f>
        <v>0</v>
      </c>
    </row>
    <row r="1598" spans="2:14" hidden="1" x14ac:dyDescent="0.25">
      <c r="B1598" s="17" t="s">
        <v>1661</v>
      </c>
      <c r="C1598" s="3" t="s">
        <v>12</v>
      </c>
      <c r="D1598" s="4">
        <v>10</v>
      </c>
      <c r="E1598" s="2" t="s">
        <v>10</v>
      </c>
      <c r="F1598" s="4">
        <v>10</v>
      </c>
      <c r="G1598" s="4">
        <v>10</v>
      </c>
      <c r="H1598" s="4">
        <v>34</v>
      </c>
      <c r="I1598" s="4">
        <v>8.1</v>
      </c>
      <c r="J1598" s="4">
        <v>0.3</v>
      </c>
      <c r="K1598" s="4">
        <v>0.7</v>
      </c>
      <c r="L1598" s="8">
        <v>0</v>
      </c>
      <c r="M1598" s="4" t="str">
        <f>IF(AlimentosSMAECOPIA2[[#This Row],[Categoria]]="Cereales",AlimentosSMAECOPIA2[[#This Row],[Proteina]],"")</f>
        <v/>
      </c>
      <c r="N1598" s="8">
        <f>AlimentosSMAECOPIA2[[#This Row],[Fibra]]/AlimentosSMAECOPIA2[[#This Row],[Peso_neto]]</f>
        <v>0</v>
      </c>
    </row>
    <row r="1599" spans="2:14" hidden="1" x14ac:dyDescent="0.25">
      <c r="B1599" s="17" t="s">
        <v>1662</v>
      </c>
      <c r="C1599" s="3" t="s">
        <v>12</v>
      </c>
      <c r="D1599" s="4">
        <v>10</v>
      </c>
      <c r="E1599" s="2" t="s">
        <v>10</v>
      </c>
      <c r="F1599" s="4">
        <v>10</v>
      </c>
      <c r="G1599" s="4">
        <v>10</v>
      </c>
      <c r="H1599" s="4">
        <v>33</v>
      </c>
      <c r="I1599" s="4">
        <v>5.8</v>
      </c>
      <c r="J1599" s="4">
        <v>0</v>
      </c>
      <c r="K1599" s="4">
        <v>3.1</v>
      </c>
      <c r="L1599" s="8">
        <v>0</v>
      </c>
      <c r="M1599" s="4" t="str">
        <f>IF(AlimentosSMAECOPIA2[[#This Row],[Categoria]]="Cereales",AlimentosSMAECOPIA2[[#This Row],[Proteina]],"")</f>
        <v/>
      </c>
      <c r="N1599" s="8">
        <f>AlimentosSMAECOPIA2[[#This Row],[Fibra]]/AlimentosSMAECOPIA2[[#This Row],[Peso_neto]]</f>
        <v>0</v>
      </c>
    </row>
    <row r="1600" spans="2:14" hidden="1" x14ac:dyDescent="0.25">
      <c r="B1600" s="17" t="s">
        <v>1665</v>
      </c>
      <c r="C1600" s="3" t="s">
        <v>12</v>
      </c>
      <c r="D1600" s="4">
        <v>55</v>
      </c>
      <c r="E1600" s="2" t="s">
        <v>10</v>
      </c>
      <c r="F1600" s="4">
        <v>55</v>
      </c>
      <c r="G1600" s="4">
        <v>48</v>
      </c>
      <c r="H1600" s="4">
        <v>41</v>
      </c>
      <c r="I1600" s="4">
        <v>6.7</v>
      </c>
      <c r="J1600" s="4">
        <v>1.3</v>
      </c>
      <c r="K1600" s="4">
        <v>0</v>
      </c>
      <c r="L1600" s="8">
        <v>0</v>
      </c>
      <c r="M1600" s="4" t="str">
        <f>IF(AlimentosSMAECOPIA2[[#This Row],[Categoria]]="Cereales",AlimentosSMAECOPIA2[[#This Row],[Proteina]],"")</f>
        <v/>
      </c>
      <c r="N1600" s="8">
        <f>AlimentosSMAECOPIA2[[#This Row],[Fibra]]/AlimentosSMAECOPIA2[[#This Row],[Peso_neto]]</f>
        <v>0</v>
      </c>
    </row>
    <row r="1601" spans="2:14" hidden="1" x14ac:dyDescent="0.25">
      <c r="B1601" s="17" t="s">
        <v>1667</v>
      </c>
      <c r="C1601" s="3" t="s">
        <v>12</v>
      </c>
      <c r="D1601" s="4">
        <v>0.33333333300000001</v>
      </c>
      <c r="E1601" s="2" t="s">
        <v>50</v>
      </c>
      <c r="F1601" s="4">
        <v>46</v>
      </c>
      <c r="G1601" s="4">
        <v>46</v>
      </c>
      <c r="H1601" s="4">
        <v>38</v>
      </c>
      <c r="I1601" s="4">
        <v>8</v>
      </c>
      <c r="J1601" s="4">
        <v>0.6</v>
      </c>
      <c r="K1601" s="4">
        <v>0</v>
      </c>
      <c r="L1601" s="8">
        <v>0</v>
      </c>
      <c r="M1601" s="4" t="str">
        <f>IF(AlimentosSMAECOPIA2[[#This Row],[Categoria]]="Cereales",AlimentosSMAECOPIA2[[#This Row],[Proteina]],"")</f>
        <v/>
      </c>
      <c r="N1601" s="8">
        <f>AlimentosSMAECOPIA2[[#This Row],[Fibra]]/AlimentosSMAECOPIA2[[#This Row],[Peso_neto]]</f>
        <v>0</v>
      </c>
    </row>
    <row r="1602" spans="2:14" hidden="1" x14ac:dyDescent="0.25">
      <c r="B1602" s="17" t="s">
        <v>1670</v>
      </c>
      <c r="C1602" s="3" t="s">
        <v>12</v>
      </c>
      <c r="D1602" s="4">
        <v>25</v>
      </c>
      <c r="E1602" s="2" t="s">
        <v>10</v>
      </c>
      <c r="F1602" s="4">
        <v>25</v>
      </c>
      <c r="G1602" s="4">
        <v>25</v>
      </c>
      <c r="H1602" s="4">
        <v>41</v>
      </c>
      <c r="I1602" s="4">
        <v>7.5</v>
      </c>
      <c r="J1602" s="4">
        <v>0.5</v>
      </c>
      <c r="K1602" s="4">
        <v>1.1000000000000001</v>
      </c>
      <c r="L1602" s="8">
        <v>0</v>
      </c>
      <c r="M1602" s="4" t="str">
        <f>IF(AlimentosSMAECOPIA2[[#This Row],[Categoria]]="Cereales",AlimentosSMAECOPIA2[[#This Row],[Proteina]],"")</f>
        <v/>
      </c>
      <c r="N1602" s="8">
        <f>AlimentosSMAECOPIA2[[#This Row],[Fibra]]/AlimentosSMAECOPIA2[[#This Row],[Peso_neto]]</f>
        <v>0</v>
      </c>
    </row>
    <row r="1603" spans="2:14" hidden="1" x14ac:dyDescent="0.25">
      <c r="B1603" s="17" t="s">
        <v>1673</v>
      </c>
      <c r="C1603" s="3" t="s">
        <v>12</v>
      </c>
      <c r="D1603" s="4">
        <v>30</v>
      </c>
      <c r="E1603" s="2" t="s">
        <v>10</v>
      </c>
      <c r="F1603" s="4">
        <v>30</v>
      </c>
      <c r="G1603" s="4">
        <v>30</v>
      </c>
      <c r="H1603" s="4">
        <v>36</v>
      </c>
      <c r="I1603" s="4">
        <v>7.2</v>
      </c>
      <c r="J1603" s="4">
        <v>0.8</v>
      </c>
      <c r="K1603" s="4">
        <v>0</v>
      </c>
      <c r="L1603" s="8">
        <v>0</v>
      </c>
      <c r="M1603" s="4" t="str">
        <f>IF(AlimentosSMAECOPIA2[[#This Row],[Categoria]]="Cereales",AlimentosSMAECOPIA2[[#This Row],[Proteina]],"")</f>
        <v/>
      </c>
      <c r="N1603" s="8">
        <f>AlimentosSMAECOPIA2[[#This Row],[Fibra]]/AlimentosSMAECOPIA2[[#This Row],[Peso_neto]]</f>
        <v>0</v>
      </c>
    </row>
    <row r="1604" spans="2:14" hidden="1" x14ac:dyDescent="0.25">
      <c r="B1604" s="17" t="s">
        <v>1674</v>
      </c>
      <c r="C1604" s="3" t="s">
        <v>12</v>
      </c>
      <c r="D1604" s="4">
        <v>30</v>
      </c>
      <c r="E1604" s="2" t="s">
        <v>10</v>
      </c>
      <c r="F1604" s="4">
        <v>30</v>
      </c>
      <c r="G1604" s="4">
        <v>30</v>
      </c>
      <c r="H1604" s="4">
        <v>36</v>
      </c>
      <c r="I1604" s="4">
        <v>7.2</v>
      </c>
      <c r="J1604" s="4">
        <v>0.8</v>
      </c>
      <c r="K1604" s="4">
        <v>0</v>
      </c>
      <c r="L1604" s="8">
        <v>0</v>
      </c>
      <c r="M1604" s="4" t="str">
        <f>IF(AlimentosSMAECOPIA2[[#This Row],[Categoria]]="Cereales",AlimentosSMAECOPIA2[[#This Row],[Proteina]],"")</f>
        <v/>
      </c>
      <c r="N1604" s="8">
        <f>AlimentosSMAECOPIA2[[#This Row],[Fibra]]/AlimentosSMAECOPIA2[[#This Row],[Peso_neto]]</f>
        <v>0</v>
      </c>
    </row>
    <row r="1605" spans="2:14" hidden="1" x14ac:dyDescent="0.25">
      <c r="B1605" s="17" t="s">
        <v>1702</v>
      </c>
      <c r="C1605" s="3" t="s">
        <v>12</v>
      </c>
      <c r="D1605" s="4">
        <v>30</v>
      </c>
      <c r="E1605" s="2" t="s">
        <v>10</v>
      </c>
      <c r="F1605" s="4">
        <v>30</v>
      </c>
      <c r="G1605" s="4">
        <v>30</v>
      </c>
      <c r="H1605" s="4">
        <v>35</v>
      </c>
      <c r="I1605" s="4">
        <v>6.5</v>
      </c>
      <c r="J1605" s="4">
        <v>0.5</v>
      </c>
      <c r="K1605" s="4">
        <v>1</v>
      </c>
      <c r="L1605" s="8">
        <v>0</v>
      </c>
      <c r="M1605" s="4" t="str">
        <f>IF(AlimentosSMAECOPIA2[[#This Row],[Categoria]]="Cereales",AlimentosSMAECOPIA2[[#This Row],[Proteina]],"")</f>
        <v/>
      </c>
      <c r="N1605" s="8">
        <f>AlimentosSMAECOPIA2[[#This Row],[Fibra]]/AlimentosSMAECOPIA2[[#This Row],[Peso_neto]]</f>
        <v>0</v>
      </c>
    </row>
    <row r="1606" spans="2:14" hidden="1" x14ac:dyDescent="0.25">
      <c r="B1606" s="17" t="s">
        <v>1704</v>
      </c>
      <c r="C1606" s="3" t="s">
        <v>12</v>
      </c>
      <c r="D1606" s="4">
        <v>3</v>
      </c>
      <c r="E1606" s="2" t="s">
        <v>52</v>
      </c>
      <c r="F1606" s="4">
        <v>48</v>
      </c>
      <c r="G1606" s="4">
        <v>48</v>
      </c>
      <c r="H1606" s="4">
        <v>43</v>
      </c>
      <c r="I1606" s="4">
        <v>6.6</v>
      </c>
      <c r="J1606" s="4">
        <v>0.9</v>
      </c>
      <c r="K1606" s="4">
        <v>1.7</v>
      </c>
      <c r="L1606" s="8">
        <v>0</v>
      </c>
      <c r="M1606" s="4" t="str">
        <f>IF(AlimentosSMAECOPIA2[[#This Row],[Categoria]]="Cereales",AlimentosSMAECOPIA2[[#This Row],[Proteina]],"")</f>
        <v/>
      </c>
      <c r="N1606" s="8">
        <f>AlimentosSMAECOPIA2[[#This Row],[Fibra]]/AlimentosSMAECOPIA2[[#This Row],[Peso_neto]]</f>
        <v>0</v>
      </c>
    </row>
    <row r="1607" spans="2:14" hidden="1" x14ac:dyDescent="0.25">
      <c r="B1607" s="17" t="s">
        <v>1705</v>
      </c>
      <c r="C1607" s="3" t="s">
        <v>12</v>
      </c>
      <c r="D1607" s="4">
        <v>0.5</v>
      </c>
      <c r="E1607" s="2" t="s">
        <v>50</v>
      </c>
      <c r="F1607" s="4">
        <v>57</v>
      </c>
      <c r="G1607" s="4">
        <v>57</v>
      </c>
      <c r="H1607" s="4">
        <v>41</v>
      </c>
      <c r="I1607" s="4">
        <v>7</v>
      </c>
      <c r="J1607" s="4">
        <v>0.6</v>
      </c>
      <c r="K1607" s="4">
        <v>1.5</v>
      </c>
      <c r="L1607" s="8">
        <v>0</v>
      </c>
      <c r="M1607" s="4" t="str">
        <f>IF(AlimentosSMAECOPIA2[[#This Row],[Categoria]]="Cereales",AlimentosSMAECOPIA2[[#This Row],[Proteina]],"")</f>
        <v/>
      </c>
      <c r="N1607" s="8">
        <f>AlimentosSMAECOPIA2[[#This Row],[Fibra]]/AlimentosSMAECOPIA2[[#This Row],[Peso_neto]]</f>
        <v>0</v>
      </c>
    </row>
    <row r="1608" spans="2:14" hidden="1" x14ac:dyDescent="0.25">
      <c r="B1608" s="17" t="s">
        <v>1706</v>
      </c>
      <c r="C1608" s="3" t="s">
        <v>12</v>
      </c>
      <c r="D1608" s="4">
        <v>3</v>
      </c>
      <c r="E1608" s="2" t="s">
        <v>52</v>
      </c>
      <c r="F1608" s="4">
        <v>48</v>
      </c>
      <c r="G1608" s="4">
        <v>48</v>
      </c>
      <c r="H1608" s="4">
        <v>43</v>
      </c>
      <c r="I1608" s="4">
        <v>6.6</v>
      </c>
      <c r="J1608" s="4">
        <v>0.9</v>
      </c>
      <c r="K1608" s="4">
        <v>1.7</v>
      </c>
      <c r="L1608" s="8">
        <v>0</v>
      </c>
      <c r="M1608" s="4" t="str">
        <f>IF(AlimentosSMAECOPIA2[[#This Row],[Categoria]]="Cereales",AlimentosSMAECOPIA2[[#This Row],[Proteina]],"")</f>
        <v/>
      </c>
      <c r="N1608" s="8">
        <f>AlimentosSMAECOPIA2[[#This Row],[Fibra]]/AlimentosSMAECOPIA2[[#This Row],[Peso_neto]]</f>
        <v>0</v>
      </c>
    </row>
    <row r="1609" spans="2:14" hidden="1" x14ac:dyDescent="0.25">
      <c r="B1609" s="17" t="s">
        <v>1707</v>
      </c>
      <c r="C1609" s="3" t="s">
        <v>12</v>
      </c>
      <c r="D1609" s="4">
        <v>0.25</v>
      </c>
      <c r="E1609" s="2" t="s">
        <v>50</v>
      </c>
      <c r="F1609" s="4">
        <v>57</v>
      </c>
      <c r="G1609" s="4">
        <v>57</v>
      </c>
      <c r="H1609" s="4">
        <v>41</v>
      </c>
      <c r="I1609" s="4">
        <v>7</v>
      </c>
      <c r="J1609" s="4">
        <v>0.6</v>
      </c>
      <c r="K1609" s="4">
        <v>1.5</v>
      </c>
      <c r="L1609" s="8">
        <v>0</v>
      </c>
      <c r="M1609" s="4" t="str">
        <f>IF(AlimentosSMAECOPIA2[[#This Row],[Categoria]]="Cereales",AlimentosSMAECOPIA2[[#This Row],[Proteina]],"")</f>
        <v/>
      </c>
      <c r="N1609" s="8">
        <f>AlimentosSMAECOPIA2[[#This Row],[Fibra]]/AlimentosSMAECOPIA2[[#This Row],[Peso_neto]]</f>
        <v>0</v>
      </c>
    </row>
    <row r="1610" spans="2:14" hidden="1" x14ac:dyDescent="0.25">
      <c r="B1610" s="17" t="s">
        <v>1739</v>
      </c>
      <c r="C1610" s="3" t="s">
        <v>12</v>
      </c>
      <c r="D1610" s="4">
        <v>1</v>
      </c>
      <c r="E1610" s="2" t="s">
        <v>476</v>
      </c>
      <c r="F1610" s="4">
        <v>28</v>
      </c>
      <c r="G1610" s="4">
        <v>28</v>
      </c>
      <c r="H1610" s="4">
        <v>39</v>
      </c>
      <c r="I1610" s="4">
        <v>8.9</v>
      </c>
      <c r="J1610" s="4">
        <v>0</v>
      </c>
      <c r="K1610" s="4">
        <v>1</v>
      </c>
      <c r="L1610" s="8">
        <v>0</v>
      </c>
      <c r="M1610" s="4" t="str">
        <f>IF(AlimentosSMAECOPIA2[[#This Row],[Categoria]]="Cereales",AlimentosSMAECOPIA2[[#This Row],[Proteina]],"")</f>
        <v/>
      </c>
      <c r="N1610" s="8">
        <f>AlimentosSMAECOPIA2[[#This Row],[Fibra]]/AlimentosSMAECOPIA2[[#This Row],[Peso_neto]]</f>
        <v>0</v>
      </c>
    </row>
    <row r="1611" spans="2:14" hidden="1" x14ac:dyDescent="0.25">
      <c r="B1611" s="17" t="s">
        <v>1764</v>
      </c>
      <c r="C1611" s="3" t="s">
        <v>12</v>
      </c>
      <c r="D1611" s="4">
        <v>1</v>
      </c>
      <c r="E1611" s="2" t="s">
        <v>476</v>
      </c>
      <c r="F1611" s="4">
        <v>28</v>
      </c>
      <c r="G1611" s="4">
        <v>28</v>
      </c>
      <c r="H1611" s="4">
        <v>50</v>
      </c>
      <c r="I1611" s="4">
        <v>8</v>
      </c>
      <c r="J1611" s="4">
        <v>1.4</v>
      </c>
      <c r="K1611" s="4">
        <v>1</v>
      </c>
      <c r="L1611" s="8">
        <v>0</v>
      </c>
      <c r="M1611" s="4" t="str">
        <f>IF(AlimentosSMAECOPIA2[[#This Row],[Categoria]]="Cereales",AlimentosSMAECOPIA2[[#This Row],[Proteina]],"")</f>
        <v/>
      </c>
      <c r="N1611" s="8">
        <f>AlimentosSMAECOPIA2[[#This Row],[Fibra]]/AlimentosSMAECOPIA2[[#This Row],[Peso_neto]]</f>
        <v>0</v>
      </c>
    </row>
    <row r="1612" spans="2:14" hidden="1" x14ac:dyDescent="0.25">
      <c r="B1612" s="17" t="s">
        <v>1790</v>
      </c>
      <c r="C1612" s="3" t="s">
        <v>12</v>
      </c>
      <c r="D1612" s="4">
        <v>350</v>
      </c>
      <c r="E1612" s="2" t="s">
        <v>10</v>
      </c>
      <c r="F1612" s="4">
        <v>350</v>
      </c>
      <c r="G1612" s="4">
        <v>35</v>
      </c>
      <c r="H1612" s="4">
        <v>35</v>
      </c>
      <c r="I1612" s="4">
        <v>7.2</v>
      </c>
      <c r="J1612" s="4">
        <v>5</v>
      </c>
      <c r="K1612" s="4">
        <v>0</v>
      </c>
      <c r="L1612" s="8">
        <v>0</v>
      </c>
      <c r="M1612" s="4" t="str">
        <f>IF(AlimentosSMAECOPIA2[[#This Row],[Categoria]]="Cereales",AlimentosSMAECOPIA2[[#This Row],[Proteina]],"")</f>
        <v/>
      </c>
      <c r="N1612" s="8">
        <f>AlimentosSMAECOPIA2[[#This Row],[Fibra]]/AlimentosSMAECOPIA2[[#This Row],[Peso_neto]]</f>
        <v>0</v>
      </c>
    </row>
    <row r="1613" spans="2:14" hidden="1" x14ac:dyDescent="0.25">
      <c r="B1613" s="17" t="s">
        <v>1797</v>
      </c>
      <c r="C1613" s="3" t="s">
        <v>12</v>
      </c>
      <c r="D1613" s="4">
        <v>40</v>
      </c>
      <c r="E1613" s="2" t="s">
        <v>10</v>
      </c>
      <c r="F1613" s="4">
        <v>40</v>
      </c>
      <c r="G1613" s="4">
        <v>36</v>
      </c>
      <c r="H1613" s="4">
        <v>39</v>
      </c>
      <c r="I1613" s="4">
        <v>6.5</v>
      </c>
      <c r="J1613" s="4">
        <v>1.2</v>
      </c>
      <c r="K1613" s="4">
        <v>0.3</v>
      </c>
      <c r="L1613" s="8">
        <v>0</v>
      </c>
      <c r="M1613" s="4" t="str">
        <f>IF(AlimentosSMAECOPIA2[[#This Row],[Categoria]]="Cereales",AlimentosSMAECOPIA2[[#This Row],[Proteina]],"")</f>
        <v/>
      </c>
      <c r="N1613" s="8">
        <f>AlimentosSMAECOPIA2[[#This Row],[Fibra]]/AlimentosSMAECOPIA2[[#This Row],[Peso_neto]]</f>
        <v>0</v>
      </c>
    </row>
    <row r="1614" spans="2:14" hidden="1" x14ac:dyDescent="0.25">
      <c r="B1614" s="17" t="s">
        <v>1798</v>
      </c>
      <c r="C1614" s="3" t="s">
        <v>12</v>
      </c>
      <c r="D1614" s="4">
        <v>28</v>
      </c>
      <c r="E1614" s="2" t="s">
        <v>10</v>
      </c>
      <c r="F1614" s="4">
        <v>28</v>
      </c>
      <c r="G1614" s="4">
        <v>28</v>
      </c>
      <c r="H1614" s="4">
        <v>42</v>
      </c>
      <c r="I1614" s="4">
        <v>7.1</v>
      </c>
      <c r="J1614" s="4">
        <v>1.3</v>
      </c>
      <c r="K1614" s="4">
        <v>0</v>
      </c>
      <c r="L1614" s="8">
        <v>0</v>
      </c>
      <c r="M1614" s="4" t="str">
        <f>IF(AlimentosSMAECOPIA2[[#This Row],[Categoria]]="Cereales",AlimentosSMAECOPIA2[[#This Row],[Proteina]],"")</f>
        <v/>
      </c>
      <c r="N1614" s="8">
        <f>AlimentosSMAECOPIA2[[#This Row],[Fibra]]/AlimentosSMAECOPIA2[[#This Row],[Peso_neto]]</f>
        <v>0</v>
      </c>
    </row>
    <row r="1615" spans="2:14" hidden="1" x14ac:dyDescent="0.25">
      <c r="B1615" s="17" t="s">
        <v>1799</v>
      </c>
      <c r="C1615" s="3" t="s">
        <v>12</v>
      </c>
      <c r="D1615" s="4">
        <v>25</v>
      </c>
      <c r="E1615" s="2" t="s">
        <v>10</v>
      </c>
      <c r="F1615" s="4">
        <v>25</v>
      </c>
      <c r="G1615" s="4">
        <v>25</v>
      </c>
      <c r="H1615" s="4">
        <v>40</v>
      </c>
      <c r="I1615" s="4">
        <v>6.8</v>
      </c>
      <c r="J1615" s="4">
        <v>1.2</v>
      </c>
      <c r="K1615" s="4">
        <v>0</v>
      </c>
      <c r="L1615" s="8">
        <v>0</v>
      </c>
      <c r="M1615" s="4" t="str">
        <f>IF(AlimentosSMAECOPIA2[[#This Row],[Categoria]]="Cereales",AlimentosSMAECOPIA2[[#This Row],[Proteina]],"")</f>
        <v/>
      </c>
      <c r="N1615" s="8">
        <f>AlimentosSMAECOPIA2[[#This Row],[Fibra]]/AlimentosSMAECOPIA2[[#This Row],[Peso_neto]]</f>
        <v>0</v>
      </c>
    </row>
    <row r="1616" spans="2:14" hidden="1" x14ac:dyDescent="0.25">
      <c r="B1616" s="17" t="s">
        <v>1800</v>
      </c>
      <c r="C1616" s="3" t="s">
        <v>12</v>
      </c>
      <c r="D1616" s="4">
        <v>25</v>
      </c>
      <c r="E1616" s="2" t="s">
        <v>10</v>
      </c>
      <c r="F1616" s="4">
        <v>25</v>
      </c>
      <c r="G1616" s="4">
        <v>25</v>
      </c>
      <c r="H1616" s="4">
        <v>41</v>
      </c>
      <c r="I1616" s="4">
        <v>6.6</v>
      </c>
      <c r="J1616" s="4">
        <v>1.4</v>
      </c>
      <c r="K1616" s="4">
        <v>0</v>
      </c>
      <c r="L1616" s="8">
        <v>0</v>
      </c>
      <c r="M1616" s="4" t="str">
        <f>IF(AlimentosSMAECOPIA2[[#This Row],[Categoria]]="Cereales",AlimentosSMAECOPIA2[[#This Row],[Proteina]],"")</f>
        <v/>
      </c>
      <c r="N1616" s="8">
        <f>AlimentosSMAECOPIA2[[#This Row],[Fibra]]/AlimentosSMAECOPIA2[[#This Row],[Peso_neto]]</f>
        <v>0</v>
      </c>
    </row>
    <row r="1617" spans="2:14" hidden="1" x14ac:dyDescent="0.25">
      <c r="B1617" s="17" t="s">
        <v>1801</v>
      </c>
      <c r="C1617" s="3" t="s">
        <v>12</v>
      </c>
      <c r="D1617" s="4">
        <v>2.5</v>
      </c>
      <c r="E1617" s="2" t="s">
        <v>476</v>
      </c>
      <c r="F1617" s="4">
        <v>33</v>
      </c>
      <c r="G1617" s="4">
        <v>33</v>
      </c>
      <c r="H1617" s="4">
        <v>36</v>
      </c>
      <c r="I1617" s="4">
        <v>6.6</v>
      </c>
      <c r="J1617" s="4">
        <v>0.9</v>
      </c>
      <c r="K1617" s="4">
        <v>0.5</v>
      </c>
      <c r="L1617" s="8">
        <v>0</v>
      </c>
      <c r="M1617" s="4" t="str">
        <f>IF(AlimentosSMAECOPIA2[[#This Row],[Categoria]]="Cereales",AlimentosSMAECOPIA2[[#This Row],[Proteina]],"")</f>
        <v/>
      </c>
      <c r="N1617" s="8">
        <f>AlimentosSMAECOPIA2[[#This Row],[Fibra]]/AlimentosSMAECOPIA2[[#This Row],[Peso_neto]]</f>
        <v>0</v>
      </c>
    </row>
    <row r="1618" spans="2:14" hidden="1" x14ac:dyDescent="0.25">
      <c r="B1618" s="17" t="s">
        <v>1802</v>
      </c>
      <c r="C1618" s="3" t="s">
        <v>12</v>
      </c>
      <c r="D1618" s="4">
        <v>75</v>
      </c>
      <c r="E1618" s="2" t="s">
        <v>10</v>
      </c>
      <c r="F1618" s="4">
        <v>75</v>
      </c>
      <c r="G1618" s="4">
        <v>38</v>
      </c>
      <c r="H1618" s="4">
        <v>33</v>
      </c>
      <c r="I1618" s="4">
        <v>7.2</v>
      </c>
      <c r="J1618" s="4">
        <v>0.3</v>
      </c>
      <c r="K1618" s="4">
        <v>0</v>
      </c>
      <c r="L1618" s="8">
        <v>0</v>
      </c>
      <c r="M1618" s="4" t="str">
        <f>IF(AlimentosSMAECOPIA2[[#This Row],[Categoria]]="Cereales",AlimentosSMAECOPIA2[[#This Row],[Proteina]],"")</f>
        <v/>
      </c>
      <c r="N1618" s="8">
        <f>AlimentosSMAECOPIA2[[#This Row],[Fibra]]/AlimentosSMAECOPIA2[[#This Row],[Peso_neto]]</f>
        <v>0</v>
      </c>
    </row>
    <row r="1619" spans="2:14" hidden="1" x14ac:dyDescent="0.25">
      <c r="B1619" s="17" t="s">
        <v>1803</v>
      </c>
      <c r="C1619" s="3" t="s">
        <v>12</v>
      </c>
      <c r="D1619" s="4">
        <v>30</v>
      </c>
      <c r="E1619" s="2" t="s">
        <v>10</v>
      </c>
      <c r="F1619" s="4">
        <v>30</v>
      </c>
      <c r="G1619" s="4">
        <v>30</v>
      </c>
      <c r="H1619" s="4">
        <v>34</v>
      </c>
      <c r="I1619" s="4">
        <v>7.3</v>
      </c>
      <c r="J1619" s="4">
        <v>0.3</v>
      </c>
      <c r="K1619" s="4">
        <v>0</v>
      </c>
      <c r="L1619" s="8">
        <v>0</v>
      </c>
      <c r="M1619" s="4" t="str">
        <f>IF(AlimentosSMAECOPIA2[[#This Row],[Categoria]]="Cereales",AlimentosSMAECOPIA2[[#This Row],[Proteina]],"")</f>
        <v/>
      </c>
      <c r="N1619" s="8">
        <f>AlimentosSMAECOPIA2[[#This Row],[Fibra]]/AlimentosSMAECOPIA2[[#This Row],[Peso_neto]]</f>
        <v>0</v>
      </c>
    </row>
    <row r="1620" spans="2:14" hidden="1" x14ac:dyDescent="0.25">
      <c r="B1620" s="17" t="s">
        <v>1804</v>
      </c>
      <c r="C1620" s="3" t="s">
        <v>12</v>
      </c>
      <c r="D1620" s="4">
        <v>40</v>
      </c>
      <c r="E1620" s="2" t="s">
        <v>10</v>
      </c>
      <c r="F1620" s="4">
        <v>40</v>
      </c>
      <c r="G1620" s="4">
        <v>40</v>
      </c>
      <c r="H1620" s="4">
        <v>35</v>
      </c>
      <c r="I1620" s="4">
        <v>7.6</v>
      </c>
      <c r="J1620" s="4">
        <v>0.3</v>
      </c>
      <c r="K1620" s="4">
        <v>0</v>
      </c>
      <c r="L1620" s="8">
        <v>0</v>
      </c>
      <c r="M1620" s="4" t="str">
        <f>IF(AlimentosSMAECOPIA2[[#This Row],[Categoria]]="Cereales",AlimentosSMAECOPIA2[[#This Row],[Proteina]],"")</f>
        <v/>
      </c>
      <c r="N1620" s="8">
        <f>AlimentosSMAECOPIA2[[#This Row],[Fibra]]/AlimentosSMAECOPIA2[[#This Row],[Peso_neto]]</f>
        <v>0</v>
      </c>
    </row>
    <row r="1621" spans="2:14" hidden="1" x14ac:dyDescent="0.25">
      <c r="B1621" s="17" t="s">
        <v>1835</v>
      </c>
      <c r="C1621" s="3" t="s">
        <v>12</v>
      </c>
      <c r="D1621" s="4">
        <v>35</v>
      </c>
      <c r="E1621" s="2" t="s">
        <v>10</v>
      </c>
      <c r="F1621" s="4">
        <v>35</v>
      </c>
      <c r="G1621" s="4">
        <v>35</v>
      </c>
      <c r="H1621" s="4">
        <v>41</v>
      </c>
      <c r="I1621" s="4">
        <v>6.4</v>
      </c>
      <c r="J1621" s="4">
        <v>1.5</v>
      </c>
      <c r="K1621" s="4">
        <v>0</v>
      </c>
      <c r="L1621" s="8">
        <v>0</v>
      </c>
      <c r="M1621" s="4" t="str">
        <f>IF(AlimentosSMAECOPIA2[[#This Row],[Categoria]]="Cereales",AlimentosSMAECOPIA2[[#This Row],[Proteina]],"")</f>
        <v/>
      </c>
      <c r="N1621" s="8">
        <f>AlimentosSMAECOPIA2[[#This Row],[Fibra]]/AlimentosSMAECOPIA2[[#This Row],[Peso_neto]]</f>
        <v>0</v>
      </c>
    </row>
    <row r="1622" spans="2:14" hidden="1" x14ac:dyDescent="0.25">
      <c r="B1622" s="17" t="s">
        <v>1872</v>
      </c>
      <c r="C1622" s="3" t="s">
        <v>12</v>
      </c>
      <c r="D1622" s="4">
        <v>65</v>
      </c>
      <c r="E1622" s="2" t="s">
        <v>10</v>
      </c>
      <c r="F1622" s="4">
        <v>65</v>
      </c>
      <c r="G1622" s="4">
        <v>65</v>
      </c>
      <c r="H1622" s="4">
        <v>35</v>
      </c>
      <c r="I1622" s="4">
        <v>7</v>
      </c>
      <c r="J1622" s="4">
        <v>0.8</v>
      </c>
      <c r="K1622" s="4">
        <v>0</v>
      </c>
      <c r="L1622" s="8">
        <v>0</v>
      </c>
      <c r="M1622" s="4" t="str">
        <f>IF(AlimentosSMAECOPIA2[[#This Row],[Categoria]]="Cereales",AlimentosSMAECOPIA2[[#This Row],[Proteina]],"")</f>
        <v/>
      </c>
      <c r="N1622" s="8">
        <f>AlimentosSMAECOPIA2[[#This Row],[Fibra]]/AlimentosSMAECOPIA2[[#This Row],[Peso_neto]]</f>
        <v>0</v>
      </c>
    </row>
    <row r="1623" spans="2:14" hidden="1" x14ac:dyDescent="0.25">
      <c r="B1623" s="17" t="s">
        <v>1915</v>
      </c>
      <c r="C1623" s="3" t="s">
        <v>12</v>
      </c>
      <c r="D1623" s="4">
        <v>40</v>
      </c>
      <c r="E1623" s="2" t="s">
        <v>10</v>
      </c>
      <c r="F1623" s="4">
        <v>40</v>
      </c>
      <c r="G1623" s="4">
        <v>40</v>
      </c>
      <c r="H1623" s="4">
        <v>40</v>
      </c>
      <c r="I1623" s="4">
        <v>4.9000000000000004</v>
      </c>
      <c r="J1623" s="4">
        <v>0.6</v>
      </c>
      <c r="K1623" s="4">
        <v>3.7</v>
      </c>
      <c r="L1623" s="8">
        <v>0</v>
      </c>
      <c r="M1623" s="4" t="str">
        <f>IF(AlimentosSMAECOPIA2[[#This Row],[Categoria]]="Cereales",AlimentosSMAECOPIA2[[#This Row],[Proteina]],"")</f>
        <v/>
      </c>
      <c r="N1623" s="8">
        <f>AlimentosSMAECOPIA2[[#This Row],[Fibra]]/AlimentosSMAECOPIA2[[#This Row],[Peso_neto]]</f>
        <v>0</v>
      </c>
    </row>
    <row r="1624" spans="2:14" hidden="1" x14ac:dyDescent="0.25">
      <c r="B1624" s="17" t="s">
        <v>1916</v>
      </c>
      <c r="C1624" s="3" t="s">
        <v>12</v>
      </c>
      <c r="D1624" s="4">
        <v>0.66666666699999999</v>
      </c>
      <c r="E1624" s="2" t="s">
        <v>226</v>
      </c>
      <c r="F1624" s="4">
        <v>40</v>
      </c>
      <c r="G1624" s="4">
        <v>40</v>
      </c>
      <c r="H1624" s="4">
        <v>39</v>
      </c>
      <c r="I1624" s="4">
        <v>6</v>
      </c>
      <c r="J1624" s="4">
        <v>0.4</v>
      </c>
      <c r="K1624" s="4">
        <v>2.7</v>
      </c>
      <c r="L1624" s="8">
        <v>0</v>
      </c>
      <c r="M1624" s="4" t="str">
        <f>IF(AlimentosSMAECOPIA2[[#This Row],[Categoria]]="Cereales",AlimentosSMAECOPIA2[[#This Row],[Proteina]],"")</f>
        <v/>
      </c>
      <c r="N1624" s="8">
        <f>AlimentosSMAECOPIA2[[#This Row],[Fibra]]/AlimentosSMAECOPIA2[[#This Row],[Peso_neto]]</f>
        <v>0</v>
      </c>
    </row>
    <row r="1625" spans="2:14" hidden="1" x14ac:dyDescent="0.25">
      <c r="B1625" s="17" t="s">
        <v>1928</v>
      </c>
      <c r="C1625" s="3" t="s">
        <v>12</v>
      </c>
      <c r="D1625" s="4">
        <v>0.25</v>
      </c>
      <c r="E1625" s="2" t="s">
        <v>45</v>
      </c>
      <c r="F1625" s="4">
        <v>30</v>
      </c>
      <c r="G1625" s="4">
        <v>30</v>
      </c>
      <c r="H1625" s="4">
        <v>36</v>
      </c>
      <c r="I1625" s="4">
        <v>7.2</v>
      </c>
      <c r="J1625" s="4">
        <v>0.8</v>
      </c>
      <c r="K1625" s="4">
        <v>0</v>
      </c>
      <c r="L1625" s="8">
        <v>0</v>
      </c>
      <c r="M1625" s="4" t="str">
        <f>IF(AlimentosSMAECOPIA2[[#This Row],[Categoria]]="Cereales",AlimentosSMAECOPIA2[[#This Row],[Proteina]],"")</f>
        <v/>
      </c>
      <c r="N1625" s="8">
        <f>AlimentosSMAECOPIA2[[#This Row],[Fibra]]/AlimentosSMAECOPIA2[[#This Row],[Peso_neto]]</f>
        <v>0</v>
      </c>
    </row>
    <row r="1626" spans="2:14" hidden="1" x14ac:dyDescent="0.25">
      <c r="B1626" s="17" t="s">
        <v>1929</v>
      </c>
      <c r="C1626" s="3" t="s">
        <v>12</v>
      </c>
      <c r="D1626" s="4">
        <v>0.25</v>
      </c>
      <c r="E1626" s="2" t="s">
        <v>45</v>
      </c>
      <c r="F1626" s="4">
        <v>30</v>
      </c>
      <c r="G1626" s="4">
        <v>30</v>
      </c>
      <c r="H1626" s="4">
        <v>36</v>
      </c>
      <c r="I1626" s="4">
        <v>7.2</v>
      </c>
      <c r="J1626" s="4">
        <v>0.8</v>
      </c>
      <c r="K1626" s="4">
        <v>0</v>
      </c>
      <c r="L1626" s="8">
        <v>0</v>
      </c>
      <c r="M1626" s="4" t="str">
        <f>IF(AlimentosSMAECOPIA2[[#This Row],[Categoria]]="Cereales",AlimentosSMAECOPIA2[[#This Row],[Proteina]],"")</f>
        <v/>
      </c>
      <c r="N1626" s="8">
        <f>AlimentosSMAECOPIA2[[#This Row],[Fibra]]/AlimentosSMAECOPIA2[[#This Row],[Peso_neto]]</f>
        <v>0</v>
      </c>
    </row>
    <row r="1627" spans="2:14" hidden="1" x14ac:dyDescent="0.25">
      <c r="B1627" s="17" t="s">
        <v>1978</v>
      </c>
      <c r="C1627" s="3" t="s">
        <v>12</v>
      </c>
      <c r="D1627" s="4">
        <v>35</v>
      </c>
      <c r="E1627" s="2" t="s">
        <v>10</v>
      </c>
      <c r="F1627" s="4">
        <v>35</v>
      </c>
      <c r="G1627" s="4">
        <v>35</v>
      </c>
      <c r="H1627" s="4">
        <v>42</v>
      </c>
      <c r="I1627" s="4">
        <v>7.2</v>
      </c>
      <c r="J1627" s="4">
        <v>1.2</v>
      </c>
      <c r="K1627" s="4">
        <v>0</v>
      </c>
      <c r="L1627" s="8">
        <v>0</v>
      </c>
      <c r="M1627" s="4" t="str">
        <f>IF(AlimentosSMAECOPIA2[[#This Row],[Categoria]]="Cereales",AlimentosSMAECOPIA2[[#This Row],[Proteina]],"")</f>
        <v/>
      </c>
      <c r="N1627" s="8">
        <f>AlimentosSMAECOPIA2[[#This Row],[Fibra]]/AlimentosSMAECOPIA2[[#This Row],[Peso_neto]]</f>
        <v>0</v>
      </c>
    </row>
    <row r="1628" spans="2:14" hidden="1" x14ac:dyDescent="0.25">
      <c r="B1628" s="17" t="s">
        <v>1983</v>
      </c>
      <c r="C1628" s="3" t="s">
        <v>12</v>
      </c>
      <c r="D1628" s="4">
        <v>25</v>
      </c>
      <c r="E1628" s="2" t="s">
        <v>10</v>
      </c>
      <c r="F1628" s="4">
        <v>25</v>
      </c>
      <c r="G1628" s="4">
        <v>23</v>
      </c>
      <c r="H1628" s="4">
        <v>42</v>
      </c>
      <c r="I1628" s="4">
        <v>6</v>
      </c>
      <c r="J1628" s="4">
        <v>1.8</v>
      </c>
      <c r="K1628" s="4">
        <v>0</v>
      </c>
      <c r="L1628" s="8">
        <v>0</v>
      </c>
      <c r="M1628" s="4" t="str">
        <f>IF(AlimentosSMAECOPIA2[[#This Row],[Categoria]]="Cereales",AlimentosSMAECOPIA2[[#This Row],[Proteina]],"")</f>
        <v/>
      </c>
      <c r="N1628" s="8">
        <f>AlimentosSMAECOPIA2[[#This Row],[Fibra]]/AlimentosSMAECOPIA2[[#This Row],[Peso_neto]]</f>
        <v>0</v>
      </c>
    </row>
    <row r="1629" spans="2:14" hidden="1" x14ac:dyDescent="0.25">
      <c r="B1629" s="17" t="s">
        <v>1984</v>
      </c>
      <c r="C1629" s="3" t="s">
        <v>12</v>
      </c>
      <c r="D1629" s="4">
        <v>30</v>
      </c>
      <c r="E1629" s="2" t="s">
        <v>10</v>
      </c>
      <c r="F1629" s="4">
        <v>30</v>
      </c>
      <c r="G1629" s="4">
        <v>27</v>
      </c>
      <c r="H1629" s="4">
        <v>42</v>
      </c>
      <c r="I1629" s="4">
        <v>5.9</v>
      </c>
      <c r="J1629" s="4">
        <v>1.9</v>
      </c>
      <c r="K1629" s="4">
        <v>0</v>
      </c>
      <c r="L1629" s="8">
        <v>0</v>
      </c>
      <c r="M1629" s="4" t="str">
        <f>IF(AlimentosSMAECOPIA2[[#This Row],[Categoria]]="Cereales",AlimentosSMAECOPIA2[[#This Row],[Proteina]],"")</f>
        <v/>
      </c>
      <c r="N1629" s="8">
        <f>AlimentosSMAECOPIA2[[#This Row],[Fibra]]/AlimentosSMAECOPIA2[[#This Row],[Peso_neto]]</f>
        <v>0</v>
      </c>
    </row>
    <row r="1630" spans="2:14" hidden="1" x14ac:dyDescent="0.25">
      <c r="B1630" s="17" t="s">
        <v>151</v>
      </c>
      <c r="C1630" s="3" t="s">
        <v>24</v>
      </c>
      <c r="D1630" s="4">
        <v>0.25</v>
      </c>
      <c r="E1630" s="2" t="s">
        <v>152</v>
      </c>
      <c r="F1630" s="4">
        <v>46</v>
      </c>
      <c r="G1630" s="4">
        <v>46</v>
      </c>
      <c r="H1630" s="4">
        <v>73</v>
      </c>
      <c r="I1630" s="4">
        <v>8.3000000000000007</v>
      </c>
      <c r="J1630" s="4">
        <v>4.2</v>
      </c>
      <c r="K1630" s="4">
        <v>0</v>
      </c>
      <c r="L1630" s="8">
        <v>0</v>
      </c>
      <c r="M1630" s="4" t="str">
        <f>IF(AlimentosSMAECOPIA2[[#This Row],[Categoria]]="Cereales",AlimentosSMAECOPIA2[[#This Row],[Proteina]],"")</f>
        <v/>
      </c>
      <c r="N1630" s="8">
        <f>AlimentosSMAECOPIA2[[#This Row],[Fibra]]/AlimentosSMAECOPIA2[[#This Row],[Peso_neto]]</f>
        <v>0</v>
      </c>
    </row>
    <row r="1631" spans="2:14" hidden="1" x14ac:dyDescent="0.25">
      <c r="B1631" s="17" t="s">
        <v>254</v>
      </c>
      <c r="C1631" s="3" t="s">
        <v>24</v>
      </c>
      <c r="D1631" s="4">
        <v>25</v>
      </c>
      <c r="E1631" s="2" t="s">
        <v>10</v>
      </c>
      <c r="F1631" s="4">
        <v>25</v>
      </c>
      <c r="G1631" s="4">
        <v>25</v>
      </c>
      <c r="H1631" s="4">
        <v>71</v>
      </c>
      <c r="I1631" s="4">
        <v>7.2</v>
      </c>
      <c r="J1631" s="4">
        <v>4.5</v>
      </c>
      <c r="K1631" s="4">
        <v>0</v>
      </c>
      <c r="L1631" s="8">
        <v>0</v>
      </c>
      <c r="M1631" s="4" t="str">
        <f>IF(AlimentosSMAECOPIA2[[#This Row],[Categoria]]="Cereales",AlimentosSMAECOPIA2[[#This Row],[Proteina]],"")</f>
        <v/>
      </c>
      <c r="N1631" s="8">
        <f>AlimentosSMAECOPIA2[[#This Row],[Fibra]]/AlimentosSMAECOPIA2[[#This Row],[Peso_neto]]</f>
        <v>0</v>
      </c>
    </row>
    <row r="1632" spans="2:14" hidden="1" x14ac:dyDescent="0.25">
      <c r="B1632" s="17" t="s">
        <v>261</v>
      </c>
      <c r="C1632" s="3" t="s">
        <v>24</v>
      </c>
      <c r="D1632" s="4">
        <v>25</v>
      </c>
      <c r="E1632" s="2" t="s">
        <v>10</v>
      </c>
      <c r="F1632" s="4">
        <v>25</v>
      </c>
      <c r="G1632" s="4">
        <v>25</v>
      </c>
      <c r="H1632" s="4">
        <v>71</v>
      </c>
      <c r="I1632" s="4">
        <v>7.2</v>
      </c>
      <c r="J1632" s="4">
        <v>4.5</v>
      </c>
      <c r="K1632" s="4">
        <v>0</v>
      </c>
      <c r="L1632" s="8">
        <v>0</v>
      </c>
      <c r="M1632" s="4" t="str">
        <f>IF(AlimentosSMAECOPIA2[[#This Row],[Categoria]]="Cereales",AlimentosSMAECOPIA2[[#This Row],[Proteina]],"")</f>
        <v/>
      </c>
      <c r="N1632" s="8">
        <f>AlimentosSMAECOPIA2[[#This Row],[Fibra]]/AlimentosSMAECOPIA2[[#This Row],[Peso_neto]]</f>
        <v>0</v>
      </c>
    </row>
    <row r="1633" spans="2:14" hidden="1" x14ac:dyDescent="0.25">
      <c r="B1633" s="17" t="s">
        <v>274</v>
      </c>
      <c r="C1633" s="3" t="s">
        <v>24</v>
      </c>
      <c r="D1633" s="4">
        <v>40</v>
      </c>
      <c r="E1633" s="2" t="s">
        <v>10</v>
      </c>
      <c r="F1633" s="4">
        <v>40</v>
      </c>
      <c r="G1633" s="4">
        <v>40</v>
      </c>
      <c r="H1633" s="4">
        <v>70</v>
      </c>
      <c r="I1633" s="4">
        <v>7.7</v>
      </c>
      <c r="J1633" s="4">
        <v>4.0999999999999996</v>
      </c>
      <c r="K1633" s="4">
        <v>0.1</v>
      </c>
      <c r="L1633" s="8">
        <v>0</v>
      </c>
      <c r="M1633" s="4" t="str">
        <f>IF(AlimentosSMAECOPIA2[[#This Row],[Categoria]]="Cereales",AlimentosSMAECOPIA2[[#This Row],[Proteina]],"")</f>
        <v/>
      </c>
      <c r="N1633" s="8">
        <f>AlimentosSMAECOPIA2[[#This Row],[Fibra]]/AlimentosSMAECOPIA2[[#This Row],[Peso_neto]]</f>
        <v>0</v>
      </c>
    </row>
    <row r="1634" spans="2:14" hidden="1" x14ac:dyDescent="0.25">
      <c r="B1634" s="17" t="s">
        <v>396</v>
      </c>
      <c r="C1634" s="3" t="s">
        <v>24</v>
      </c>
      <c r="D1634" s="4">
        <v>59</v>
      </c>
      <c r="E1634" s="2" t="s">
        <v>10</v>
      </c>
      <c r="F1634" s="4">
        <v>29</v>
      </c>
      <c r="G1634" s="4">
        <v>29</v>
      </c>
      <c r="H1634" s="4">
        <v>76</v>
      </c>
      <c r="I1634" s="4">
        <v>7.8</v>
      </c>
      <c r="J1634" s="4">
        <v>4.8</v>
      </c>
      <c r="K1634" s="4">
        <v>0</v>
      </c>
      <c r="L1634" s="8">
        <v>0</v>
      </c>
      <c r="M1634" s="4" t="str">
        <f>IF(AlimentosSMAECOPIA2[[#This Row],[Categoria]]="Cereales",AlimentosSMAECOPIA2[[#This Row],[Proteina]],"")</f>
        <v/>
      </c>
      <c r="N1634" s="8">
        <f>AlimentosSMAECOPIA2[[#This Row],[Fibra]]/AlimentosSMAECOPIA2[[#This Row],[Peso_neto]]</f>
        <v>0</v>
      </c>
    </row>
    <row r="1635" spans="2:14" hidden="1" x14ac:dyDescent="0.25">
      <c r="B1635" s="17" t="s">
        <v>399</v>
      </c>
      <c r="C1635" s="3" t="s">
        <v>24</v>
      </c>
      <c r="D1635" s="4">
        <v>30</v>
      </c>
      <c r="E1635" s="2" t="s">
        <v>10</v>
      </c>
      <c r="F1635" s="4">
        <v>30</v>
      </c>
      <c r="G1635" s="4">
        <v>30</v>
      </c>
      <c r="H1635" s="4">
        <v>75</v>
      </c>
      <c r="I1635" s="4">
        <v>7.4</v>
      </c>
      <c r="J1635" s="4">
        <v>4.8</v>
      </c>
      <c r="K1635" s="4">
        <v>0</v>
      </c>
      <c r="L1635" s="8">
        <v>0</v>
      </c>
      <c r="M1635" s="4" t="str">
        <f>IF(AlimentosSMAECOPIA2[[#This Row],[Categoria]]="Cereales",AlimentosSMAECOPIA2[[#This Row],[Proteina]],"")</f>
        <v/>
      </c>
      <c r="N1635" s="8">
        <f>AlimentosSMAECOPIA2[[#This Row],[Fibra]]/AlimentosSMAECOPIA2[[#This Row],[Peso_neto]]</f>
        <v>0</v>
      </c>
    </row>
    <row r="1636" spans="2:14" hidden="1" x14ac:dyDescent="0.25">
      <c r="B1636" s="17" t="s">
        <v>403</v>
      </c>
      <c r="C1636" s="3" t="s">
        <v>24</v>
      </c>
      <c r="D1636" s="4">
        <v>30</v>
      </c>
      <c r="E1636" s="2" t="s">
        <v>10</v>
      </c>
      <c r="F1636" s="4">
        <v>30</v>
      </c>
      <c r="G1636" s="4">
        <v>30</v>
      </c>
      <c r="H1636" s="4">
        <v>75</v>
      </c>
      <c r="I1636" s="4">
        <v>7.4</v>
      </c>
      <c r="J1636" s="4">
        <v>4.8</v>
      </c>
      <c r="K1636" s="4">
        <v>0</v>
      </c>
      <c r="L1636" s="8">
        <v>0</v>
      </c>
      <c r="M1636" s="4" t="str">
        <f>IF(AlimentosSMAECOPIA2[[#This Row],[Categoria]]="Cereales",AlimentosSMAECOPIA2[[#This Row],[Proteina]],"")</f>
        <v/>
      </c>
      <c r="N1636" s="8">
        <f>AlimentosSMAECOPIA2[[#This Row],[Fibra]]/AlimentosSMAECOPIA2[[#This Row],[Peso_neto]]</f>
        <v>0</v>
      </c>
    </row>
    <row r="1637" spans="2:14" hidden="1" x14ac:dyDescent="0.25">
      <c r="B1637" s="17" t="s">
        <v>404</v>
      </c>
      <c r="C1637" s="3" t="s">
        <v>24</v>
      </c>
      <c r="D1637" s="4">
        <v>30</v>
      </c>
      <c r="E1637" s="2" t="s">
        <v>10</v>
      </c>
      <c r="F1637" s="4">
        <v>30</v>
      </c>
      <c r="G1637" s="4">
        <v>30</v>
      </c>
      <c r="H1637" s="4">
        <v>77</v>
      </c>
      <c r="I1637" s="4">
        <v>7.5</v>
      </c>
      <c r="J1637" s="4">
        <v>4.9000000000000004</v>
      </c>
      <c r="K1637" s="4">
        <v>0</v>
      </c>
      <c r="L1637" s="8">
        <v>0</v>
      </c>
      <c r="M1637" s="4" t="str">
        <f>IF(AlimentosSMAECOPIA2[[#This Row],[Categoria]]="Cereales",AlimentosSMAECOPIA2[[#This Row],[Proteina]],"")</f>
        <v/>
      </c>
      <c r="N1637" s="8">
        <f>AlimentosSMAECOPIA2[[#This Row],[Fibra]]/AlimentosSMAECOPIA2[[#This Row],[Peso_neto]]</f>
        <v>0</v>
      </c>
    </row>
    <row r="1638" spans="2:14" hidden="1" x14ac:dyDescent="0.25">
      <c r="B1638" s="17" t="s">
        <v>422</v>
      </c>
      <c r="C1638" s="3" t="s">
        <v>24</v>
      </c>
      <c r="D1638" s="4">
        <v>5</v>
      </c>
      <c r="E1638" s="2" t="s">
        <v>15</v>
      </c>
      <c r="F1638" s="4">
        <v>27</v>
      </c>
      <c r="G1638" s="4">
        <v>27</v>
      </c>
      <c r="H1638" s="4">
        <v>67</v>
      </c>
      <c r="I1638" s="4">
        <v>6.6</v>
      </c>
      <c r="J1638" s="4">
        <v>4.8</v>
      </c>
      <c r="K1638" s="4">
        <v>1.1000000000000001</v>
      </c>
      <c r="L1638" s="8">
        <v>0</v>
      </c>
      <c r="M1638" s="4" t="str">
        <f>IF(AlimentosSMAECOPIA2[[#This Row],[Categoria]]="Cereales",AlimentosSMAECOPIA2[[#This Row],[Proteina]],"")</f>
        <v/>
      </c>
      <c r="N1638" s="8">
        <f>AlimentosSMAECOPIA2[[#This Row],[Fibra]]/AlimentosSMAECOPIA2[[#This Row],[Peso_neto]]</f>
        <v>0</v>
      </c>
    </row>
    <row r="1639" spans="2:14" hidden="1" x14ac:dyDescent="0.25">
      <c r="B1639" s="17" t="s">
        <v>423</v>
      </c>
      <c r="C1639" s="3" t="s">
        <v>24</v>
      </c>
      <c r="D1639" s="4">
        <v>5</v>
      </c>
      <c r="E1639" s="2" t="s">
        <v>15</v>
      </c>
      <c r="F1639" s="4">
        <v>27</v>
      </c>
      <c r="G1639" s="4">
        <v>27</v>
      </c>
      <c r="H1639" s="4">
        <v>67</v>
      </c>
      <c r="I1639" s="4">
        <v>6.6</v>
      </c>
      <c r="J1639" s="4">
        <v>4.8</v>
      </c>
      <c r="K1639" s="4">
        <v>1.1000000000000001</v>
      </c>
      <c r="L1639" s="8">
        <v>0</v>
      </c>
      <c r="M1639" s="4" t="str">
        <f>IF(AlimentosSMAECOPIA2[[#This Row],[Categoria]]="Cereales",AlimentosSMAECOPIA2[[#This Row],[Proteina]],"")</f>
        <v/>
      </c>
      <c r="N1639" s="8">
        <f>AlimentosSMAECOPIA2[[#This Row],[Fibra]]/AlimentosSMAECOPIA2[[#This Row],[Peso_neto]]</f>
        <v>0</v>
      </c>
    </row>
    <row r="1640" spans="2:14" hidden="1" x14ac:dyDescent="0.25">
      <c r="B1640" s="17" t="s">
        <v>424</v>
      </c>
      <c r="C1640" s="3" t="s">
        <v>24</v>
      </c>
      <c r="D1640" s="4">
        <v>5</v>
      </c>
      <c r="E1640" s="2" t="s">
        <v>15</v>
      </c>
      <c r="F1640" s="4">
        <v>27</v>
      </c>
      <c r="G1640" s="4">
        <v>27</v>
      </c>
      <c r="H1640" s="4">
        <v>67</v>
      </c>
      <c r="I1640" s="4">
        <v>6.6</v>
      </c>
      <c r="J1640" s="4">
        <v>4.8</v>
      </c>
      <c r="K1640" s="4">
        <v>1.1000000000000001</v>
      </c>
      <c r="L1640" s="8">
        <v>0</v>
      </c>
      <c r="M1640" s="4" t="str">
        <f>IF(AlimentosSMAECOPIA2[[#This Row],[Categoria]]="Cereales",AlimentosSMAECOPIA2[[#This Row],[Proteina]],"")</f>
        <v/>
      </c>
      <c r="N1640" s="8">
        <f>AlimentosSMAECOPIA2[[#This Row],[Fibra]]/AlimentosSMAECOPIA2[[#This Row],[Peso_neto]]</f>
        <v>0</v>
      </c>
    </row>
    <row r="1641" spans="2:14" hidden="1" x14ac:dyDescent="0.25">
      <c r="B1641" s="17" t="s">
        <v>485</v>
      </c>
      <c r="C1641" s="3" t="s">
        <v>24</v>
      </c>
      <c r="D1641" s="4">
        <v>12</v>
      </c>
      <c r="E1641" s="2" t="s">
        <v>10</v>
      </c>
      <c r="F1641" s="4">
        <v>12</v>
      </c>
      <c r="G1641" s="4">
        <v>12</v>
      </c>
      <c r="H1641" s="4">
        <v>72</v>
      </c>
      <c r="I1641" s="4">
        <v>6.9</v>
      </c>
      <c r="J1641" s="4">
        <v>4.7</v>
      </c>
      <c r="K1641" s="4">
        <v>0</v>
      </c>
      <c r="L1641" s="8">
        <v>0</v>
      </c>
      <c r="M1641" s="4" t="str">
        <f>IF(AlimentosSMAECOPIA2[[#This Row],[Categoria]]="Cereales",AlimentosSMAECOPIA2[[#This Row],[Proteina]],"")</f>
        <v/>
      </c>
      <c r="N1641" s="8">
        <f>AlimentosSMAECOPIA2[[#This Row],[Fibra]]/AlimentosSMAECOPIA2[[#This Row],[Peso_neto]]</f>
        <v>0</v>
      </c>
    </row>
    <row r="1642" spans="2:14" hidden="1" x14ac:dyDescent="0.25">
      <c r="B1642" s="17" t="s">
        <v>486</v>
      </c>
      <c r="C1642" s="3" t="s">
        <v>24</v>
      </c>
      <c r="D1642" s="4">
        <v>12</v>
      </c>
      <c r="E1642" s="2" t="s">
        <v>10</v>
      </c>
      <c r="F1642" s="4">
        <v>12</v>
      </c>
      <c r="G1642" s="4">
        <v>12</v>
      </c>
      <c r="H1642" s="4">
        <v>72</v>
      </c>
      <c r="I1642" s="4">
        <v>6.9</v>
      </c>
      <c r="J1642" s="4">
        <v>4.7</v>
      </c>
      <c r="K1642" s="4">
        <v>0</v>
      </c>
      <c r="L1642" s="8">
        <v>0</v>
      </c>
      <c r="M1642" s="4" t="str">
        <f>IF(AlimentosSMAECOPIA2[[#This Row],[Categoria]]="Cereales",AlimentosSMAECOPIA2[[#This Row],[Proteina]],"")</f>
        <v/>
      </c>
      <c r="N1642" s="8">
        <f>AlimentosSMAECOPIA2[[#This Row],[Fibra]]/AlimentosSMAECOPIA2[[#This Row],[Peso_neto]]</f>
        <v>0</v>
      </c>
    </row>
    <row r="1643" spans="2:14" hidden="1" x14ac:dyDescent="0.25">
      <c r="B1643" s="17" t="s">
        <v>488</v>
      </c>
      <c r="C1643" s="3" t="s">
        <v>24</v>
      </c>
      <c r="D1643" s="4">
        <v>12</v>
      </c>
      <c r="E1643" s="2" t="s">
        <v>10</v>
      </c>
      <c r="F1643" s="4">
        <v>12</v>
      </c>
      <c r="G1643" s="4">
        <v>12</v>
      </c>
      <c r="H1643" s="4">
        <v>72</v>
      </c>
      <c r="I1643" s="4">
        <v>6.9</v>
      </c>
      <c r="J1643" s="4">
        <v>4.7</v>
      </c>
      <c r="K1643" s="4">
        <v>0</v>
      </c>
      <c r="L1643" s="8">
        <v>0</v>
      </c>
      <c r="M1643" s="4" t="str">
        <f>IF(AlimentosSMAECOPIA2[[#This Row],[Categoria]]="Cereales",AlimentosSMAECOPIA2[[#This Row],[Proteina]],"")</f>
        <v/>
      </c>
      <c r="N1643" s="8">
        <f>AlimentosSMAECOPIA2[[#This Row],[Fibra]]/AlimentosSMAECOPIA2[[#This Row],[Peso_neto]]</f>
        <v>0</v>
      </c>
    </row>
    <row r="1644" spans="2:14" hidden="1" x14ac:dyDescent="0.25">
      <c r="B1644" s="17" t="s">
        <v>622</v>
      </c>
      <c r="C1644" s="3" t="s">
        <v>24</v>
      </c>
      <c r="D1644" s="4">
        <v>50</v>
      </c>
      <c r="E1644" s="2" t="s">
        <v>10</v>
      </c>
      <c r="F1644" s="4">
        <v>50</v>
      </c>
      <c r="G1644" s="4">
        <v>33</v>
      </c>
      <c r="H1644" s="4">
        <v>69</v>
      </c>
      <c r="I1644" s="4">
        <v>6.5</v>
      </c>
      <c r="J1644" s="4">
        <v>4.5999999999999996</v>
      </c>
      <c r="K1644" s="4">
        <v>0</v>
      </c>
      <c r="L1644" s="8">
        <v>0</v>
      </c>
      <c r="M1644" s="4" t="str">
        <f>IF(AlimentosSMAECOPIA2[[#This Row],[Categoria]]="Cereales",AlimentosSMAECOPIA2[[#This Row],[Proteina]],"")</f>
        <v/>
      </c>
      <c r="N1644" s="8">
        <f>AlimentosSMAECOPIA2[[#This Row],[Fibra]]/AlimentosSMAECOPIA2[[#This Row],[Peso_neto]]</f>
        <v>0</v>
      </c>
    </row>
    <row r="1645" spans="2:14" hidden="1" x14ac:dyDescent="0.25">
      <c r="B1645" s="17" t="s">
        <v>623</v>
      </c>
      <c r="C1645" s="3" t="s">
        <v>24</v>
      </c>
      <c r="D1645" s="4">
        <v>51</v>
      </c>
      <c r="E1645" s="2" t="s">
        <v>10</v>
      </c>
      <c r="F1645" s="4">
        <v>50</v>
      </c>
      <c r="G1645" s="4">
        <v>33</v>
      </c>
      <c r="H1645" s="4">
        <v>69</v>
      </c>
      <c r="I1645" s="4">
        <v>6.5</v>
      </c>
      <c r="J1645" s="4">
        <v>4.5999999999999996</v>
      </c>
      <c r="K1645" s="4">
        <v>0</v>
      </c>
      <c r="L1645" s="8">
        <v>0</v>
      </c>
      <c r="M1645" s="4" t="str">
        <f>IF(AlimentosSMAECOPIA2[[#This Row],[Categoria]]="Cereales",AlimentosSMAECOPIA2[[#This Row],[Proteina]],"")</f>
        <v/>
      </c>
      <c r="N1645" s="8">
        <f>AlimentosSMAECOPIA2[[#This Row],[Fibra]]/AlimentosSMAECOPIA2[[#This Row],[Peso_neto]]</f>
        <v>0</v>
      </c>
    </row>
    <row r="1646" spans="2:14" hidden="1" x14ac:dyDescent="0.25">
      <c r="B1646" s="17" t="s">
        <v>895</v>
      </c>
      <c r="C1646" s="3" t="s">
        <v>24</v>
      </c>
      <c r="D1646" s="4">
        <v>35</v>
      </c>
      <c r="E1646" s="2" t="s">
        <v>10</v>
      </c>
      <c r="F1646" s="4">
        <v>35</v>
      </c>
      <c r="G1646" s="4">
        <v>35</v>
      </c>
      <c r="H1646" s="4">
        <v>70</v>
      </c>
      <c r="I1646" s="4">
        <v>5.8</v>
      </c>
      <c r="J1646" s="4">
        <v>4.8</v>
      </c>
      <c r="K1646" s="4">
        <v>0</v>
      </c>
      <c r="L1646" s="8">
        <v>0</v>
      </c>
      <c r="M1646" s="4" t="str">
        <f>IF(AlimentosSMAECOPIA2[[#This Row],[Categoria]]="Cereales",AlimentosSMAECOPIA2[[#This Row],[Proteina]],"")</f>
        <v/>
      </c>
      <c r="N1646" s="8">
        <f>AlimentosSMAECOPIA2[[#This Row],[Fibra]]/AlimentosSMAECOPIA2[[#This Row],[Peso_neto]]</f>
        <v>0</v>
      </c>
    </row>
    <row r="1647" spans="2:14" hidden="1" x14ac:dyDescent="0.25">
      <c r="B1647" s="17" t="s">
        <v>995</v>
      </c>
      <c r="C1647" s="3" t="s">
        <v>24</v>
      </c>
      <c r="D1647" s="4">
        <v>1</v>
      </c>
      <c r="E1647" s="2" t="s">
        <v>45</v>
      </c>
      <c r="F1647" s="4">
        <v>50</v>
      </c>
      <c r="G1647" s="4">
        <v>44</v>
      </c>
      <c r="H1647" s="4">
        <v>63</v>
      </c>
      <c r="I1647" s="4">
        <v>5.5</v>
      </c>
      <c r="J1647" s="4">
        <v>4.4000000000000004</v>
      </c>
      <c r="K1647" s="4">
        <v>0.3</v>
      </c>
      <c r="L1647" s="8">
        <v>0</v>
      </c>
      <c r="M1647" s="4" t="str">
        <f>IF(AlimentosSMAECOPIA2[[#This Row],[Categoria]]="Cereales",AlimentosSMAECOPIA2[[#This Row],[Proteina]],"")</f>
        <v/>
      </c>
      <c r="N1647" s="8">
        <f>AlimentosSMAECOPIA2[[#This Row],[Fibra]]/AlimentosSMAECOPIA2[[#This Row],[Peso_neto]]</f>
        <v>0</v>
      </c>
    </row>
    <row r="1648" spans="2:14" hidden="1" x14ac:dyDescent="0.25">
      <c r="B1648" s="17" t="s">
        <v>996</v>
      </c>
      <c r="C1648" s="3" t="s">
        <v>24</v>
      </c>
      <c r="D1648" s="4">
        <v>1</v>
      </c>
      <c r="E1648" s="2" t="s">
        <v>45</v>
      </c>
      <c r="F1648" s="4">
        <v>63</v>
      </c>
      <c r="G1648" s="4">
        <v>55</v>
      </c>
      <c r="H1648" s="4">
        <v>70</v>
      </c>
      <c r="I1648" s="4">
        <v>6</v>
      </c>
      <c r="J1648" s="4">
        <v>4.5</v>
      </c>
      <c r="K1648" s="4">
        <v>0.7</v>
      </c>
      <c r="L1648" s="8">
        <v>0</v>
      </c>
      <c r="M1648" s="4" t="str">
        <f>IF(AlimentosSMAECOPIA2[[#This Row],[Categoria]]="Cereales",AlimentosSMAECOPIA2[[#This Row],[Proteina]],"")</f>
        <v/>
      </c>
      <c r="N1648" s="8">
        <f>AlimentosSMAECOPIA2[[#This Row],[Fibra]]/AlimentosSMAECOPIA2[[#This Row],[Peso_neto]]</f>
        <v>0</v>
      </c>
    </row>
    <row r="1649" spans="2:14" hidden="1" x14ac:dyDescent="0.25">
      <c r="B1649" s="17" t="s">
        <v>997</v>
      </c>
      <c r="C1649" s="3" t="s">
        <v>24</v>
      </c>
      <c r="D1649" s="4">
        <v>1</v>
      </c>
      <c r="E1649" s="2" t="s">
        <v>45</v>
      </c>
      <c r="F1649" s="4">
        <v>63</v>
      </c>
      <c r="G1649" s="4">
        <v>55</v>
      </c>
      <c r="H1649" s="4">
        <v>70</v>
      </c>
      <c r="I1649" s="4">
        <v>6</v>
      </c>
      <c r="J1649" s="4">
        <v>4.5</v>
      </c>
      <c r="K1649" s="4">
        <v>0.7</v>
      </c>
      <c r="L1649" s="8">
        <v>0</v>
      </c>
      <c r="M1649" s="4" t="str">
        <f>IF(AlimentosSMAECOPIA2[[#This Row],[Categoria]]="Cereales",AlimentosSMAECOPIA2[[#This Row],[Proteina]],"")</f>
        <v/>
      </c>
      <c r="N1649" s="8">
        <f>AlimentosSMAECOPIA2[[#This Row],[Fibra]]/AlimentosSMAECOPIA2[[#This Row],[Peso_neto]]</f>
        <v>0</v>
      </c>
    </row>
    <row r="1650" spans="2:14" hidden="1" x14ac:dyDescent="0.25">
      <c r="B1650" s="17" t="s">
        <v>998</v>
      </c>
      <c r="C1650" s="3" t="s">
        <v>24</v>
      </c>
      <c r="D1650" s="4">
        <v>3</v>
      </c>
      <c r="E1650" s="2" t="s">
        <v>52</v>
      </c>
      <c r="F1650" s="4">
        <v>41</v>
      </c>
      <c r="G1650" s="4">
        <v>41</v>
      </c>
      <c r="H1650" s="4">
        <v>69</v>
      </c>
      <c r="I1650" s="4">
        <v>4.5999999999999996</v>
      </c>
      <c r="J1650" s="4">
        <v>5</v>
      </c>
      <c r="K1650" s="4">
        <v>0.9</v>
      </c>
      <c r="L1650" s="8">
        <v>0</v>
      </c>
      <c r="M1650" s="4" t="str">
        <f>IF(AlimentosSMAECOPIA2[[#This Row],[Categoria]]="Cereales",AlimentosSMAECOPIA2[[#This Row],[Proteina]],"")</f>
        <v/>
      </c>
      <c r="N1650" s="8">
        <f>AlimentosSMAECOPIA2[[#This Row],[Fibra]]/AlimentosSMAECOPIA2[[#This Row],[Peso_neto]]</f>
        <v>0</v>
      </c>
    </row>
    <row r="1651" spans="2:14" hidden="1" x14ac:dyDescent="0.25">
      <c r="B1651" s="17" t="s">
        <v>999</v>
      </c>
      <c r="C1651" s="3" t="s">
        <v>24</v>
      </c>
      <c r="D1651" s="4">
        <v>1</v>
      </c>
      <c r="E1651" s="2" t="s">
        <v>45</v>
      </c>
      <c r="F1651" s="4">
        <v>50</v>
      </c>
      <c r="G1651" s="4">
        <v>44</v>
      </c>
      <c r="H1651" s="4">
        <v>68</v>
      </c>
      <c r="I1651" s="4">
        <v>5.5</v>
      </c>
      <c r="J1651" s="4">
        <v>4.7</v>
      </c>
      <c r="K1651" s="4">
        <v>0.5</v>
      </c>
      <c r="L1651" s="8">
        <v>0</v>
      </c>
      <c r="M1651" s="4" t="str">
        <f>IF(AlimentosSMAECOPIA2[[#This Row],[Categoria]]="Cereales",AlimentosSMAECOPIA2[[#This Row],[Proteina]],"")</f>
        <v/>
      </c>
      <c r="N1651" s="8">
        <f>AlimentosSMAECOPIA2[[#This Row],[Fibra]]/AlimentosSMAECOPIA2[[#This Row],[Peso_neto]]</f>
        <v>0</v>
      </c>
    </row>
    <row r="1652" spans="2:14" hidden="1" x14ac:dyDescent="0.25">
      <c r="B1652" s="17" t="s">
        <v>1000</v>
      </c>
      <c r="C1652" s="3" t="s">
        <v>24</v>
      </c>
      <c r="D1652" s="4">
        <v>1</v>
      </c>
      <c r="E1652" s="2" t="s">
        <v>45</v>
      </c>
      <c r="F1652" s="4">
        <v>50</v>
      </c>
      <c r="G1652" s="4">
        <v>44</v>
      </c>
      <c r="H1652" s="4">
        <v>68</v>
      </c>
      <c r="I1652" s="4">
        <v>5.5</v>
      </c>
      <c r="J1652" s="4">
        <v>4.7</v>
      </c>
      <c r="K1652" s="4">
        <v>0.5</v>
      </c>
      <c r="L1652" s="8">
        <v>0</v>
      </c>
      <c r="M1652" s="4" t="str">
        <f>IF(AlimentosSMAECOPIA2[[#This Row],[Categoria]]="Cereales",AlimentosSMAECOPIA2[[#This Row],[Proteina]],"")</f>
        <v/>
      </c>
      <c r="N1652" s="8">
        <f>AlimentosSMAECOPIA2[[#This Row],[Fibra]]/AlimentosSMAECOPIA2[[#This Row],[Peso_neto]]</f>
        <v>0</v>
      </c>
    </row>
    <row r="1653" spans="2:14" hidden="1" x14ac:dyDescent="0.25">
      <c r="B1653" s="17" t="s">
        <v>1002</v>
      </c>
      <c r="C1653" s="3" t="s">
        <v>24</v>
      </c>
      <c r="D1653" s="4">
        <v>6</v>
      </c>
      <c r="E1653" s="2" t="s">
        <v>45</v>
      </c>
      <c r="F1653" s="4">
        <v>54</v>
      </c>
      <c r="G1653" s="4">
        <v>50</v>
      </c>
      <c r="H1653" s="4">
        <v>78</v>
      </c>
      <c r="I1653" s="4">
        <v>6.5</v>
      </c>
      <c r="J1653" s="4">
        <v>5.5</v>
      </c>
      <c r="K1653" s="4">
        <v>0.2</v>
      </c>
      <c r="L1653" s="8">
        <v>0</v>
      </c>
      <c r="M1653" s="4" t="str">
        <f>IF(AlimentosSMAECOPIA2[[#This Row],[Categoria]]="Cereales",AlimentosSMAECOPIA2[[#This Row],[Proteina]],"")</f>
        <v/>
      </c>
      <c r="N1653" s="8">
        <f>AlimentosSMAECOPIA2[[#This Row],[Fibra]]/AlimentosSMAECOPIA2[[#This Row],[Peso_neto]]</f>
        <v>0</v>
      </c>
    </row>
    <row r="1654" spans="2:14" hidden="1" x14ac:dyDescent="0.25">
      <c r="B1654" s="17" t="s">
        <v>1008</v>
      </c>
      <c r="C1654" s="3" t="s">
        <v>24</v>
      </c>
      <c r="D1654" s="4">
        <v>2.5</v>
      </c>
      <c r="E1654" s="2" t="s">
        <v>52</v>
      </c>
      <c r="F1654" s="4">
        <v>13</v>
      </c>
      <c r="G1654" s="4">
        <v>13</v>
      </c>
      <c r="H1654" s="4">
        <v>76</v>
      </c>
      <c r="I1654" s="4">
        <v>6</v>
      </c>
      <c r="J1654" s="4">
        <v>5.4</v>
      </c>
      <c r="K1654" s="4">
        <v>0.2</v>
      </c>
      <c r="L1654" s="8">
        <v>0</v>
      </c>
      <c r="M1654" s="4" t="str">
        <f>IF(AlimentosSMAECOPIA2[[#This Row],[Categoria]]="Cereales",AlimentosSMAECOPIA2[[#This Row],[Proteina]],"")</f>
        <v/>
      </c>
      <c r="N1654" s="8">
        <f>AlimentosSMAECOPIA2[[#This Row],[Fibra]]/AlimentosSMAECOPIA2[[#This Row],[Peso_neto]]</f>
        <v>0</v>
      </c>
    </row>
    <row r="1655" spans="2:14" hidden="1" x14ac:dyDescent="0.25">
      <c r="B1655" s="17" t="s">
        <v>1009</v>
      </c>
      <c r="C1655" s="3" t="s">
        <v>24</v>
      </c>
      <c r="D1655" s="4">
        <v>2.5</v>
      </c>
      <c r="E1655" s="2" t="s">
        <v>52</v>
      </c>
      <c r="F1655" s="4">
        <v>13</v>
      </c>
      <c r="G1655" s="4">
        <v>13</v>
      </c>
      <c r="H1655" s="4">
        <v>76</v>
      </c>
      <c r="I1655" s="4">
        <v>6</v>
      </c>
      <c r="J1655" s="4">
        <v>5.4</v>
      </c>
      <c r="K1655" s="4">
        <v>0.2</v>
      </c>
      <c r="L1655" s="8">
        <v>0</v>
      </c>
      <c r="M1655" s="4" t="str">
        <f>IF(AlimentosSMAECOPIA2[[#This Row],[Categoria]]="Cereales",AlimentosSMAECOPIA2[[#This Row],[Proteina]],"")</f>
        <v/>
      </c>
      <c r="N1655" s="8">
        <f>AlimentosSMAECOPIA2[[#This Row],[Fibra]]/AlimentosSMAECOPIA2[[#This Row],[Peso_neto]]</f>
        <v>0</v>
      </c>
    </row>
    <row r="1656" spans="2:14" hidden="1" x14ac:dyDescent="0.25">
      <c r="B1656" s="17" t="s">
        <v>1010</v>
      </c>
      <c r="C1656" s="3" t="s">
        <v>24</v>
      </c>
      <c r="D1656" s="4">
        <v>1</v>
      </c>
      <c r="E1656" s="2" t="s">
        <v>45</v>
      </c>
      <c r="F1656" s="4">
        <v>50</v>
      </c>
      <c r="G1656" s="4">
        <v>44</v>
      </c>
      <c r="H1656" s="4">
        <v>68</v>
      </c>
      <c r="I1656" s="4">
        <v>5.5</v>
      </c>
      <c r="J1656" s="4">
        <v>4.7</v>
      </c>
      <c r="K1656" s="4">
        <v>0.5</v>
      </c>
      <c r="L1656" s="8">
        <v>0</v>
      </c>
      <c r="M1656" s="4" t="str">
        <f>IF(AlimentosSMAECOPIA2[[#This Row],[Categoria]]="Cereales",AlimentosSMAECOPIA2[[#This Row],[Proteina]],"")</f>
        <v/>
      </c>
      <c r="N1656" s="8">
        <f>AlimentosSMAECOPIA2[[#This Row],[Fibra]]/AlimentosSMAECOPIA2[[#This Row],[Peso_neto]]</f>
        <v>0</v>
      </c>
    </row>
    <row r="1657" spans="2:14" hidden="1" x14ac:dyDescent="0.25">
      <c r="B1657" s="17" t="s">
        <v>1011</v>
      </c>
      <c r="C1657" s="3" t="s">
        <v>24</v>
      </c>
      <c r="D1657" s="4">
        <v>1</v>
      </c>
      <c r="E1657" s="2" t="s">
        <v>45</v>
      </c>
      <c r="F1657" s="4">
        <v>50</v>
      </c>
      <c r="G1657" s="4">
        <v>44</v>
      </c>
      <c r="H1657" s="4">
        <v>63</v>
      </c>
      <c r="I1657" s="4">
        <v>5.5</v>
      </c>
      <c r="J1657" s="4">
        <v>4.4000000000000004</v>
      </c>
      <c r="K1657" s="4">
        <v>0.3</v>
      </c>
      <c r="L1657" s="8">
        <v>0</v>
      </c>
      <c r="M1657" s="4" t="str">
        <f>IF(AlimentosSMAECOPIA2[[#This Row],[Categoria]]="Cereales",AlimentosSMAECOPIA2[[#This Row],[Proteina]],"")</f>
        <v/>
      </c>
      <c r="N1657" s="8">
        <f>AlimentosSMAECOPIA2[[#This Row],[Fibra]]/AlimentosSMAECOPIA2[[#This Row],[Peso_neto]]</f>
        <v>0</v>
      </c>
    </row>
    <row r="1658" spans="2:14" hidden="1" x14ac:dyDescent="0.25">
      <c r="B1658" s="17" t="s">
        <v>1014</v>
      </c>
      <c r="C1658" s="3" t="s">
        <v>24</v>
      </c>
      <c r="D1658" s="4">
        <v>1</v>
      </c>
      <c r="E1658" s="2" t="s">
        <v>45</v>
      </c>
      <c r="F1658" s="4">
        <v>50</v>
      </c>
      <c r="G1658" s="4">
        <v>50</v>
      </c>
      <c r="H1658" s="4">
        <v>71</v>
      </c>
      <c r="I1658" s="4">
        <v>6.3</v>
      </c>
      <c r="J1658" s="4">
        <v>5</v>
      </c>
      <c r="K1658" s="4">
        <v>0.4</v>
      </c>
      <c r="L1658" s="8">
        <v>0</v>
      </c>
      <c r="M1658" s="4" t="str">
        <f>IF(AlimentosSMAECOPIA2[[#This Row],[Categoria]]="Cereales",AlimentosSMAECOPIA2[[#This Row],[Proteina]],"")</f>
        <v/>
      </c>
      <c r="N1658" s="8">
        <f>AlimentosSMAECOPIA2[[#This Row],[Fibra]]/AlimentosSMAECOPIA2[[#This Row],[Peso_neto]]</f>
        <v>0</v>
      </c>
    </row>
    <row r="1659" spans="2:14" hidden="1" x14ac:dyDescent="0.25">
      <c r="B1659" s="17" t="s">
        <v>1016</v>
      </c>
      <c r="C1659" s="3" t="s">
        <v>24</v>
      </c>
      <c r="D1659" s="4">
        <v>1</v>
      </c>
      <c r="E1659" s="2" t="s">
        <v>45</v>
      </c>
      <c r="F1659" s="4">
        <v>50</v>
      </c>
      <c r="G1659" s="4">
        <v>44</v>
      </c>
      <c r="H1659" s="4">
        <v>68</v>
      </c>
      <c r="I1659" s="4">
        <v>5.5</v>
      </c>
      <c r="J1659" s="4">
        <v>4.7</v>
      </c>
      <c r="K1659" s="4">
        <v>0.5</v>
      </c>
      <c r="L1659" s="8">
        <v>0</v>
      </c>
      <c r="M1659" s="4" t="str">
        <f>IF(AlimentosSMAECOPIA2[[#This Row],[Categoria]]="Cereales",AlimentosSMAECOPIA2[[#This Row],[Proteina]],"")</f>
        <v/>
      </c>
      <c r="N1659" s="8">
        <f>AlimentosSMAECOPIA2[[#This Row],[Fibra]]/AlimentosSMAECOPIA2[[#This Row],[Peso_neto]]</f>
        <v>0</v>
      </c>
    </row>
    <row r="1660" spans="2:14" hidden="1" x14ac:dyDescent="0.25">
      <c r="B1660" s="17" t="s">
        <v>1112</v>
      </c>
      <c r="C1660" s="3" t="s">
        <v>24</v>
      </c>
      <c r="D1660" s="4">
        <v>45</v>
      </c>
      <c r="E1660" s="2" t="s">
        <v>10</v>
      </c>
      <c r="F1660" s="4">
        <v>45</v>
      </c>
      <c r="G1660" s="4">
        <v>44</v>
      </c>
      <c r="H1660" s="4">
        <v>78</v>
      </c>
      <c r="I1660" s="4">
        <v>7.3</v>
      </c>
      <c r="J1660" s="4">
        <v>5.2</v>
      </c>
      <c r="K1660" s="4">
        <v>0</v>
      </c>
      <c r="L1660" s="8">
        <v>0</v>
      </c>
      <c r="M1660" s="4" t="str">
        <f>IF(AlimentosSMAECOPIA2[[#This Row],[Categoria]]="Cereales",AlimentosSMAECOPIA2[[#This Row],[Proteina]],"")</f>
        <v/>
      </c>
      <c r="N1660" s="8">
        <f>AlimentosSMAECOPIA2[[#This Row],[Fibra]]/AlimentosSMAECOPIA2[[#This Row],[Peso_neto]]</f>
        <v>0</v>
      </c>
    </row>
    <row r="1661" spans="2:14" hidden="1" x14ac:dyDescent="0.25">
      <c r="B1661" s="17" t="s">
        <v>1115</v>
      </c>
      <c r="C1661" s="3" t="s">
        <v>24</v>
      </c>
      <c r="D1661" s="4">
        <v>0.33333333300000001</v>
      </c>
      <c r="E1661" s="2" t="s">
        <v>152</v>
      </c>
      <c r="F1661" s="4">
        <v>29</v>
      </c>
      <c r="G1661" s="4">
        <v>29</v>
      </c>
      <c r="H1661" s="4">
        <v>76</v>
      </c>
      <c r="I1661" s="4">
        <v>6.9</v>
      </c>
      <c r="J1661" s="4">
        <v>5.2</v>
      </c>
      <c r="K1661" s="4">
        <v>0</v>
      </c>
      <c r="L1661" s="8">
        <v>0</v>
      </c>
      <c r="M1661" s="4" t="str">
        <f>IF(AlimentosSMAECOPIA2[[#This Row],[Categoria]]="Cereales",AlimentosSMAECOPIA2[[#This Row],[Proteina]],"")</f>
        <v/>
      </c>
      <c r="N1661" s="8">
        <f>AlimentosSMAECOPIA2[[#This Row],[Fibra]]/AlimentosSMAECOPIA2[[#This Row],[Peso_neto]]</f>
        <v>0</v>
      </c>
    </row>
    <row r="1662" spans="2:14" hidden="1" x14ac:dyDescent="0.25">
      <c r="B1662" s="17" t="s">
        <v>1116</v>
      </c>
      <c r="C1662" s="3" t="s">
        <v>24</v>
      </c>
      <c r="D1662" s="4">
        <v>0.33333333300000001</v>
      </c>
      <c r="E1662" s="2" t="s">
        <v>152</v>
      </c>
      <c r="F1662" s="4">
        <v>37</v>
      </c>
      <c r="G1662" s="4">
        <v>37</v>
      </c>
      <c r="H1662" s="4">
        <v>76</v>
      </c>
      <c r="I1662" s="4">
        <v>6.9</v>
      </c>
      <c r="J1662" s="4">
        <v>5.0999999999999996</v>
      </c>
      <c r="K1662" s="4">
        <v>0</v>
      </c>
      <c r="L1662" s="8">
        <v>0</v>
      </c>
      <c r="M1662" s="4" t="str">
        <f>IF(AlimentosSMAECOPIA2[[#This Row],[Categoria]]="Cereales",AlimentosSMAECOPIA2[[#This Row],[Proteina]],"")</f>
        <v/>
      </c>
      <c r="N1662" s="8">
        <f>AlimentosSMAECOPIA2[[#This Row],[Fibra]]/AlimentosSMAECOPIA2[[#This Row],[Peso_neto]]</f>
        <v>0</v>
      </c>
    </row>
    <row r="1663" spans="2:14" hidden="1" x14ac:dyDescent="0.25">
      <c r="B1663" s="17" t="s">
        <v>1293</v>
      </c>
      <c r="C1663" s="3" t="s">
        <v>24</v>
      </c>
      <c r="D1663" s="4">
        <v>0.33333333300000001</v>
      </c>
      <c r="E1663" s="2" t="s">
        <v>45</v>
      </c>
      <c r="F1663" s="4">
        <v>43</v>
      </c>
      <c r="G1663" s="4">
        <v>33</v>
      </c>
      <c r="H1663" s="4">
        <v>76</v>
      </c>
      <c r="I1663" s="4">
        <v>7.6</v>
      </c>
      <c r="J1663" s="4">
        <v>4.8</v>
      </c>
      <c r="K1663" s="4">
        <v>0</v>
      </c>
      <c r="L1663" s="8">
        <v>0</v>
      </c>
      <c r="M1663" s="4" t="str">
        <f>IF(AlimentosSMAECOPIA2[[#This Row],[Categoria]]="Cereales",AlimentosSMAECOPIA2[[#This Row],[Proteina]],"")</f>
        <v/>
      </c>
      <c r="N1663" s="8">
        <f>AlimentosSMAECOPIA2[[#This Row],[Fibra]]/AlimentosSMAECOPIA2[[#This Row],[Peso_neto]]</f>
        <v>0</v>
      </c>
    </row>
    <row r="1664" spans="2:14" hidden="1" x14ac:dyDescent="0.25">
      <c r="B1664" s="17" t="s">
        <v>1294</v>
      </c>
      <c r="C1664" s="3" t="s">
        <v>24</v>
      </c>
      <c r="D1664" s="4">
        <v>0.33333333300000001</v>
      </c>
      <c r="E1664" s="2" t="s">
        <v>45</v>
      </c>
      <c r="F1664" s="4">
        <v>43</v>
      </c>
      <c r="G1664" s="4">
        <v>34</v>
      </c>
      <c r="H1664" s="4">
        <v>72</v>
      </c>
      <c r="I1664" s="4">
        <v>5.9</v>
      </c>
      <c r="J1664" s="4">
        <v>5.2</v>
      </c>
      <c r="K1664" s="4">
        <v>0</v>
      </c>
      <c r="L1664" s="8">
        <v>0</v>
      </c>
      <c r="M1664" s="4" t="str">
        <f>IF(AlimentosSMAECOPIA2[[#This Row],[Categoria]]="Cereales",AlimentosSMAECOPIA2[[#This Row],[Proteina]],"")</f>
        <v/>
      </c>
      <c r="N1664" s="8">
        <f>AlimentosSMAECOPIA2[[#This Row],[Fibra]]/AlimentosSMAECOPIA2[[#This Row],[Peso_neto]]</f>
        <v>0</v>
      </c>
    </row>
    <row r="1665" spans="2:14" hidden="1" x14ac:dyDescent="0.25">
      <c r="B1665" s="17" t="s">
        <v>1352</v>
      </c>
      <c r="C1665" s="3" t="s">
        <v>24</v>
      </c>
      <c r="D1665" s="4">
        <v>0.25</v>
      </c>
      <c r="E1665" s="2" t="s">
        <v>45</v>
      </c>
      <c r="F1665" s="4">
        <v>28</v>
      </c>
      <c r="G1665" s="4">
        <v>28</v>
      </c>
      <c r="H1665" s="4">
        <v>66</v>
      </c>
      <c r="I1665" s="4">
        <v>6.3</v>
      </c>
      <c r="J1665" s="4">
        <v>4.3</v>
      </c>
      <c r="K1665" s="4">
        <v>0.2</v>
      </c>
      <c r="L1665" s="8">
        <v>0</v>
      </c>
      <c r="M1665" s="4" t="str">
        <f>IF(AlimentosSMAECOPIA2[[#This Row],[Categoria]]="Cereales",AlimentosSMAECOPIA2[[#This Row],[Proteina]],"")</f>
        <v/>
      </c>
      <c r="N1665" s="8">
        <f>AlimentosSMAECOPIA2[[#This Row],[Fibra]]/AlimentosSMAECOPIA2[[#This Row],[Peso_neto]]</f>
        <v>0</v>
      </c>
    </row>
    <row r="1666" spans="2:14" hidden="1" x14ac:dyDescent="0.25">
      <c r="B1666" s="17" t="s">
        <v>1533</v>
      </c>
      <c r="C1666" s="3" t="s">
        <v>24</v>
      </c>
      <c r="D1666" s="4">
        <v>150</v>
      </c>
      <c r="E1666" s="2" t="s">
        <v>10</v>
      </c>
      <c r="F1666" s="4">
        <v>150</v>
      </c>
      <c r="G1666" s="4">
        <v>51</v>
      </c>
      <c r="H1666" s="4">
        <v>71</v>
      </c>
      <c r="I1666" s="4">
        <v>5.9</v>
      </c>
      <c r="J1666" s="4">
        <v>5.0999999999999996</v>
      </c>
      <c r="K1666" s="4">
        <v>0</v>
      </c>
      <c r="L1666" s="8">
        <v>0</v>
      </c>
      <c r="M1666" s="4" t="str">
        <f>IF(AlimentosSMAECOPIA2[[#This Row],[Categoria]]="Cereales",AlimentosSMAECOPIA2[[#This Row],[Proteina]],"")</f>
        <v/>
      </c>
      <c r="N1666" s="8">
        <f>AlimentosSMAECOPIA2[[#This Row],[Fibra]]/AlimentosSMAECOPIA2[[#This Row],[Peso_neto]]</f>
        <v>0</v>
      </c>
    </row>
    <row r="1667" spans="2:14" hidden="1" x14ac:dyDescent="0.25">
      <c r="B1667" s="17" t="s">
        <v>1535</v>
      </c>
      <c r="C1667" s="3" t="s">
        <v>24</v>
      </c>
      <c r="D1667" s="4">
        <v>150</v>
      </c>
      <c r="E1667" s="2" t="s">
        <v>10</v>
      </c>
      <c r="F1667" s="4">
        <v>150</v>
      </c>
      <c r="G1667" s="4">
        <v>51</v>
      </c>
      <c r="H1667" s="4">
        <v>71</v>
      </c>
      <c r="I1667" s="4">
        <v>5.9</v>
      </c>
      <c r="J1667" s="4">
        <v>5.0999999999999996</v>
      </c>
      <c r="K1667" s="4">
        <v>0</v>
      </c>
      <c r="L1667" s="8">
        <v>0</v>
      </c>
      <c r="M1667" s="4" t="str">
        <f>IF(AlimentosSMAECOPIA2[[#This Row],[Categoria]]="Cereales",AlimentosSMAECOPIA2[[#This Row],[Proteina]],"")</f>
        <v/>
      </c>
      <c r="N1667" s="8">
        <f>AlimentosSMAECOPIA2[[#This Row],[Fibra]]/AlimentosSMAECOPIA2[[#This Row],[Peso_neto]]</f>
        <v>0</v>
      </c>
    </row>
    <row r="1668" spans="2:14" hidden="1" x14ac:dyDescent="0.25">
      <c r="B1668" s="17" t="s">
        <v>1545</v>
      </c>
      <c r="C1668" s="3" t="s">
        <v>24</v>
      </c>
      <c r="D1668" s="4">
        <v>150</v>
      </c>
      <c r="E1668" s="2" t="s">
        <v>10</v>
      </c>
      <c r="F1668" s="4">
        <v>150</v>
      </c>
      <c r="G1668" s="4">
        <v>51</v>
      </c>
      <c r="H1668" s="4">
        <v>71</v>
      </c>
      <c r="I1668" s="4">
        <v>5.9</v>
      </c>
      <c r="J1668" s="4">
        <v>5.0999999999999996</v>
      </c>
      <c r="K1668" s="4">
        <v>0</v>
      </c>
      <c r="L1668" s="8">
        <v>0</v>
      </c>
      <c r="M1668" s="4" t="str">
        <f>IF(AlimentosSMAECOPIA2[[#This Row],[Categoria]]="Cereales",AlimentosSMAECOPIA2[[#This Row],[Proteina]],"")</f>
        <v/>
      </c>
      <c r="N1668" s="8">
        <f>AlimentosSMAECOPIA2[[#This Row],[Fibra]]/AlimentosSMAECOPIA2[[#This Row],[Peso_neto]]</f>
        <v>0</v>
      </c>
    </row>
    <row r="1669" spans="2:14" hidden="1" x14ac:dyDescent="0.25">
      <c r="B1669" s="17" t="s">
        <v>1557</v>
      </c>
      <c r="C1669" s="3" t="s">
        <v>24</v>
      </c>
      <c r="D1669" s="4">
        <v>50</v>
      </c>
      <c r="E1669" s="2" t="s">
        <v>10</v>
      </c>
      <c r="F1669" s="4">
        <v>50</v>
      </c>
      <c r="G1669" s="4">
        <v>37</v>
      </c>
      <c r="H1669" s="4">
        <v>76</v>
      </c>
      <c r="I1669" s="4">
        <v>6.4</v>
      </c>
      <c r="J1669" s="4">
        <v>5.4</v>
      </c>
      <c r="K1669" s="4">
        <v>0</v>
      </c>
      <c r="L1669" s="8">
        <v>0</v>
      </c>
      <c r="M1669" s="4" t="str">
        <f>IF(AlimentosSMAECOPIA2[[#This Row],[Categoria]]="Cereales",AlimentosSMAECOPIA2[[#This Row],[Proteina]],"")</f>
        <v/>
      </c>
      <c r="N1669" s="8">
        <f>AlimentosSMAECOPIA2[[#This Row],[Fibra]]/AlimentosSMAECOPIA2[[#This Row],[Peso_neto]]</f>
        <v>0</v>
      </c>
    </row>
    <row r="1670" spans="2:14" hidden="1" x14ac:dyDescent="0.25">
      <c r="B1670" s="17" t="s">
        <v>1618</v>
      </c>
      <c r="C1670" s="3" t="s">
        <v>24</v>
      </c>
      <c r="D1670" s="4">
        <v>0.33333333300000001</v>
      </c>
      <c r="E1670" s="2" t="s">
        <v>45</v>
      </c>
      <c r="F1670" s="4">
        <v>63</v>
      </c>
      <c r="G1670" s="4">
        <v>36</v>
      </c>
      <c r="H1670" s="4">
        <v>79</v>
      </c>
      <c r="I1670" s="4">
        <v>8.6999999999999993</v>
      </c>
      <c r="J1670" s="4">
        <v>4.5999999999999996</v>
      </c>
      <c r="K1670" s="4">
        <v>0</v>
      </c>
      <c r="L1670" s="8">
        <v>0</v>
      </c>
      <c r="M1670" s="4" t="str">
        <f>IF(AlimentosSMAECOPIA2[[#This Row],[Categoria]]="Cereales",AlimentosSMAECOPIA2[[#This Row],[Proteina]],"")</f>
        <v/>
      </c>
      <c r="N1670" s="8">
        <f>AlimentosSMAECOPIA2[[#This Row],[Fibra]]/AlimentosSMAECOPIA2[[#This Row],[Peso_neto]]</f>
        <v>0</v>
      </c>
    </row>
    <row r="1671" spans="2:14" hidden="1" x14ac:dyDescent="0.25">
      <c r="B1671" s="17" t="s">
        <v>1619</v>
      </c>
      <c r="C1671" s="3" t="s">
        <v>24</v>
      </c>
      <c r="D1671" s="4">
        <v>0.2</v>
      </c>
      <c r="E1671" s="2" t="s">
        <v>45</v>
      </c>
      <c r="F1671" s="4">
        <v>61</v>
      </c>
      <c r="G1671" s="4">
        <v>40</v>
      </c>
      <c r="H1671" s="4">
        <v>74</v>
      </c>
      <c r="I1671" s="4">
        <v>7.2</v>
      </c>
      <c r="J1671" s="4">
        <v>4.8</v>
      </c>
      <c r="K1671" s="4">
        <v>0</v>
      </c>
      <c r="L1671" s="8">
        <v>0</v>
      </c>
      <c r="M1671" s="4" t="str">
        <f>IF(AlimentosSMAECOPIA2[[#This Row],[Categoria]]="Cereales",AlimentosSMAECOPIA2[[#This Row],[Proteina]],"")</f>
        <v/>
      </c>
      <c r="N1671" s="8">
        <f>AlimentosSMAECOPIA2[[#This Row],[Fibra]]/AlimentosSMAECOPIA2[[#This Row],[Peso_neto]]</f>
        <v>0</v>
      </c>
    </row>
    <row r="1672" spans="2:14" hidden="1" x14ac:dyDescent="0.25">
      <c r="B1672" s="17" t="s">
        <v>1687</v>
      </c>
      <c r="C1672" s="3" t="s">
        <v>24</v>
      </c>
      <c r="D1672" s="4">
        <v>35</v>
      </c>
      <c r="E1672" s="2" t="s">
        <v>10</v>
      </c>
      <c r="F1672" s="4">
        <v>35</v>
      </c>
      <c r="G1672" s="4">
        <v>35</v>
      </c>
      <c r="H1672" s="4">
        <v>77</v>
      </c>
      <c r="I1672" s="4">
        <v>6</v>
      </c>
      <c r="J1672" s="4">
        <v>5.0999999999999996</v>
      </c>
      <c r="K1672" s="4">
        <v>1.8</v>
      </c>
      <c r="L1672" s="8">
        <v>0</v>
      </c>
      <c r="M1672" s="4" t="str">
        <f>IF(AlimentosSMAECOPIA2[[#This Row],[Categoria]]="Cereales",AlimentosSMAECOPIA2[[#This Row],[Proteina]],"")</f>
        <v/>
      </c>
      <c r="N1672" s="8">
        <f>AlimentosSMAECOPIA2[[#This Row],[Fibra]]/AlimentosSMAECOPIA2[[#This Row],[Peso_neto]]</f>
        <v>0</v>
      </c>
    </row>
    <row r="1673" spans="2:14" hidden="1" x14ac:dyDescent="0.25">
      <c r="B1673" s="17" t="s">
        <v>1717</v>
      </c>
      <c r="C1673" s="3" t="s">
        <v>24</v>
      </c>
      <c r="D1673" s="4">
        <v>2</v>
      </c>
      <c r="E1673" s="2" t="s">
        <v>476</v>
      </c>
      <c r="F1673" s="4">
        <v>56</v>
      </c>
      <c r="G1673" s="4">
        <v>56</v>
      </c>
      <c r="H1673" s="4">
        <v>84</v>
      </c>
      <c r="I1673" s="4">
        <v>7</v>
      </c>
      <c r="J1673" s="4">
        <v>4.5999999999999996</v>
      </c>
      <c r="K1673" s="4">
        <v>3.8</v>
      </c>
      <c r="L1673" s="8">
        <v>0</v>
      </c>
      <c r="M1673" s="4" t="str">
        <f>IF(AlimentosSMAECOPIA2[[#This Row],[Categoria]]="Cereales",AlimentosSMAECOPIA2[[#This Row],[Proteina]],"")</f>
        <v/>
      </c>
      <c r="N1673" s="8">
        <f>AlimentosSMAECOPIA2[[#This Row],[Fibra]]/AlimentosSMAECOPIA2[[#This Row],[Peso_neto]]</f>
        <v>0</v>
      </c>
    </row>
    <row r="1674" spans="2:14" hidden="1" x14ac:dyDescent="0.25">
      <c r="B1674" s="17" t="s">
        <v>1728</v>
      </c>
      <c r="C1674" s="3" t="s">
        <v>24</v>
      </c>
      <c r="D1674" s="4">
        <v>20</v>
      </c>
      <c r="E1674" s="2" t="s">
        <v>1183</v>
      </c>
      <c r="F1674" s="4">
        <v>20</v>
      </c>
      <c r="G1674" s="4">
        <v>20</v>
      </c>
      <c r="H1674" s="4">
        <v>75</v>
      </c>
      <c r="I1674" s="4">
        <v>6.7</v>
      </c>
      <c r="J1674" s="4">
        <v>5.2</v>
      </c>
      <c r="K1674" s="4">
        <v>1.6</v>
      </c>
      <c r="L1674" s="8">
        <v>0</v>
      </c>
      <c r="M1674" s="4" t="str">
        <f>IF(AlimentosSMAECOPIA2[[#This Row],[Categoria]]="Cereales",AlimentosSMAECOPIA2[[#This Row],[Proteina]],"")</f>
        <v/>
      </c>
      <c r="N1674" s="8">
        <f>AlimentosSMAECOPIA2[[#This Row],[Fibra]]/AlimentosSMAECOPIA2[[#This Row],[Peso_neto]]</f>
        <v>0</v>
      </c>
    </row>
    <row r="1675" spans="2:14" hidden="1" x14ac:dyDescent="0.25">
      <c r="B1675" s="17" t="s">
        <v>1735</v>
      </c>
      <c r="C1675" s="3" t="s">
        <v>24</v>
      </c>
      <c r="D1675" s="4">
        <v>1</v>
      </c>
      <c r="E1675" s="2" t="s">
        <v>476</v>
      </c>
      <c r="F1675" s="4">
        <v>28</v>
      </c>
      <c r="G1675" s="4">
        <v>28</v>
      </c>
      <c r="H1675" s="4">
        <v>88</v>
      </c>
      <c r="I1675" s="4">
        <v>7.9</v>
      </c>
      <c r="J1675" s="4">
        <v>6</v>
      </c>
      <c r="K1675" s="4">
        <v>0.2</v>
      </c>
      <c r="L1675" s="8">
        <v>0</v>
      </c>
      <c r="M1675" s="4" t="str">
        <f>IF(AlimentosSMAECOPIA2[[#This Row],[Categoria]]="Cereales",AlimentosSMAECOPIA2[[#This Row],[Proteina]],"")</f>
        <v/>
      </c>
      <c r="N1675" s="8">
        <f>AlimentosSMAECOPIA2[[#This Row],[Fibra]]/AlimentosSMAECOPIA2[[#This Row],[Peso_neto]]</f>
        <v>0</v>
      </c>
    </row>
    <row r="1676" spans="2:14" hidden="1" x14ac:dyDescent="0.25">
      <c r="B1676" s="17" t="s">
        <v>1740</v>
      </c>
      <c r="C1676" s="3" t="s">
        <v>24</v>
      </c>
      <c r="D1676" s="4">
        <v>1</v>
      </c>
      <c r="E1676" s="2" t="s">
        <v>476</v>
      </c>
      <c r="F1676" s="4">
        <v>28</v>
      </c>
      <c r="G1676" s="4">
        <v>28</v>
      </c>
      <c r="H1676" s="4">
        <v>71</v>
      </c>
      <c r="I1676" s="4">
        <v>6.8</v>
      </c>
      <c r="J1676" s="4">
        <v>4.5</v>
      </c>
      <c r="K1676" s="4">
        <v>0.8</v>
      </c>
      <c r="L1676" s="8">
        <v>0</v>
      </c>
      <c r="M1676" s="4" t="str">
        <f>IF(AlimentosSMAECOPIA2[[#This Row],[Categoria]]="Cereales",AlimentosSMAECOPIA2[[#This Row],[Proteina]],"")</f>
        <v/>
      </c>
      <c r="N1676" s="8">
        <f>AlimentosSMAECOPIA2[[#This Row],[Fibra]]/AlimentosSMAECOPIA2[[#This Row],[Peso_neto]]</f>
        <v>0</v>
      </c>
    </row>
    <row r="1677" spans="2:14" hidden="1" x14ac:dyDescent="0.25">
      <c r="B1677" s="17" t="s">
        <v>1741</v>
      </c>
      <c r="C1677" s="3" t="s">
        <v>24</v>
      </c>
      <c r="D1677" s="4">
        <v>30</v>
      </c>
      <c r="E1677" s="2" t="s">
        <v>10</v>
      </c>
      <c r="F1677" s="4">
        <v>30</v>
      </c>
      <c r="G1677" s="4">
        <v>30</v>
      </c>
      <c r="H1677" s="4">
        <v>76</v>
      </c>
      <c r="I1677" s="4">
        <v>7.3</v>
      </c>
      <c r="J1677" s="4">
        <v>4.8</v>
      </c>
      <c r="K1677" s="4">
        <v>0.8</v>
      </c>
      <c r="L1677" s="8">
        <v>0</v>
      </c>
      <c r="M1677" s="4" t="str">
        <f>IF(AlimentosSMAECOPIA2[[#This Row],[Categoria]]="Cereales",AlimentosSMAECOPIA2[[#This Row],[Proteina]],"")</f>
        <v/>
      </c>
      <c r="N1677" s="8">
        <f>AlimentosSMAECOPIA2[[#This Row],[Fibra]]/AlimentosSMAECOPIA2[[#This Row],[Peso_neto]]</f>
        <v>0</v>
      </c>
    </row>
    <row r="1678" spans="2:14" hidden="1" x14ac:dyDescent="0.25">
      <c r="B1678" s="17" t="s">
        <v>1743</v>
      </c>
      <c r="C1678" s="3" t="s">
        <v>24</v>
      </c>
      <c r="D1678" s="4">
        <v>1</v>
      </c>
      <c r="E1678" s="2" t="s">
        <v>476</v>
      </c>
      <c r="F1678" s="4">
        <v>28</v>
      </c>
      <c r="G1678" s="4">
        <v>28</v>
      </c>
      <c r="H1678" s="4">
        <v>77</v>
      </c>
      <c r="I1678" s="4">
        <v>6.9</v>
      </c>
      <c r="J1678" s="4">
        <v>4.9000000000000004</v>
      </c>
      <c r="K1678" s="4">
        <v>14.1</v>
      </c>
      <c r="L1678" s="8">
        <v>0</v>
      </c>
      <c r="M1678" s="4" t="str">
        <f>IF(AlimentosSMAECOPIA2[[#This Row],[Categoria]]="Cereales",AlimentosSMAECOPIA2[[#This Row],[Proteina]],"")</f>
        <v/>
      </c>
      <c r="N1678" s="8">
        <f>AlimentosSMAECOPIA2[[#This Row],[Fibra]]/AlimentosSMAECOPIA2[[#This Row],[Peso_neto]]</f>
        <v>0</v>
      </c>
    </row>
    <row r="1679" spans="2:14" hidden="1" x14ac:dyDescent="0.25">
      <c r="B1679" s="17" t="s">
        <v>1749</v>
      </c>
      <c r="C1679" s="3" t="s">
        <v>24</v>
      </c>
      <c r="D1679" s="4">
        <v>3.5</v>
      </c>
      <c r="E1679" s="2" t="s">
        <v>52</v>
      </c>
      <c r="F1679" s="4">
        <v>18</v>
      </c>
      <c r="G1679" s="4">
        <v>18</v>
      </c>
      <c r="H1679" s="4">
        <v>75</v>
      </c>
      <c r="I1679" s="4">
        <v>6.7</v>
      </c>
      <c r="J1679" s="4">
        <v>5</v>
      </c>
      <c r="K1679" s="4">
        <v>0.9</v>
      </c>
      <c r="L1679" s="8">
        <v>0</v>
      </c>
      <c r="M1679" s="4" t="str">
        <f>IF(AlimentosSMAECOPIA2[[#This Row],[Categoria]]="Cereales",AlimentosSMAECOPIA2[[#This Row],[Proteina]],"")</f>
        <v/>
      </c>
      <c r="N1679" s="8">
        <f>AlimentosSMAECOPIA2[[#This Row],[Fibra]]/AlimentosSMAECOPIA2[[#This Row],[Peso_neto]]</f>
        <v>0</v>
      </c>
    </row>
    <row r="1680" spans="2:14" hidden="1" x14ac:dyDescent="0.25">
      <c r="B1680" s="17" t="s">
        <v>1750</v>
      </c>
      <c r="C1680" s="3" t="s">
        <v>24</v>
      </c>
      <c r="D1680" s="4">
        <v>20</v>
      </c>
      <c r="E1680" s="2" t="s">
        <v>10</v>
      </c>
      <c r="F1680" s="4">
        <v>20</v>
      </c>
      <c r="G1680" s="4">
        <v>20</v>
      </c>
      <c r="H1680" s="4">
        <v>78</v>
      </c>
      <c r="I1680" s="4">
        <v>7.2</v>
      </c>
      <c r="J1680" s="4">
        <v>5.2</v>
      </c>
      <c r="K1680" s="4">
        <v>0.6</v>
      </c>
      <c r="L1680" s="8">
        <v>0</v>
      </c>
      <c r="M1680" s="4" t="str">
        <f>IF(AlimentosSMAECOPIA2[[#This Row],[Categoria]]="Cereales",AlimentosSMAECOPIA2[[#This Row],[Proteina]],"")</f>
        <v/>
      </c>
      <c r="N1680" s="8">
        <f>AlimentosSMAECOPIA2[[#This Row],[Fibra]]/AlimentosSMAECOPIA2[[#This Row],[Peso_neto]]</f>
        <v>0</v>
      </c>
    </row>
    <row r="1681" spans="2:14" hidden="1" x14ac:dyDescent="0.25">
      <c r="B1681" s="17" t="s">
        <v>1751</v>
      </c>
      <c r="C1681" s="3" t="s">
        <v>24</v>
      </c>
      <c r="D1681" s="4">
        <v>20</v>
      </c>
      <c r="E1681" s="2" t="s">
        <v>10</v>
      </c>
      <c r="F1681" s="4">
        <v>20</v>
      </c>
      <c r="G1681" s="4">
        <v>20</v>
      </c>
      <c r="H1681" s="4">
        <v>78</v>
      </c>
      <c r="I1681" s="4">
        <v>7.2</v>
      </c>
      <c r="J1681" s="4">
        <v>5.2</v>
      </c>
      <c r="K1681" s="4">
        <v>0.6</v>
      </c>
      <c r="L1681" s="8">
        <v>0</v>
      </c>
      <c r="M1681" s="4" t="str">
        <f>IF(AlimentosSMAECOPIA2[[#This Row],[Categoria]]="Cereales",AlimentosSMAECOPIA2[[#This Row],[Proteina]],"")</f>
        <v/>
      </c>
      <c r="N1681" s="8">
        <f>AlimentosSMAECOPIA2[[#This Row],[Fibra]]/AlimentosSMAECOPIA2[[#This Row],[Peso_neto]]</f>
        <v>0</v>
      </c>
    </row>
    <row r="1682" spans="2:14" hidden="1" x14ac:dyDescent="0.25">
      <c r="B1682" s="17" t="s">
        <v>1752</v>
      </c>
      <c r="C1682" s="3" t="s">
        <v>24</v>
      </c>
      <c r="D1682" s="4">
        <v>3.5</v>
      </c>
      <c r="E1682" s="2" t="s">
        <v>52</v>
      </c>
      <c r="F1682" s="4">
        <v>18</v>
      </c>
      <c r="G1682" s="4">
        <v>18</v>
      </c>
      <c r="H1682" s="4">
        <v>75</v>
      </c>
      <c r="I1682" s="4">
        <v>6.7</v>
      </c>
      <c r="J1682" s="4">
        <v>5</v>
      </c>
      <c r="K1682" s="4">
        <v>0.9</v>
      </c>
      <c r="L1682" s="8">
        <v>0</v>
      </c>
      <c r="M1682" s="4" t="str">
        <f>IF(AlimentosSMAECOPIA2[[#This Row],[Categoria]]="Cereales",AlimentosSMAECOPIA2[[#This Row],[Proteina]],"")</f>
        <v/>
      </c>
      <c r="N1682" s="8">
        <f>AlimentosSMAECOPIA2[[#This Row],[Fibra]]/AlimentosSMAECOPIA2[[#This Row],[Peso_neto]]</f>
        <v>0</v>
      </c>
    </row>
    <row r="1683" spans="2:14" hidden="1" x14ac:dyDescent="0.25">
      <c r="B1683" s="17" t="s">
        <v>1760</v>
      </c>
      <c r="C1683" s="3" t="s">
        <v>24</v>
      </c>
      <c r="D1683" s="4">
        <v>55</v>
      </c>
      <c r="E1683" s="2" t="s">
        <v>10</v>
      </c>
      <c r="F1683" s="4">
        <v>55</v>
      </c>
      <c r="G1683" s="4">
        <v>55</v>
      </c>
      <c r="H1683" s="4">
        <v>76</v>
      </c>
      <c r="I1683" s="4">
        <v>6.3</v>
      </c>
      <c r="J1683" s="4">
        <v>4.3</v>
      </c>
      <c r="K1683" s="4">
        <v>2.8</v>
      </c>
      <c r="L1683" s="8">
        <v>0</v>
      </c>
      <c r="M1683" s="4" t="str">
        <f>IF(AlimentosSMAECOPIA2[[#This Row],[Categoria]]="Cereales",AlimentosSMAECOPIA2[[#This Row],[Proteina]],"")</f>
        <v/>
      </c>
      <c r="N1683" s="8">
        <f>AlimentosSMAECOPIA2[[#This Row],[Fibra]]/AlimentosSMAECOPIA2[[#This Row],[Peso_neto]]</f>
        <v>0</v>
      </c>
    </row>
    <row r="1684" spans="2:14" hidden="1" x14ac:dyDescent="0.25">
      <c r="B1684" s="17" t="s">
        <v>1767</v>
      </c>
      <c r="C1684" s="3" t="s">
        <v>24</v>
      </c>
      <c r="D1684" s="4">
        <v>30</v>
      </c>
      <c r="E1684" s="2" t="s">
        <v>10</v>
      </c>
      <c r="F1684" s="4">
        <v>30</v>
      </c>
      <c r="G1684" s="4">
        <v>30</v>
      </c>
      <c r="H1684" s="4">
        <v>63</v>
      </c>
      <c r="I1684" s="4">
        <v>5</v>
      </c>
      <c r="J1684" s="4">
        <v>3.8</v>
      </c>
      <c r="K1684" s="4">
        <v>1.7</v>
      </c>
      <c r="L1684" s="8">
        <v>0</v>
      </c>
      <c r="M1684" s="4" t="str">
        <f>IF(AlimentosSMAECOPIA2[[#This Row],[Categoria]]="Cereales",AlimentosSMAECOPIA2[[#This Row],[Proteina]],"")</f>
        <v/>
      </c>
      <c r="N1684" s="8">
        <f>AlimentosSMAECOPIA2[[#This Row],[Fibra]]/AlimentosSMAECOPIA2[[#This Row],[Peso_neto]]</f>
        <v>0</v>
      </c>
    </row>
    <row r="1685" spans="2:14" hidden="1" x14ac:dyDescent="0.25">
      <c r="B1685" s="17" t="s">
        <v>1786</v>
      </c>
      <c r="C1685" s="3" t="s">
        <v>24</v>
      </c>
      <c r="D1685" s="4">
        <v>3.5</v>
      </c>
      <c r="E1685" s="2" t="s">
        <v>52</v>
      </c>
      <c r="F1685" s="4">
        <v>42</v>
      </c>
      <c r="G1685" s="4">
        <v>42</v>
      </c>
      <c r="H1685" s="4">
        <v>76</v>
      </c>
      <c r="I1685" s="4">
        <v>6.3</v>
      </c>
      <c r="J1685" s="4">
        <v>5</v>
      </c>
      <c r="K1685" s="4">
        <v>1.3</v>
      </c>
      <c r="L1685" s="8">
        <v>0</v>
      </c>
      <c r="M1685" s="4" t="str">
        <f>IF(AlimentosSMAECOPIA2[[#This Row],[Categoria]]="Cereales",AlimentosSMAECOPIA2[[#This Row],[Proteina]],"")</f>
        <v/>
      </c>
      <c r="N1685" s="8">
        <f>AlimentosSMAECOPIA2[[#This Row],[Fibra]]/AlimentosSMAECOPIA2[[#This Row],[Peso_neto]]</f>
        <v>0</v>
      </c>
    </row>
    <row r="1686" spans="2:14" hidden="1" x14ac:dyDescent="0.25">
      <c r="B1686" s="17" t="s">
        <v>1823</v>
      </c>
      <c r="C1686" s="3" t="s">
        <v>24</v>
      </c>
      <c r="D1686" s="4">
        <v>6</v>
      </c>
      <c r="E1686" s="2" t="s">
        <v>476</v>
      </c>
      <c r="F1686" s="4">
        <v>42</v>
      </c>
      <c r="G1686" s="4">
        <v>42</v>
      </c>
      <c r="H1686" s="4">
        <v>72</v>
      </c>
      <c r="I1686" s="4">
        <v>8.1</v>
      </c>
      <c r="J1686" s="4">
        <v>3.9</v>
      </c>
      <c r="K1686" s="4">
        <v>0.7</v>
      </c>
      <c r="L1686" s="8">
        <v>0</v>
      </c>
      <c r="M1686" s="4" t="str">
        <f>IF(AlimentosSMAECOPIA2[[#This Row],[Categoria]]="Cereales",AlimentosSMAECOPIA2[[#This Row],[Proteina]],"")</f>
        <v/>
      </c>
      <c r="N1686" s="8">
        <f>AlimentosSMAECOPIA2[[#This Row],[Fibra]]/AlimentosSMAECOPIA2[[#This Row],[Peso_neto]]</f>
        <v>0</v>
      </c>
    </row>
    <row r="1687" spans="2:14" hidden="1" x14ac:dyDescent="0.25">
      <c r="B1687" s="17" t="s">
        <v>1825</v>
      </c>
      <c r="C1687" s="3" t="s">
        <v>24</v>
      </c>
      <c r="D1687" s="4">
        <v>1</v>
      </c>
      <c r="E1687" s="2" t="s">
        <v>45</v>
      </c>
      <c r="F1687" s="4">
        <v>61</v>
      </c>
      <c r="G1687" s="4">
        <v>61</v>
      </c>
      <c r="H1687" s="4">
        <v>120</v>
      </c>
      <c r="I1687" s="4">
        <v>14.6</v>
      </c>
      <c r="J1687" s="4">
        <v>6.4</v>
      </c>
      <c r="K1687" s="4">
        <v>1</v>
      </c>
      <c r="L1687" s="8">
        <v>0</v>
      </c>
      <c r="M1687" s="4" t="str">
        <f>IF(AlimentosSMAECOPIA2[[#This Row],[Categoria]]="Cereales",AlimentosSMAECOPIA2[[#This Row],[Proteina]],"")</f>
        <v/>
      </c>
      <c r="N1687" s="8">
        <f>AlimentosSMAECOPIA2[[#This Row],[Fibra]]/AlimentosSMAECOPIA2[[#This Row],[Peso_neto]]</f>
        <v>0</v>
      </c>
    </row>
    <row r="1688" spans="2:14" hidden="1" x14ac:dyDescent="0.25">
      <c r="B1688" s="17" t="s">
        <v>1831</v>
      </c>
      <c r="C1688" s="3" t="s">
        <v>24</v>
      </c>
      <c r="D1688" s="4">
        <v>1</v>
      </c>
      <c r="E1688" s="2" t="s">
        <v>45</v>
      </c>
      <c r="F1688" s="4">
        <v>25</v>
      </c>
      <c r="G1688" s="4">
        <v>25</v>
      </c>
      <c r="H1688" s="4">
        <v>64</v>
      </c>
      <c r="I1688" s="4">
        <v>4.5999999999999996</v>
      </c>
      <c r="J1688" s="4">
        <v>4.5</v>
      </c>
      <c r="K1688" s="4">
        <v>2.5</v>
      </c>
      <c r="L1688" s="8">
        <v>0</v>
      </c>
      <c r="M1688" s="4" t="str">
        <f>IF(AlimentosSMAECOPIA2[[#This Row],[Categoria]]="Cereales",AlimentosSMAECOPIA2[[#This Row],[Proteina]],"")</f>
        <v/>
      </c>
      <c r="N1688" s="8">
        <f>AlimentosSMAECOPIA2[[#This Row],[Fibra]]/AlimentosSMAECOPIA2[[#This Row],[Peso_neto]]</f>
        <v>0</v>
      </c>
    </row>
    <row r="1689" spans="2:14" hidden="1" x14ac:dyDescent="0.25">
      <c r="B1689" s="17" t="s">
        <v>1837</v>
      </c>
      <c r="C1689" s="3" t="s">
        <v>24</v>
      </c>
      <c r="D1689" s="4">
        <v>35</v>
      </c>
      <c r="E1689" s="2" t="s">
        <v>10</v>
      </c>
      <c r="F1689" s="4">
        <v>35</v>
      </c>
      <c r="G1689" s="4">
        <v>35</v>
      </c>
      <c r="H1689" s="4">
        <v>71</v>
      </c>
      <c r="I1689" s="4">
        <v>7.6</v>
      </c>
      <c r="J1689" s="4">
        <v>4.9000000000000004</v>
      </c>
      <c r="K1689" s="4">
        <v>0</v>
      </c>
      <c r="L1689" s="8">
        <v>0</v>
      </c>
      <c r="M1689" s="4" t="str">
        <f>IF(AlimentosSMAECOPIA2[[#This Row],[Categoria]]="Cereales",AlimentosSMAECOPIA2[[#This Row],[Proteina]],"")</f>
        <v/>
      </c>
      <c r="N1689" s="8">
        <f>AlimentosSMAECOPIA2[[#This Row],[Fibra]]/AlimentosSMAECOPIA2[[#This Row],[Peso_neto]]</f>
        <v>0</v>
      </c>
    </row>
    <row r="1690" spans="2:14" hidden="1" x14ac:dyDescent="0.25">
      <c r="B1690" s="17" t="s">
        <v>1870</v>
      </c>
      <c r="C1690" s="3" t="s">
        <v>24</v>
      </c>
      <c r="D1690" s="4">
        <v>3</v>
      </c>
      <c r="E1690" s="2" t="s">
        <v>45</v>
      </c>
      <c r="F1690" s="4">
        <v>36</v>
      </c>
      <c r="G1690" s="4">
        <v>36</v>
      </c>
      <c r="H1690" s="4">
        <v>75</v>
      </c>
      <c r="I1690" s="4">
        <v>8.9</v>
      </c>
      <c r="J1690" s="4">
        <v>4.0999999999999996</v>
      </c>
      <c r="K1690" s="4">
        <v>0</v>
      </c>
      <c r="L1690" s="8">
        <v>0</v>
      </c>
      <c r="M1690" s="4" t="str">
        <f>IF(AlimentosSMAECOPIA2[[#This Row],[Categoria]]="Cereales",AlimentosSMAECOPIA2[[#This Row],[Proteina]],"")</f>
        <v/>
      </c>
      <c r="N1690" s="8">
        <f>AlimentosSMAECOPIA2[[#This Row],[Fibra]]/AlimentosSMAECOPIA2[[#This Row],[Peso_neto]]</f>
        <v>0</v>
      </c>
    </row>
    <row r="1691" spans="2:14" hidden="1" x14ac:dyDescent="0.25">
      <c r="B1691" s="17" t="s">
        <v>1871</v>
      </c>
      <c r="C1691" s="3" t="s">
        <v>24</v>
      </c>
      <c r="D1691" s="4">
        <v>1</v>
      </c>
      <c r="E1691" s="2" t="s">
        <v>45</v>
      </c>
      <c r="F1691" s="4">
        <v>38</v>
      </c>
      <c r="G1691" s="4">
        <v>38</v>
      </c>
      <c r="H1691" s="4">
        <v>71</v>
      </c>
      <c r="I1691" s="4">
        <v>7.9</v>
      </c>
      <c r="J1691" s="4">
        <v>4</v>
      </c>
      <c r="K1691" s="4">
        <v>0.3</v>
      </c>
      <c r="L1691" s="8">
        <v>0</v>
      </c>
      <c r="M1691" s="4" t="str">
        <f>IF(AlimentosSMAECOPIA2[[#This Row],[Categoria]]="Cereales",AlimentosSMAECOPIA2[[#This Row],[Proteina]],"")</f>
        <v/>
      </c>
      <c r="N1691" s="8">
        <f>AlimentosSMAECOPIA2[[#This Row],[Fibra]]/AlimentosSMAECOPIA2[[#This Row],[Peso_neto]]</f>
        <v>0</v>
      </c>
    </row>
    <row r="1692" spans="2:14" hidden="1" x14ac:dyDescent="0.25">
      <c r="B1692" s="17" t="s">
        <v>1889</v>
      </c>
      <c r="C1692" s="3" t="s">
        <v>24</v>
      </c>
      <c r="D1692" s="4">
        <v>50</v>
      </c>
      <c r="E1692" s="2" t="s">
        <v>10</v>
      </c>
      <c r="F1692" s="4">
        <v>50</v>
      </c>
      <c r="G1692" s="4">
        <v>50</v>
      </c>
      <c r="H1692" s="4">
        <v>69</v>
      </c>
      <c r="I1692" s="4">
        <v>6.1</v>
      </c>
      <c r="J1692" s="4">
        <v>4.8</v>
      </c>
      <c r="K1692" s="4">
        <v>0</v>
      </c>
      <c r="L1692" s="8">
        <v>0</v>
      </c>
      <c r="M1692" s="4" t="str">
        <f>IF(AlimentosSMAECOPIA2[[#This Row],[Categoria]]="Cereales",AlimentosSMAECOPIA2[[#This Row],[Proteina]],"")</f>
        <v/>
      </c>
      <c r="N1692" s="8">
        <f>AlimentosSMAECOPIA2[[#This Row],[Fibra]]/AlimentosSMAECOPIA2[[#This Row],[Peso_neto]]</f>
        <v>0</v>
      </c>
    </row>
    <row r="1693" spans="2:14" hidden="1" x14ac:dyDescent="0.25">
      <c r="B1693" s="17" t="s">
        <v>1890</v>
      </c>
      <c r="C1693" s="3" t="s">
        <v>24</v>
      </c>
      <c r="D1693" s="4">
        <v>50</v>
      </c>
      <c r="E1693" s="2" t="s">
        <v>10</v>
      </c>
      <c r="F1693" s="4">
        <v>50</v>
      </c>
      <c r="G1693" s="4">
        <v>50</v>
      </c>
      <c r="H1693" s="4">
        <v>73</v>
      </c>
      <c r="I1693" s="4">
        <v>6.3</v>
      </c>
      <c r="J1693" s="4">
        <v>5.0999999999999996</v>
      </c>
      <c r="K1693" s="4">
        <v>0</v>
      </c>
      <c r="L1693" s="8">
        <v>0</v>
      </c>
      <c r="M1693" s="4" t="str">
        <f>IF(AlimentosSMAECOPIA2[[#This Row],[Categoria]]="Cereales",AlimentosSMAECOPIA2[[#This Row],[Proteina]],"")</f>
        <v/>
      </c>
      <c r="N1693" s="8">
        <f>AlimentosSMAECOPIA2[[#This Row],[Fibra]]/AlimentosSMAECOPIA2[[#This Row],[Peso_neto]]</f>
        <v>0</v>
      </c>
    </row>
    <row r="1694" spans="2:14" hidden="1" x14ac:dyDescent="0.25">
      <c r="B1694" s="17" t="s">
        <v>1894</v>
      </c>
      <c r="C1694" s="3" t="s">
        <v>24</v>
      </c>
      <c r="D1694" s="4">
        <v>50</v>
      </c>
      <c r="E1694" s="2" t="s">
        <v>10</v>
      </c>
      <c r="F1694" s="4">
        <v>50</v>
      </c>
      <c r="G1694" s="4">
        <v>50</v>
      </c>
      <c r="H1694" s="4">
        <v>68</v>
      </c>
      <c r="I1694" s="4">
        <v>5.7</v>
      </c>
      <c r="J1694" s="4">
        <v>4.8</v>
      </c>
      <c r="K1694" s="4">
        <v>0</v>
      </c>
      <c r="L1694" s="8">
        <v>0</v>
      </c>
      <c r="M1694" s="4" t="str">
        <f>IF(AlimentosSMAECOPIA2[[#This Row],[Categoria]]="Cereales",AlimentosSMAECOPIA2[[#This Row],[Proteina]],"")</f>
        <v/>
      </c>
      <c r="N1694" s="8">
        <f>AlimentosSMAECOPIA2[[#This Row],[Fibra]]/AlimentosSMAECOPIA2[[#This Row],[Peso_neto]]</f>
        <v>0</v>
      </c>
    </row>
    <row r="1695" spans="2:14" hidden="1" x14ac:dyDescent="0.25">
      <c r="B1695" s="17" t="s">
        <v>1901</v>
      </c>
      <c r="C1695" s="3" t="s">
        <v>24</v>
      </c>
      <c r="D1695" s="4">
        <v>50</v>
      </c>
      <c r="E1695" s="2" t="s">
        <v>10</v>
      </c>
      <c r="F1695" s="4">
        <v>50</v>
      </c>
      <c r="G1695" s="4">
        <v>38</v>
      </c>
      <c r="H1695" s="4">
        <v>78</v>
      </c>
      <c r="I1695" s="4">
        <v>7.3</v>
      </c>
      <c r="J1695" s="4">
        <v>5.2</v>
      </c>
      <c r="K1695" s="4">
        <v>0</v>
      </c>
      <c r="L1695" s="8">
        <v>0</v>
      </c>
      <c r="M1695" s="4" t="str">
        <f>IF(AlimentosSMAECOPIA2[[#This Row],[Categoria]]="Cereales",AlimentosSMAECOPIA2[[#This Row],[Proteina]],"")</f>
        <v/>
      </c>
      <c r="N1695" s="8">
        <f>AlimentosSMAECOPIA2[[#This Row],[Fibra]]/AlimentosSMAECOPIA2[[#This Row],[Peso_neto]]</f>
        <v>0</v>
      </c>
    </row>
    <row r="1696" spans="2:14" hidden="1" x14ac:dyDescent="0.25">
      <c r="B1696" s="17" t="s">
        <v>1903</v>
      </c>
      <c r="C1696" s="3" t="s">
        <v>24</v>
      </c>
      <c r="D1696" s="4">
        <v>35</v>
      </c>
      <c r="E1696" s="2" t="s">
        <v>10</v>
      </c>
      <c r="F1696" s="4">
        <v>35</v>
      </c>
      <c r="G1696" s="4">
        <v>35</v>
      </c>
      <c r="H1696" s="4">
        <v>73</v>
      </c>
      <c r="I1696" s="4">
        <v>6.8</v>
      </c>
      <c r="J1696" s="4">
        <v>4.9000000000000004</v>
      </c>
      <c r="K1696" s="4">
        <v>0</v>
      </c>
      <c r="L1696" s="8">
        <v>0</v>
      </c>
      <c r="M1696" s="4" t="str">
        <f>IF(AlimentosSMAECOPIA2[[#This Row],[Categoria]]="Cereales",AlimentosSMAECOPIA2[[#This Row],[Proteina]],"")</f>
        <v/>
      </c>
      <c r="N1696" s="8">
        <f>AlimentosSMAECOPIA2[[#This Row],[Fibra]]/AlimentosSMAECOPIA2[[#This Row],[Peso_neto]]</f>
        <v>0</v>
      </c>
    </row>
    <row r="1697" spans="2:14" hidden="1" x14ac:dyDescent="0.25">
      <c r="B1697" s="17" t="s">
        <v>1904</v>
      </c>
      <c r="C1697" s="3" t="s">
        <v>24</v>
      </c>
      <c r="D1697" s="4">
        <v>35</v>
      </c>
      <c r="E1697" s="2" t="s">
        <v>10</v>
      </c>
      <c r="F1697" s="4">
        <v>35</v>
      </c>
      <c r="G1697" s="4">
        <v>35</v>
      </c>
      <c r="H1697" s="4">
        <v>73</v>
      </c>
      <c r="I1697" s="4">
        <v>6.8</v>
      </c>
      <c r="J1697" s="4">
        <v>4.9000000000000004</v>
      </c>
      <c r="K1697" s="4">
        <v>0</v>
      </c>
      <c r="L1697" s="8">
        <v>0</v>
      </c>
      <c r="M1697" s="4" t="str">
        <f>IF(AlimentosSMAECOPIA2[[#This Row],[Categoria]]="Cereales",AlimentosSMAECOPIA2[[#This Row],[Proteina]],"")</f>
        <v/>
      </c>
      <c r="N1697" s="8">
        <f>AlimentosSMAECOPIA2[[#This Row],[Fibra]]/AlimentosSMAECOPIA2[[#This Row],[Peso_neto]]</f>
        <v>0</v>
      </c>
    </row>
    <row r="1698" spans="2:14" hidden="1" x14ac:dyDescent="0.25">
      <c r="B1698" s="17" t="s">
        <v>1914</v>
      </c>
      <c r="C1698" s="3" t="s">
        <v>24</v>
      </c>
      <c r="D1698" s="4">
        <v>29</v>
      </c>
      <c r="E1698" s="2" t="s">
        <v>10</v>
      </c>
      <c r="F1698" s="4">
        <v>29</v>
      </c>
      <c r="G1698" s="4">
        <v>29</v>
      </c>
      <c r="H1698" s="4">
        <v>76</v>
      </c>
      <c r="I1698" s="4">
        <v>7.8</v>
      </c>
      <c r="J1698" s="4">
        <v>4.8</v>
      </c>
      <c r="K1698" s="4">
        <v>0</v>
      </c>
      <c r="L1698" s="8">
        <v>0</v>
      </c>
      <c r="M1698" s="4" t="str">
        <f>IF(AlimentosSMAECOPIA2[[#This Row],[Categoria]]="Cereales",AlimentosSMAECOPIA2[[#This Row],[Proteina]],"")</f>
        <v/>
      </c>
      <c r="N1698" s="8">
        <f>AlimentosSMAECOPIA2[[#This Row],[Fibra]]/AlimentosSMAECOPIA2[[#This Row],[Peso_neto]]</f>
        <v>0</v>
      </c>
    </row>
    <row r="1699" spans="2:14" hidden="1" x14ac:dyDescent="0.25">
      <c r="B1699" s="17" t="s">
        <v>1919</v>
      </c>
      <c r="C1699" s="3" t="s">
        <v>24</v>
      </c>
      <c r="D1699" s="4">
        <v>1</v>
      </c>
      <c r="E1699" s="2" t="s">
        <v>476</v>
      </c>
      <c r="F1699" s="4">
        <v>28</v>
      </c>
      <c r="G1699" s="4">
        <v>28</v>
      </c>
      <c r="H1699" s="4">
        <v>69</v>
      </c>
      <c r="I1699" s="4">
        <v>3.2</v>
      </c>
      <c r="J1699" s="4">
        <v>3.4</v>
      </c>
      <c r="K1699" s="4">
        <v>6.6</v>
      </c>
      <c r="L1699" s="8">
        <v>0</v>
      </c>
      <c r="M1699" s="4" t="str">
        <f>IF(AlimentosSMAECOPIA2[[#This Row],[Categoria]]="Cereales",AlimentosSMAECOPIA2[[#This Row],[Proteina]],"")</f>
        <v/>
      </c>
      <c r="N1699" s="8">
        <f>AlimentosSMAECOPIA2[[#This Row],[Fibra]]/AlimentosSMAECOPIA2[[#This Row],[Peso_neto]]</f>
        <v>0</v>
      </c>
    </row>
    <row r="1700" spans="2:14" hidden="1" x14ac:dyDescent="0.25">
      <c r="B1700" s="17" t="s">
        <v>56</v>
      </c>
      <c r="C1700" s="3" t="s">
        <v>2041</v>
      </c>
      <c r="D1700" s="4">
        <v>4</v>
      </c>
      <c r="E1700" s="2" t="s">
        <v>52</v>
      </c>
      <c r="F1700" s="4">
        <v>60</v>
      </c>
      <c r="G1700" s="4">
        <v>60</v>
      </c>
      <c r="H1700" s="4">
        <v>86</v>
      </c>
      <c r="I1700" s="4">
        <v>1.7</v>
      </c>
      <c r="J1700" s="4">
        <v>15</v>
      </c>
      <c r="K1700" s="4">
        <v>10.4</v>
      </c>
      <c r="L1700" s="8">
        <v>0</v>
      </c>
      <c r="M1700" s="4" t="str">
        <f>IF(AlimentosSMAECOPIA2[[#This Row],[Categoria]]="Cereales",AlimentosSMAECOPIA2[[#This Row],[Proteina]],"")</f>
        <v/>
      </c>
      <c r="N1700" s="8">
        <f>AlimentosSMAECOPIA2[[#This Row],[Fibra]]/AlimentosSMAECOPIA2[[#This Row],[Peso_neto]]</f>
        <v>0</v>
      </c>
    </row>
    <row r="1701" spans="2:14" hidden="1" x14ac:dyDescent="0.25">
      <c r="B1701" s="17" t="s">
        <v>62</v>
      </c>
      <c r="C1701" s="3" t="s">
        <v>2041</v>
      </c>
      <c r="D1701" s="4">
        <v>4</v>
      </c>
      <c r="E1701" s="2" t="s">
        <v>52</v>
      </c>
      <c r="F1701" s="4">
        <v>64</v>
      </c>
      <c r="G1701" s="4">
        <v>64</v>
      </c>
      <c r="H1701" s="4">
        <v>70</v>
      </c>
      <c r="I1701" s="4">
        <v>2.5</v>
      </c>
      <c r="J1701" s="4">
        <v>2.4</v>
      </c>
      <c r="K1701" s="4">
        <v>10.7</v>
      </c>
      <c r="L1701" s="8">
        <v>0</v>
      </c>
      <c r="M1701" s="4" t="str">
        <f>IF(AlimentosSMAECOPIA2[[#This Row],[Categoria]]="Cereales",AlimentosSMAECOPIA2[[#This Row],[Proteina]],"")</f>
        <v/>
      </c>
      <c r="N1701" s="8">
        <f>AlimentosSMAECOPIA2[[#This Row],[Fibra]]/AlimentosSMAECOPIA2[[#This Row],[Peso_neto]]</f>
        <v>0</v>
      </c>
    </row>
    <row r="1702" spans="2:14" hidden="1" x14ac:dyDescent="0.25">
      <c r="B1702" s="17" t="s">
        <v>64</v>
      </c>
      <c r="C1702" s="3" t="s">
        <v>2041</v>
      </c>
      <c r="D1702" s="4">
        <v>3</v>
      </c>
      <c r="E1702" s="2" t="s">
        <v>52</v>
      </c>
      <c r="F1702" s="4">
        <v>45</v>
      </c>
      <c r="G1702" s="4">
        <v>45</v>
      </c>
      <c r="H1702" s="4">
        <v>64</v>
      </c>
      <c r="I1702" s="4">
        <v>1.3</v>
      </c>
      <c r="J1702" s="4">
        <v>1.8</v>
      </c>
      <c r="K1702" s="4">
        <v>14.1</v>
      </c>
      <c r="L1702" s="8">
        <v>0</v>
      </c>
      <c r="M1702" s="4" t="str">
        <f>IF(AlimentosSMAECOPIA2[[#This Row],[Categoria]]="Cereales",AlimentosSMAECOPIA2[[#This Row],[Proteina]],"")</f>
        <v/>
      </c>
      <c r="N1702" s="8">
        <f>AlimentosSMAECOPIA2[[#This Row],[Fibra]]/AlimentosSMAECOPIA2[[#This Row],[Peso_neto]]</f>
        <v>0</v>
      </c>
    </row>
    <row r="1703" spans="2:14" hidden="1" x14ac:dyDescent="0.25">
      <c r="B1703" s="17" t="s">
        <v>66</v>
      </c>
      <c r="C1703" s="3" t="s">
        <v>2041</v>
      </c>
      <c r="D1703" s="4">
        <v>4</v>
      </c>
      <c r="E1703" s="2" t="s">
        <v>52</v>
      </c>
      <c r="F1703" s="4">
        <v>60</v>
      </c>
      <c r="G1703" s="4">
        <v>60</v>
      </c>
      <c r="H1703" s="4">
        <v>79</v>
      </c>
      <c r="I1703" s="4">
        <v>0</v>
      </c>
      <c r="J1703" s="4">
        <v>3.4</v>
      </c>
      <c r="K1703" s="4">
        <v>13.1</v>
      </c>
      <c r="L1703" s="8">
        <v>0</v>
      </c>
      <c r="M1703" s="4" t="str">
        <f>IF(AlimentosSMAECOPIA2[[#This Row],[Categoria]]="Cereales",AlimentosSMAECOPIA2[[#This Row],[Proteina]],"")</f>
        <v/>
      </c>
      <c r="N1703" s="8">
        <f>AlimentosSMAECOPIA2[[#This Row],[Fibra]]/AlimentosSMAECOPIA2[[#This Row],[Peso_neto]]</f>
        <v>0</v>
      </c>
    </row>
    <row r="1704" spans="2:14" hidden="1" x14ac:dyDescent="0.25">
      <c r="B1704" s="17" t="s">
        <v>73</v>
      </c>
      <c r="C1704" s="3" t="s">
        <v>2041</v>
      </c>
      <c r="D1704" s="4">
        <v>4</v>
      </c>
      <c r="E1704" s="2" t="s">
        <v>52</v>
      </c>
      <c r="F1704" s="4">
        <v>60</v>
      </c>
      <c r="G1704" s="4">
        <v>60</v>
      </c>
      <c r="H1704" s="4">
        <v>96</v>
      </c>
      <c r="I1704" s="4">
        <v>0.4</v>
      </c>
      <c r="J1704" s="4">
        <v>6.4</v>
      </c>
      <c r="K1704" s="4">
        <v>9.6</v>
      </c>
      <c r="L1704" s="8">
        <v>0</v>
      </c>
      <c r="M1704" s="4" t="str">
        <f>IF(AlimentosSMAECOPIA2[[#This Row],[Categoria]]="Cereales",AlimentosSMAECOPIA2[[#This Row],[Proteina]],"")</f>
        <v/>
      </c>
      <c r="N1704" s="8">
        <f>AlimentosSMAECOPIA2[[#This Row],[Fibra]]/AlimentosSMAECOPIA2[[#This Row],[Peso_neto]]</f>
        <v>0</v>
      </c>
    </row>
    <row r="1705" spans="2:14" hidden="1" x14ac:dyDescent="0.25">
      <c r="B1705" s="17" t="s">
        <v>75</v>
      </c>
      <c r="C1705" s="3" t="s">
        <v>2041</v>
      </c>
      <c r="D1705" s="4">
        <v>3</v>
      </c>
      <c r="E1705" s="2" t="s">
        <v>52</v>
      </c>
      <c r="F1705" s="4">
        <v>45</v>
      </c>
      <c r="G1705" s="4">
        <v>45</v>
      </c>
      <c r="H1705" s="4">
        <v>64</v>
      </c>
      <c r="I1705" s="4">
        <v>1.3</v>
      </c>
      <c r="J1705" s="4">
        <v>2.8</v>
      </c>
      <c r="K1705" s="4">
        <v>14.1</v>
      </c>
      <c r="L1705" s="8">
        <v>0</v>
      </c>
      <c r="M1705" s="4" t="str">
        <f>IF(AlimentosSMAECOPIA2[[#This Row],[Categoria]]="Cereales",AlimentosSMAECOPIA2[[#This Row],[Proteina]],"")</f>
        <v/>
      </c>
      <c r="N1705" s="8">
        <f>AlimentosSMAECOPIA2[[#This Row],[Fibra]]/AlimentosSMAECOPIA2[[#This Row],[Peso_neto]]</f>
        <v>0</v>
      </c>
    </row>
    <row r="1706" spans="2:14" hidden="1" x14ac:dyDescent="0.25">
      <c r="B1706" s="17" t="s">
        <v>78</v>
      </c>
      <c r="C1706" s="3" t="s">
        <v>2041</v>
      </c>
      <c r="D1706" s="4">
        <v>3</v>
      </c>
      <c r="E1706" s="2" t="s">
        <v>52</v>
      </c>
      <c r="F1706" s="4">
        <v>45</v>
      </c>
      <c r="G1706" s="4">
        <v>45</v>
      </c>
      <c r="H1706" s="4">
        <v>65</v>
      </c>
      <c r="I1706" s="4">
        <v>0.3</v>
      </c>
      <c r="J1706" s="4">
        <v>1.7</v>
      </c>
      <c r="K1706" s="4">
        <v>12.4</v>
      </c>
      <c r="L1706" s="8">
        <v>0</v>
      </c>
      <c r="M1706" s="4" t="str">
        <f>IF(AlimentosSMAECOPIA2[[#This Row],[Categoria]]="Cereales",AlimentosSMAECOPIA2[[#This Row],[Proteina]],"")</f>
        <v/>
      </c>
      <c r="N1706" s="8">
        <f>AlimentosSMAECOPIA2[[#This Row],[Fibra]]/AlimentosSMAECOPIA2[[#This Row],[Peso_neto]]</f>
        <v>0</v>
      </c>
    </row>
    <row r="1707" spans="2:14" hidden="1" x14ac:dyDescent="0.25">
      <c r="B1707" s="17" t="s">
        <v>81</v>
      </c>
      <c r="C1707" s="3" t="s">
        <v>2041</v>
      </c>
      <c r="D1707" s="4">
        <v>3</v>
      </c>
      <c r="E1707" s="2" t="s">
        <v>52</v>
      </c>
      <c r="F1707" s="4">
        <v>45</v>
      </c>
      <c r="G1707" s="4">
        <v>45</v>
      </c>
      <c r="H1707" s="4">
        <v>87</v>
      </c>
      <c r="I1707" s="4">
        <v>1.5</v>
      </c>
      <c r="J1707" s="4">
        <v>7.3</v>
      </c>
      <c r="K1707" s="4">
        <v>2.9</v>
      </c>
      <c r="L1707" s="8">
        <v>0</v>
      </c>
      <c r="M1707" s="4" t="str">
        <f>IF(AlimentosSMAECOPIA2[[#This Row],[Categoria]]="Cereales",AlimentosSMAECOPIA2[[#This Row],[Proteina]],"")</f>
        <v/>
      </c>
      <c r="N1707" s="8">
        <f>AlimentosSMAECOPIA2[[#This Row],[Fibra]]/AlimentosSMAECOPIA2[[#This Row],[Peso_neto]]</f>
        <v>0</v>
      </c>
    </row>
    <row r="1708" spans="2:14" hidden="1" x14ac:dyDescent="0.25">
      <c r="B1708" s="17" t="s">
        <v>87</v>
      </c>
      <c r="C1708" s="3" t="s">
        <v>2041</v>
      </c>
      <c r="D1708" s="4">
        <v>0.33333333300000001</v>
      </c>
      <c r="E1708" s="2" t="s">
        <v>50</v>
      </c>
      <c r="F1708" s="4">
        <v>85</v>
      </c>
      <c r="G1708" s="4">
        <v>85</v>
      </c>
      <c r="H1708" s="4">
        <v>40</v>
      </c>
      <c r="I1708" s="4">
        <v>0</v>
      </c>
      <c r="J1708" s="4">
        <v>0</v>
      </c>
      <c r="K1708" s="4">
        <v>8</v>
      </c>
      <c r="L1708" s="8">
        <v>0</v>
      </c>
      <c r="M1708" s="4" t="str">
        <f>IF(AlimentosSMAECOPIA2[[#This Row],[Categoria]]="Cereales",AlimentosSMAECOPIA2[[#This Row],[Proteina]],"")</f>
        <v/>
      </c>
      <c r="N1708" s="8">
        <f>AlimentosSMAECOPIA2[[#This Row],[Fibra]]/AlimentosSMAECOPIA2[[#This Row],[Peso_neto]]</f>
        <v>0</v>
      </c>
    </row>
    <row r="1709" spans="2:14" hidden="1" x14ac:dyDescent="0.25">
      <c r="B1709" s="17" t="s">
        <v>92</v>
      </c>
      <c r="C1709" s="3" t="s">
        <v>2041</v>
      </c>
      <c r="D1709" s="4">
        <v>0.33333333300000001</v>
      </c>
      <c r="E1709" s="2" t="s">
        <v>91</v>
      </c>
      <c r="F1709" s="4">
        <v>117</v>
      </c>
      <c r="G1709" s="4">
        <v>117</v>
      </c>
      <c r="H1709" s="4">
        <v>42</v>
      </c>
      <c r="I1709" s="4">
        <v>0</v>
      </c>
      <c r="J1709" s="4">
        <v>0</v>
      </c>
      <c r="K1709" s="4">
        <v>11.1</v>
      </c>
      <c r="L1709" s="8">
        <v>0</v>
      </c>
      <c r="M1709" s="4" t="str">
        <f>IF(AlimentosSMAECOPIA2[[#This Row],[Categoria]]="Cereales",AlimentosSMAECOPIA2[[#This Row],[Proteina]],"")</f>
        <v/>
      </c>
      <c r="N1709" s="8">
        <f>AlimentosSMAECOPIA2[[#This Row],[Fibra]]/AlimentosSMAECOPIA2[[#This Row],[Peso_neto]]</f>
        <v>0</v>
      </c>
    </row>
    <row r="1710" spans="2:14" hidden="1" x14ac:dyDescent="0.25">
      <c r="B1710" s="17" t="s">
        <v>126</v>
      </c>
      <c r="C1710" s="3" t="s">
        <v>2041</v>
      </c>
      <c r="D1710" s="4">
        <v>15</v>
      </c>
      <c r="E1710" s="2" t="s">
        <v>10</v>
      </c>
      <c r="F1710" s="4">
        <v>15</v>
      </c>
      <c r="G1710" s="4">
        <v>15</v>
      </c>
      <c r="H1710" s="4">
        <v>77</v>
      </c>
      <c r="I1710" s="4">
        <v>1.4</v>
      </c>
      <c r="J1710" s="4">
        <v>5.6</v>
      </c>
      <c r="K1710" s="4">
        <v>6.6</v>
      </c>
      <c r="L1710" s="8">
        <v>0</v>
      </c>
      <c r="M1710" s="4" t="str">
        <f>IF(AlimentosSMAECOPIA2[[#This Row],[Categoria]]="Cereales",AlimentosSMAECOPIA2[[#This Row],[Proteina]],"")</f>
        <v/>
      </c>
      <c r="N1710" s="8">
        <f>AlimentosSMAECOPIA2[[#This Row],[Fibra]]/AlimentosSMAECOPIA2[[#This Row],[Peso_neto]]</f>
        <v>0</v>
      </c>
    </row>
    <row r="1711" spans="2:14" hidden="1" x14ac:dyDescent="0.25">
      <c r="B1711" s="17" t="s">
        <v>131</v>
      </c>
      <c r="C1711" s="3" t="s">
        <v>2041</v>
      </c>
      <c r="D1711" s="4">
        <v>0.33333333300000001</v>
      </c>
      <c r="E1711" s="2" t="s">
        <v>45</v>
      </c>
      <c r="F1711" s="4">
        <v>16</v>
      </c>
      <c r="G1711" s="4">
        <v>16</v>
      </c>
      <c r="H1711" s="4">
        <v>80</v>
      </c>
      <c r="I1711" s="4">
        <v>4.3</v>
      </c>
      <c r="J1711" s="4">
        <v>4.3</v>
      </c>
      <c r="K1711" s="4">
        <v>9.4</v>
      </c>
      <c r="L1711" s="8">
        <v>0</v>
      </c>
      <c r="M1711" s="4" t="str">
        <f>IF(AlimentosSMAECOPIA2[[#This Row],[Categoria]]="Cereales",AlimentosSMAECOPIA2[[#This Row],[Proteina]],"")</f>
        <v/>
      </c>
      <c r="N1711" s="8">
        <f>AlimentosSMAECOPIA2[[#This Row],[Fibra]]/AlimentosSMAECOPIA2[[#This Row],[Peso_neto]]</f>
        <v>0</v>
      </c>
    </row>
    <row r="1712" spans="2:14" hidden="1" x14ac:dyDescent="0.25">
      <c r="B1712" s="17" t="s">
        <v>132</v>
      </c>
      <c r="C1712" s="3" t="s">
        <v>2041</v>
      </c>
      <c r="D1712" s="4">
        <v>1</v>
      </c>
      <c r="E1712" s="2" t="s">
        <v>45</v>
      </c>
      <c r="F1712" s="4">
        <v>20</v>
      </c>
      <c r="G1712" s="4">
        <v>20</v>
      </c>
      <c r="H1712" s="4">
        <v>98</v>
      </c>
      <c r="I1712" s="4">
        <v>5.3</v>
      </c>
      <c r="J1712" s="4">
        <v>5.3</v>
      </c>
      <c r="K1712" s="4">
        <v>11.7</v>
      </c>
      <c r="L1712" s="8">
        <v>0</v>
      </c>
      <c r="M1712" s="4" t="str">
        <f>IF(AlimentosSMAECOPIA2[[#This Row],[Categoria]]="Cereales",AlimentosSMAECOPIA2[[#This Row],[Proteina]],"")</f>
        <v/>
      </c>
      <c r="N1712" s="8">
        <f>AlimentosSMAECOPIA2[[#This Row],[Fibra]]/AlimentosSMAECOPIA2[[#This Row],[Peso_neto]]</f>
        <v>0</v>
      </c>
    </row>
    <row r="1713" spans="2:14" hidden="1" x14ac:dyDescent="0.25">
      <c r="B1713" s="17" t="s">
        <v>171</v>
      </c>
      <c r="C1713" s="3" t="s">
        <v>2041</v>
      </c>
      <c r="D1713" s="4">
        <v>13</v>
      </c>
      <c r="E1713" s="2" t="s">
        <v>10</v>
      </c>
      <c r="F1713" s="4">
        <v>13</v>
      </c>
      <c r="G1713" s="4">
        <v>13</v>
      </c>
      <c r="H1713" s="4">
        <v>41</v>
      </c>
      <c r="I1713" s="4">
        <v>0.4</v>
      </c>
      <c r="J1713" s="4">
        <v>0.1</v>
      </c>
      <c r="K1713" s="4">
        <v>9.8000000000000007</v>
      </c>
      <c r="L1713" s="8">
        <v>0</v>
      </c>
      <c r="M1713" s="4" t="str">
        <f>IF(AlimentosSMAECOPIA2[[#This Row],[Categoria]]="Cereales",AlimentosSMAECOPIA2[[#This Row],[Proteina]],"")</f>
        <v/>
      </c>
      <c r="N1713" s="8">
        <f>AlimentosSMAECOPIA2[[#This Row],[Fibra]]/AlimentosSMAECOPIA2[[#This Row],[Peso_neto]]</f>
        <v>0</v>
      </c>
    </row>
    <row r="1714" spans="2:14" hidden="1" x14ac:dyDescent="0.25">
      <c r="B1714" s="17" t="s">
        <v>172</v>
      </c>
      <c r="C1714" s="3" t="s">
        <v>2041</v>
      </c>
      <c r="D1714" s="4">
        <v>13</v>
      </c>
      <c r="E1714" s="2" t="s">
        <v>10</v>
      </c>
      <c r="F1714" s="4">
        <v>13</v>
      </c>
      <c r="G1714" s="4">
        <v>13</v>
      </c>
      <c r="H1714" s="4">
        <v>41</v>
      </c>
      <c r="I1714" s="4">
        <v>0.4</v>
      </c>
      <c r="J1714" s="4">
        <v>0.1</v>
      </c>
      <c r="K1714" s="4">
        <v>9.8000000000000007</v>
      </c>
      <c r="L1714" s="8">
        <v>0</v>
      </c>
      <c r="M1714" s="4" t="str">
        <f>IF(AlimentosSMAECOPIA2[[#This Row],[Categoria]]="Cereales",AlimentosSMAECOPIA2[[#This Row],[Proteina]],"")</f>
        <v/>
      </c>
      <c r="N1714" s="8">
        <f>AlimentosSMAECOPIA2[[#This Row],[Fibra]]/AlimentosSMAECOPIA2[[#This Row],[Peso_neto]]</f>
        <v>0</v>
      </c>
    </row>
    <row r="1715" spans="2:14" hidden="1" x14ac:dyDescent="0.25">
      <c r="B1715" s="17" t="s">
        <v>173</v>
      </c>
      <c r="C1715" s="3" t="s">
        <v>2041</v>
      </c>
      <c r="D1715" s="4">
        <v>13</v>
      </c>
      <c r="E1715" s="2" t="s">
        <v>10</v>
      </c>
      <c r="F1715" s="4">
        <v>13</v>
      </c>
      <c r="G1715" s="4">
        <v>13</v>
      </c>
      <c r="H1715" s="4">
        <v>41</v>
      </c>
      <c r="I1715" s="4">
        <v>0.4</v>
      </c>
      <c r="J1715" s="4">
        <v>0.1</v>
      </c>
      <c r="K1715" s="4">
        <v>9.8000000000000007</v>
      </c>
      <c r="L1715" s="8">
        <v>0</v>
      </c>
      <c r="M1715" s="4" t="str">
        <f>IF(AlimentosSMAECOPIA2[[#This Row],[Categoria]]="Cereales",AlimentosSMAECOPIA2[[#This Row],[Proteina]],"")</f>
        <v/>
      </c>
      <c r="N1715" s="8">
        <f>AlimentosSMAECOPIA2[[#This Row],[Fibra]]/AlimentosSMAECOPIA2[[#This Row],[Peso_neto]]</f>
        <v>0</v>
      </c>
    </row>
    <row r="1716" spans="2:14" hidden="1" x14ac:dyDescent="0.25">
      <c r="B1716" s="17" t="s">
        <v>200</v>
      </c>
      <c r="C1716" s="3" t="s">
        <v>2041</v>
      </c>
      <c r="D1716" s="4">
        <v>2</v>
      </c>
      <c r="E1716" s="2" t="s">
        <v>15</v>
      </c>
      <c r="F1716" s="4">
        <v>8</v>
      </c>
      <c r="G1716" s="4">
        <v>8</v>
      </c>
      <c r="H1716" s="4">
        <v>33</v>
      </c>
      <c r="I1716" s="4">
        <v>0</v>
      </c>
      <c r="J1716" s="4">
        <v>0</v>
      </c>
      <c r="K1716" s="4">
        <v>8.4</v>
      </c>
      <c r="L1716" s="8">
        <v>0</v>
      </c>
      <c r="M1716" s="4" t="str">
        <f>IF(AlimentosSMAECOPIA2[[#This Row],[Categoria]]="Cereales",AlimentosSMAECOPIA2[[#This Row],[Proteina]],"")</f>
        <v/>
      </c>
      <c r="N1716" s="8">
        <f>AlimentosSMAECOPIA2[[#This Row],[Fibra]]/AlimentosSMAECOPIA2[[#This Row],[Peso_neto]]</f>
        <v>0</v>
      </c>
    </row>
    <row r="1717" spans="2:14" hidden="1" x14ac:dyDescent="0.25">
      <c r="B1717" s="17" t="s">
        <v>201</v>
      </c>
      <c r="C1717" s="3" t="s">
        <v>2041</v>
      </c>
      <c r="D1717" s="4">
        <v>2</v>
      </c>
      <c r="E1717" s="2" t="s">
        <v>15</v>
      </c>
      <c r="F1717" s="4">
        <v>8</v>
      </c>
      <c r="G1717" s="4">
        <v>8</v>
      </c>
      <c r="H1717" s="4">
        <v>33</v>
      </c>
      <c r="I1717" s="4">
        <v>0</v>
      </c>
      <c r="J1717" s="4">
        <v>0</v>
      </c>
      <c r="K1717" s="4">
        <v>8.4</v>
      </c>
      <c r="L1717" s="8">
        <v>0</v>
      </c>
      <c r="M1717" s="4" t="str">
        <f>IF(AlimentosSMAECOPIA2[[#This Row],[Categoria]]="Cereales",AlimentosSMAECOPIA2[[#This Row],[Proteina]],"")</f>
        <v/>
      </c>
      <c r="N1717" s="8">
        <f>AlimentosSMAECOPIA2[[#This Row],[Fibra]]/AlimentosSMAECOPIA2[[#This Row],[Peso_neto]]</f>
        <v>0</v>
      </c>
    </row>
    <row r="1718" spans="2:14" hidden="1" x14ac:dyDescent="0.25">
      <c r="B1718" s="17" t="s">
        <v>202</v>
      </c>
      <c r="C1718" s="3" t="s">
        <v>2041</v>
      </c>
      <c r="D1718" s="4">
        <v>4</v>
      </c>
      <c r="E1718" s="2" t="s">
        <v>15</v>
      </c>
      <c r="F1718" s="4">
        <v>10</v>
      </c>
      <c r="G1718" s="4">
        <v>10</v>
      </c>
      <c r="H1718" s="4">
        <v>39</v>
      </c>
      <c r="I1718" s="4">
        <v>0</v>
      </c>
      <c r="J1718" s="4">
        <v>0</v>
      </c>
      <c r="K1718" s="4">
        <v>10</v>
      </c>
      <c r="L1718" s="8">
        <v>0</v>
      </c>
      <c r="M1718" s="4" t="str">
        <f>IF(AlimentosSMAECOPIA2[[#This Row],[Categoria]]="Cereales",AlimentosSMAECOPIA2[[#This Row],[Proteina]],"")</f>
        <v/>
      </c>
      <c r="N1718" s="8">
        <f>AlimentosSMAECOPIA2[[#This Row],[Fibra]]/AlimentosSMAECOPIA2[[#This Row],[Peso_neto]]</f>
        <v>0</v>
      </c>
    </row>
    <row r="1719" spans="2:14" hidden="1" x14ac:dyDescent="0.25">
      <c r="B1719" s="17" t="s">
        <v>203</v>
      </c>
      <c r="C1719" s="3" t="s">
        <v>2041</v>
      </c>
      <c r="D1719" s="4">
        <v>2</v>
      </c>
      <c r="E1719" s="2" t="s">
        <v>15</v>
      </c>
      <c r="F1719" s="4">
        <v>8</v>
      </c>
      <c r="G1719" s="4">
        <v>8</v>
      </c>
      <c r="H1719" s="4">
        <v>33</v>
      </c>
      <c r="I1719" s="4">
        <v>0</v>
      </c>
      <c r="J1719" s="4">
        <v>0</v>
      </c>
      <c r="K1719" s="4">
        <v>8.4</v>
      </c>
      <c r="L1719" s="8">
        <v>0</v>
      </c>
      <c r="M1719" s="4" t="str">
        <f>IF(AlimentosSMAECOPIA2[[#This Row],[Categoria]]="Cereales",AlimentosSMAECOPIA2[[#This Row],[Proteina]],"")</f>
        <v/>
      </c>
      <c r="N1719" s="8">
        <f>AlimentosSMAECOPIA2[[#This Row],[Fibra]]/AlimentosSMAECOPIA2[[#This Row],[Peso_neto]]</f>
        <v>0</v>
      </c>
    </row>
    <row r="1720" spans="2:14" hidden="1" x14ac:dyDescent="0.25">
      <c r="B1720" s="17" t="s">
        <v>204</v>
      </c>
      <c r="C1720" s="3" t="s">
        <v>2041</v>
      </c>
      <c r="D1720" s="4">
        <v>2</v>
      </c>
      <c r="E1720" s="2" t="s">
        <v>15</v>
      </c>
      <c r="F1720" s="4">
        <v>10</v>
      </c>
      <c r="G1720" s="4">
        <v>10</v>
      </c>
      <c r="H1720" s="4">
        <v>36</v>
      </c>
      <c r="I1720" s="4">
        <v>0</v>
      </c>
      <c r="J1720" s="4">
        <v>0</v>
      </c>
      <c r="K1720" s="4">
        <v>9.1</v>
      </c>
      <c r="L1720" s="8">
        <v>0</v>
      </c>
      <c r="M1720" s="4" t="str">
        <f>IF(AlimentosSMAECOPIA2[[#This Row],[Categoria]]="Cereales",AlimentosSMAECOPIA2[[#This Row],[Proteina]],"")</f>
        <v/>
      </c>
      <c r="N1720" s="8">
        <f>AlimentosSMAECOPIA2[[#This Row],[Fibra]]/AlimentosSMAECOPIA2[[#This Row],[Peso_neto]]</f>
        <v>0</v>
      </c>
    </row>
    <row r="1721" spans="2:14" hidden="1" x14ac:dyDescent="0.25">
      <c r="B1721" s="17" t="s">
        <v>205</v>
      </c>
      <c r="C1721" s="3" t="s">
        <v>2041</v>
      </c>
      <c r="D1721" s="4">
        <v>3</v>
      </c>
      <c r="E1721" s="2" t="s">
        <v>15</v>
      </c>
      <c r="F1721" s="4">
        <v>9</v>
      </c>
      <c r="G1721" s="4">
        <v>9</v>
      </c>
      <c r="H1721" s="4">
        <v>34</v>
      </c>
      <c r="I1721" s="4">
        <v>0</v>
      </c>
      <c r="J1721" s="4">
        <v>0</v>
      </c>
      <c r="K1721" s="4">
        <v>8.8000000000000007</v>
      </c>
      <c r="L1721" s="8">
        <v>0</v>
      </c>
      <c r="M1721" s="4" t="str">
        <f>IF(AlimentosSMAECOPIA2[[#This Row],[Categoria]]="Cereales",AlimentosSMAECOPIA2[[#This Row],[Proteina]],"")</f>
        <v/>
      </c>
      <c r="N1721" s="8">
        <f>AlimentosSMAECOPIA2[[#This Row],[Fibra]]/AlimentosSMAECOPIA2[[#This Row],[Peso_neto]]</f>
        <v>0</v>
      </c>
    </row>
    <row r="1722" spans="2:14" hidden="1" x14ac:dyDescent="0.25">
      <c r="B1722" s="17" t="s">
        <v>242</v>
      </c>
      <c r="C1722" s="3" t="s">
        <v>2041</v>
      </c>
      <c r="D1722" s="4">
        <v>21</v>
      </c>
      <c r="E1722" s="2" t="s">
        <v>45</v>
      </c>
      <c r="F1722" s="4">
        <v>80</v>
      </c>
      <c r="G1722" s="4">
        <v>80</v>
      </c>
      <c r="H1722" s="4">
        <v>50</v>
      </c>
      <c r="I1722" s="4">
        <v>0.9</v>
      </c>
      <c r="J1722" s="4">
        <v>0.2</v>
      </c>
      <c r="K1722" s="4">
        <v>11.7</v>
      </c>
      <c r="L1722" s="8">
        <v>0</v>
      </c>
      <c r="M1722" s="4" t="str">
        <f>IF(AlimentosSMAECOPIA2[[#This Row],[Categoria]]="Cereales",AlimentosSMAECOPIA2[[#This Row],[Proteina]],"")</f>
        <v/>
      </c>
      <c r="N1722" s="8">
        <f>AlimentosSMAECOPIA2[[#This Row],[Fibra]]/AlimentosSMAECOPIA2[[#This Row],[Peso_neto]]</f>
        <v>0</v>
      </c>
    </row>
    <row r="1723" spans="2:14" hidden="1" x14ac:dyDescent="0.25">
      <c r="B1723" s="17" t="s">
        <v>243</v>
      </c>
      <c r="C1723" s="3" t="s">
        <v>2041</v>
      </c>
      <c r="D1723" s="4">
        <v>0.25</v>
      </c>
      <c r="E1723" s="2" t="s">
        <v>244</v>
      </c>
      <c r="F1723" s="4">
        <v>152</v>
      </c>
      <c r="G1723" s="4">
        <v>152</v>
      </c>
      <c r="H1723" s="4">
        <v>40</v>
      </c>
      <c r="I1723" s="4">
        <v>0</v>
      </c>
      <c r="J1723" s="4">
        <v>0</v>
      </c>
      <c r="K1723" s="4">
        <v>9.8000000000000007</v>
      </c>
      <c r="L1723" s="8">
        <v>0</v>
      </c>
      <c r="M1723" s="4" t="str">
        <f>IF(AlimentosSMAECOPIA2[[#This Row],[Categoria]]="Cereales",AlimentosSMAECOPIA2[[#This Row],[Proteina]],"")</f>
        <v/>
      </c>
      <c r="N1723" s="8">
        <f>AlimentosSMAECOPIA2[[#This Row],[Fibra]]/AlimentosSMAECOPIA2[[#This Row],[Peso_neto]]</f>
        <v>0</v>
      </c>
    </row>
    <row r="1724" spans="2:14" hidden="1" x14ac:dyDescent="0.25">
      <c r="B1724" s="17" t="s">
        <v>245</v>
      </c>
      <c r="C1724" s="3" t="s">
        <v>2041</v>
      </c>
      <c r="D1724" s="4">
        <v>2</v>
      </c>
      <c r="E1724" s="2" t="s">
        <v>15</v>
      </c>
      <c r="F1724" s="4">
        <v>10</v>
      </c>
      <c r="G1724" s="4">
        <v>10</v>
      </c>
      <c r="H1724" s="4">
        <v>36</v>
      </c>
      <c r="I1724" s="4">
        <v>0</v>
      </c>
      <c r="J1724" s="4">
        <v>0</v>
      </c>
      <c r="K1724" s="4">
        <v>9.5</v>
      </c>
      <c r="L1724" s="8">
        <v>0</v>
      </c>
      <c r="M1724" s="4" t="str">
        <f>IF(AlimentosSMAECOPIA2[[#This Row],[Categoria]]="Cereales",AlimentosSMAECOPIA2[[#This Row],[Proteina]],"")</f>
        <v/>
      </c>
      <c r="N1724" s="8">
        <f>AlimentosSMAECOPIA2[[#This Row],[Fibra]]/AlimentosSMAECOPIA2[[#This Row],[Peso_neto]]</f>
        <v>0</v>
      </c>
    </row>
    <row r="1725" spans="2:14" hidden="1" x14ac:dyDescent="0.25">
      <c r="B1725" s="17" t="s">
        <v>272</v>
      </c>
      <c r="C1725" s="3" t="s">
        <v>2041</v>
      </c>
      <c r="D1725" s="4">
        <v>0.33333333300000001</v>
      </c>
      <c r="E1725" s="2" t="s">
        <v>91</v>
      </c>
      <c r="F1725" s="4">
        <v>78</v>
      </c>
      <c r="G1725" s="4">
        <v>78</v>
      </c>
      <c r="H1725" s="4">
        <v>33</v>
      </c>
      <c r="I1725" s="4">
        <v>0.3</v>
      </c>
      <c r="J1725" s="4">
        <v>0</v>
      </c>
      <c r="K1725" s="4">
        <v>7.9</v>
      </c>
      <c r="L1725" s="8">
        <v>0</v>
      </c>
      <c r="M1725" s="4" t="str">
        <f>IF(AlimentosSMAECOPIA2[[#This Row],[Categoria]]="Cereales",AlimentosSMAECOPIA2[[#This Row],[Proteina]],"")</f>
        <v/>
      </c>
      <c r="N1725" s="8">
        <f>AlimentosSMAECOPIA2[[#This Row],[Fibra]]/AlimentosSMAECOPIA2[[#This Row],[Peso_neto]]</f>
        <v>0</v>
      </c>
    </row>
    <row r="1726" spans="2:14" hidden="1" x14ac:dyDescent="0.25">
      <c r="B1726" s="17" t="s">
        <v>282</v>
      </c>
      <c r="C1726" s="3" t="s">
        <v>2041</v>
      </c>
      <c r="D1726" s="4">
        <v>0.5</v>
      </c>
      <c r="E1726" s="2" t="s">
        <v>45</v>
      </c>
      <c r="F1726" s="4">
        <v>8</v>
      </c>
      <c r="G1726" s="4">
        <v>8</v>
      </c>
      <c r="H1726" s="4">
        <v>33</v>
      </c>
      <c r="I1726" s="4">
        <v>0.1</v>
      </c>
      <c r="J1726" s="4">
        <v>0</v>
      </c>
      <c r="K1726" s="4">
        <v>8.1</v>
      </c>
      <c r="L1726" s="8">
        <v>0</v>
      </c>
      <c r="M1726" s="4" t="str">
        <f>IF(AlimentosSMAECOPIA2[[#This Row],[Categoria]]="Cereales",AlimentosSMAECOPIA2[[#This Row],[Proteina]],"")</f>
        <v/>
      </c>
      <c r="N1726" s="8">
        <f>AlimentosSMAECOPIA2[[#This Row],[Fibra]]/AlimentosSMAECOPIA2[[#This Row],[Peso_neto]]</f>
        <v>0</v>
      </c>
    </row>
    <row r="1727" spans="2:14" hidden="1" x14ac:dyDescent="0.25">
      <c r="B1727" s="17" t="s">
        <v>283</v>
      </c>
      <c r="C1727" s="3" t="s">
        <v>2041</v>
      </c>
      <c r="D1727" s="4">
        <v>0.33333333300000001</v>
      </c>
      <c r="E1727" s="2" t="s">
        <v>45</v>
      </c>
      <c r="F1727" s="4">
        <v>12</v>
      </c>
      <c r="G1727" s="4">
        <v>12</v>
      </c>
      <c r="H1727" s="4">
        <v>46</v>
      </c>
      <c r="I1727" s="4">
        <v>0.1</v>
      </c>
      <c r="J1727" s="4">
        <v>0.9</v>
      </c>
      <c r="K1727" s="4">
        <v>9.1999999999999993</v>
      </c>
      <c r="L1727" s="8">
        <v>0</v>
      </c>
      <c r="M1727" s="4" t="str">
        <f>IF(AlimentosSMAECOPIA2[[#This Row],[Categoria]]="Cereales",AlimentosSMAECOPIA2[[#This Row],[Proteina]],"")</f>
        <v/>
      </c>
      <c r="N1727" s="8">
        <f>AlimentosSMAECOPIA2[[#This Row],[Fibra]]/AlimentosSMAECOPIA2[[#This Row],[Peso_neto]]</f>
        <v>0</v>
      </c>
    </row>
    <row r="1728" spans="2:14" hidden="1" x14ac:dyDescent="0.25">
      <c r="B1728" s="17" t="s">
        <v>285</v>
      </c>
      <c r="C1728" s="3" t="s">
        <v>2041</v>
      </c>
      <c r="D1728" s="4">
        <v>0.2</v>
      </c>
      <c r="E1728" s="2" t="s">
        <v>91</v>
      </c>
      <c r="F1728" s="4">
        <v>62</v>
      </c>
      <c r="G1728" s="4">
        <v>62</v>
      </c>
      <c r="H1728" s="4">
        <v>36</v>
      </c>
      <c r="I1728" s="4">
        <v>0.2</v>
      </c>
      <c r="J1728" s="4">
        <v>0</v>
      </c>
      <c r="K1728" s="4">
        <v>9</v>
      </c>
      <c r="L1728" s="8">
        <v>0</v>
      </c>
      <c r="M1728" s="4" t="str">
        <f>IF(AlimentosSMAECOPIA2[[#This Row],[Categoria]]="Cereales",AlimentosSMAECOPIA2[[#This Row],[Proteina]],"")</f>
        <v/>
      </c>
      <c r="N1728" s="8">
        <f>AlimentosSMAECOPIA2[[#This Row],[Fibra]]/AlimentosSMAECOPIA2[[#This Row],[Peso_neto]]</f>
        <v>0</v>
      </c>
    </row>
    <row r="1729" spans="2:14" hidden="1" x14ac:dyDescent="0.25">
      <c r="B1729" s="17" t="s">
        <v>296</v>
      </c>
      <c r="C1729" s="3" t="s">
        <v>2041</v>
      </c>
      <c r="D1729" s="4">
        <v>4</v>
      </c>
      <c r="E1729" s="2" t="s">
        <v>45</v>
      </c>
      <c r="F1729" s="4">
        <v>16</v>
      </c>
      <c r="G1729" s="4">
        <v>16</v>
      </c>
      <c r="H1729" s="4">
        <v>83</v>
      </c>
      <c r="I1729" s="4">
        <v>2.1</v>
      </c>
      <c r="J1729" s="4">
        <v>5.4</v>
      </c>
      <c r="K1729" s="4">
        <v>8</v>
      </c>
      <c r="L1729" s="8">
        <v>0</v>
      </c>
      <c r="M1729" s="4" t="str">
        <f>IF(AlimentosSMAECOPIA2[[#This Row],[Categoria]]="Cereales",AlimentosSMAECOPIA2[[#This Row],[Proteina]],"")</f>
        <v/>
      </c>
      <c r="N1729" s="8">
        <f>AlimentosSMAECOPIA2[[#This Row],[Fibra]]/AlimentosSMAECOPIA2[[#This Row],[Peso_neto]]</f>
        <v>0</v>
      </c>
    </row>
    <row r="1730" spans="2:14" hidden="1" x14ac:dyDescent="0.25">
      <c r="B1730" s="17" t="s">
        <v>309</v>
      </c>
      <c r="C1730" s="3" t="s">
        <v>2041</v>
      </c>
      <c r="D1730" s="4">
        <v>0.33333333300000001</v>
      </c>
      <c r="E1730" s="2" t="s">
        <v>50</v>
      </c>
      <c r="F1730" s="4">
        <v>80</v>
      </c>
      <c r="G1730" s="4">
        <v>80</v>
      </c>
      <c r="H1730" s="4">
        <v>43</v>
      </c>
      <c r="I1730" s="4">
        <v>0.7</v>
      </c>
      <c r="J1730" s="4">
        <v>0.8</v>
      </c>
      <c r="K1730" s="4">
        <v>8</v>
      </c>
      <c r="L1730" s="8">
        <v>0</v>
      </c>
      <c r="M1730" s="4" t="str">
        <f>IF(AlimentosSMAECOPIA2[[#This Row],[Categoria]]="Cereales",AlimentosSMAECOPIA2[[#This Row],[Proteina]],"")</f>
        <v/>
      </c>
      <c r="N1730" s="8">
        <f>AlimentosSMAECOPIA2[[#This Row],[Fibra]]/AlimentosSMAECOPIA2[[#This Row],[Peso_neto]]</f>
        <v>0</v>
      </c>
    </row>
    <row r="1731" spans="2:14" hidden="1" x14ac:dyDescent="0.25">
      <c r="B1731" s="17" t="s">
        <v>310</v>
      </c>
      <c r="C1731" s="3" t="s">
        <v>2041</v>
      </c>
      <c r="D1731" s="4">
        <v>2</v>
      </c>
      <c r="E1731" s="2" t="s">
        <v>15</v>
      </c>
      <c r="F1731" s="4">
        <v>8</v>
      </c>
      <c r="G1731" s="4">
        <v>8</v>
      </c>
      <c r="H1731" s="4">
        <v>32</v>
      </c>
      <c r="I1731" s="4">
        <v>0.2</v>
      </c>
      <c r="J1731" s="4">
        <v>0.4</v>
      </c>
      <c r="K1731" s="4">
        <v>6.9</v>
      </c>
      <c r="L1731" s="8">
        <v>0</v>
      </c>
      <c r="M1731" s="4" t="str">
        <f>IF(AlimentosSMAECOPIA2[[#This Row],[Categoria]]="Cereales",AlimentosSMAECOPIA2[[#This Row],[Proteina]],"")</f>
        <v/>
      </c>
      <c r="N1731" s="8">
        <f>AlimentosSMAECOPIA2[[#This Row],[Fibra]]/AlimentosSMAECOPIA2[[#This Row],[Peso_neto]]</f>
        <v>0</v>
      </c>
    </row>
    <row r="1732" spans="2:14" hidden="1" x14ac:dyDescent="0.25">
      <c r="B1732" s="17" t="s">
        <v>327</v>
      </c>
      <c r="C1732" s="3" t="s">
        <v>2041</v>
      </c>
      <c r="D1732" s="4">
        <v>1.5</v>
      </c>
      <c r="E1732" s="2" t="s">
        <v>15</v>
      </c>
      <c r="F1732" s="4">
        <v>9</v>
      </c>
      <c r="G1732" s="4">
        <v>9</v>
      </c>
      <c r="H1732" s="4">
        <v>36</v>
      </c>
      <c r="I1732" s="4">
        <v>0.5</v>
      </c>
      <c r="J1732" s="4">
        <v>1</v>
      </c>
      <c r="K1732" s="4">
        <v>6.4</v>
      </c>
      <c r="L1732" s="8">
        <v>0</v>
      </c>
      <c r="M1732" s="4" t="str">
        <f>IF(AlimentosSMAECOPIA2[[#This Row],[Categoria]]="Cereales",AlimentosSMAECOPIA2[[#This Row],[Proteina]],"")</f>
        <v/>
      </c>
      <c r="N1732" s="8">
        <f>AlimentosSMAECOPIA2[[#This Row],[Fibra]]/AlimentosSMAECOPIA2[[#This Row],[Peso_neto]]</f>
        <v>0</v>
      </c>
    </row>
    <row r="1733" spans="2:14" hidden="1" x14ac:dyDescent="0.25">
      <c r="B1733" s="17" t="s">
        <v>376</v>
      </c>
      <c r="C1733" s="3" t="s">
        <v>2041</v>
      </c>
      <c r="D1733" s="4">
        <v>2</v>
      </c>
      <c r="E1733" s="2" t="s">
        <v>377</v>
      </c>
      <c r="F1733" s="4">
        <v>12</v>
      </c>
      <c r="G1733" s="4">
        <v>12</v>
      </c>
      <c r="H1733" s="4">
        <v>47</v>
      </c>
      <c r="I1733" s="4">
        <v>0</v>
      </c>
      <c r="J1733" s="4">
        <v>0</v>
      </c>
      <c r="K1733" s="4">
        <v>11.8</v>
      </c>
      <c r="L1733" s="8">
        <v>0</v>
      </c>
      <c r="M1733" s="4" t="str">
        <f>IF(AlimentosSMAECOPIA2[[#This Row],[Categoria]]="Cereales",AlimentosSMAECOPIA2[[#This Row],[Proteina]],"")</f>
        <v/>
      </c>
      <c r="N1733" s="8">
        <f>AlimentosSMAECOPIA2[[#This Row],[Fibra]]/AlimentosSMAECOPIA2[[#This Row],[Peso_neto]]</f>
        <v>0</v>
      </c>
    </row>
    <row r="1734" spans="2:14" hidden="1" x14ac:dyDescent="0.25">
      <c r="B1734" s="17" t="s">
        <v>378</v>
      </c>
      <c r="C1734" s="3" t="s">
        <v>2041</v>
      </c>
      <c r="D1734" s="4">
        <v>2</v>
      </c>
      <c r="E1734" s="2" t="s">
        <v>45</v>
      </c>
      <c r="F1734" s="4">
        <v>11</v>
      </c>
      <c r="G1734" s="4">
        <v>11</v>
      </c>
      <c r="H1734" s="4">
        <v>45</v>
      </c>
      <c r="I1734" s="4">
        <v>0</v>
      </c>
      <c r="J1734" s="4">
        <v>0.4</v>
      </c>
      <c r="K1734" s="4">
        <v>10.8</v>
      </c>
      <c r="L1734" s="8">
        <v>0</v>
      </c>
      <c r="M1734" s="4" t="str">
        <f>IF(AlimentosSMAECOPIA2[[#This Row],[Categoria]]="Cereales",AlimentosSMAECOPIA2[[#This Row],[Proteina]],"")</f>
        <v/>
      </c>
      <c r="N1734" s="8">
        <f>AlimentosSMAECOPIA2[[#This Row],[Fibra]]/AlimentosSMAECOPIA2[[#This Row],[Peso_neto]]</f>
        <v>0</v>
      </c>
    </row>
    <row r="1735" spans="2:14" hidden="1" x14ac:dyDescent="0.25">
      <c r="B1735" s="17" t="s">
        <v>379</v>
      </c>
      <c r="C1735" s="3" t="s">
        <v>2041</v>
      </c>
      <c r="D1735" s="4">
        <v>2</v>
      </c>
      <c r="E1735" s="2" t="s">
        <v>377</v>
      </c>
      <c r="F1735" s="4">
        <v>12</v>
      </c>
      <c r="G1735" s="4">
        <v>12</v>
      </c>
      <c r="H1735" s="4">
        <v>47</v>
      </c>
      <c r="I1735" s="4">
        <v>0</v>
      </c>
      <c r="J1735" s="4">
        <v>0</v>
      </c>
      <c r="K1735" s="4">
        <v>11.8</v>
      </c>
      <c r="L1735" s="8">
        <v>0</v>
      </c>
      <c r="M1735" s="4" t="str">
        <f>IF(AlimentosSMAECOPIA2[[#This Row],[Categoria]]="Cereales",AlimentosSMAECOPIA2[[#This Row],[Proteina]],"")</f>
        <v/>
      </c>
      <c r="N1735" s="8">
        <f>AlimentosSMAECOPIA2[[#This Row],[Fibra]]/AlimentosSMAECOPIA2[[#This Row],[Peso_neto]]</f>
        <v>0</v>
      </c>
    </row>
    <row r="1736" spans="2:14" hidden="1" x14ac:dyDescent="0.25">
      <c r="B1736" s="17" t="s">
        <v>380</v>
      </c>
      <c r="C1736" s="3" t="s">
        <v>2041</v>
      </c>
      <c r="D1736" s="4">
        <v>4</v>
      </c>
      <c r="E1736" s="2" t="s">
        <v>45</v>
      </c>
      <c r="F1736" s="4">
        <v>10</v>
      </c>
      <c r="G1736" s="4">
        <v>10</v>
      </c>
      <c r="H1736" s="4">
        <v>40</v>
      </c>
      <c r="I1736" s="4">
        <v>0</v>
      </c>
      <c r="J1736" s="4">
        <v>0</v>
      </c>
      <c r="K1736" s="4">
        <v>10</v>
      </c>
      <c r="L1736" s="8">
        <v>0</v>
      </c>
      <c r="M1736" s="4" t="str">
        <f>IF(AlimentosSMAECOPIA2[[#This Row],[Categoria]]="Cereales",AlimentosSMAECOPIA2[[#This Row],[Proteina]],"")</f>
        <v/>
      </c>
      <c r="N1736" s="8">
        <f>AlimentosSMAECOPIA2[[#This Row],[Fibra]]/AlimentosSMAECOPIA2[[#This Row],[Peso_neto]]</f>
        <v>0</v>
      </c>
    </row>
    <row r="1737" spans="2:14" hidden="1" x14ac:dyDescent="0.25">
      <c r="B1737" s="17" t="s">
        <v>383</v>
      </c>
      <c r="C1737" s="3" t="s">
        <v>2041</v>
      </c>
      <c r="D1737" s="4">
        <v>0.5</v>
      </c>
      <c r="E1737" s="2" t="s">
        <v>45</v>
      </c>
      <c r="F1737" s="4">
        <v>11</v>
      </c>
      <c r="G1737" s="4">
        <v>11</v>
      </c>
      <c r="H1737" s="4">
        <v>56</v>
      </c>
      <c r="I1737" s="4">
        <v>0.4</v>
      </c>
      <c r="J1737" s="4">
        <v>2.8</v>
      </c>
      <c r="K1737" s="4">
        <v>7.4</v>
      </c>
      <c r="L1737" s="8">
        <v>0</v>
      </c>
      <c r="M1737" s="4" t="str">
        <f>IF(AlimentosSMAECOPIA2[[#This Row],[Categoria]]="Cereales",AlimentosSMAECOPIA2[[#This Row],[Proteina]],"")</f>
        <v/>
      </c>
      <c r="N1737" s="8">
        <f>AlimentosSMAECOPIA2[[#This Row],[Fibra]]/AlimentosSMAECOPIA2[[#This Row],[Peso_neto]]</f>
        <v>0</v>
      </c>
    </row>
    <row r="1738" spans="2:14" hidden="1" x14ac:dyDescent="0.25">
      <c r="B1738" s="17" t="s">
        <v>417</v>
      </c>
      <c r="C1738" s="3" t="s">
        <v>2041</v>
      </c>
      <c r="D1738" s="4">
        <v>10</v>
      </c>
      <c r="E1738" s="2" t="s">
        <v>10</v>
      </c>
      <c r="F1738" s="4">
        <v>10</v>
      </c>
      <c r="G1738" s="4">
        <v>10</v>
      </c>
      <c r="H1738" s="4">
        <v>32</v>
      </c>
      <c r="I1738" s="4">
        <v>0</v>
      </c>
      <c r="J1738" s="4">
        <v>0</v>
      </c>
      <c r="K1738" s="4">
        <v>8.1999999999999993</v>
      </c>
      <c r="L1738" s="8">
        <v>0</v>
      </c>
      <c r="M1738" s="4" t="str">
        <f>IF(AlimentosSMAECOPIA2[[#This Row],[Categoria]]="Cereales",AlimentosSMAECOPIA2[[#This Row],[Proteina]],"")</f>
        <v/>
      </c>
      <c r="N1738" s="8">
        <f>AlimentosSMAECOPIA2[[#This Row],[Fibra]]/AlimentosSMAECOPIA2[[#This Row],[Peso_neto]]</f>
        <v>0</v>
      </c>
    </row>
    <row r="1739" spans="2:14" hidden="1" x14ac:dyDescent="0.25">
      <c r="B1739" s="17" t="s">
        <v>419</v>
      </c>
      <c r="C1739" s="3" t="s">
        <v>2041</v>
      </c>
      <c r="D1739" s="4">
        <v>2</v>
      </c>
      <c r="E1739" s="2" t="s">
        <v>45</v>
      </c>
      <c r="F1739" s="4">
        <v>22</v>
      </c>
      <c r="G1739" s="4">
        <v>22</v>
      </c>
      <c r="H1739" s="4">
        <v>44</v>
      </c>
      <c r="I1739" s="4">
        <v>0.4</v>
      </c>
      <c r="J1739" s="4">
        <v>0.3</v>
      </c>
      <c r="K1739" s="4">
        <v>9.9</v>
      </c>
      <c r="L1739" s="8">
        <v>0</v>
      </c>
      <c r="M1739" s="4" t="str">
        <f>IF(AlimentosSMAECOPIA2[[#This Row],[Categoria]]="Cereales",AlimentosSMAECOPIA2[[#This Row],[Proteina]],"")</f>
        <v/>
      </c>
      <c r="N1739" s="8">
        <f>AlimentosSMAECOPIA2[[#This Row],[Fibra]]/AlimentosSMAECOPIA2[[#This Row],[Peso_neto]]</f>
        <v>0</v>
      </c>
    </row>
    <row r="1740" spans="2:14" hidden="1" x14ac:dyDescent="0.25">
      <c r="B1740" s="17" t="s">
        <v>420</v>
      </c>
      <c r="C1740" s="3" t="s">
        <v>2041</v>
      </c>
      <c r="D1740" s="4">
        <v>12</v>
      </c>
      <c r="E1740" s="2" t="s">
        <v>10</v>
      </c>
      <c r="F1740" s="4">
        <v>12</v>
      </c>
      <c r="G1740" s="4">
        <v>12</v>
      </c>
      <c r="H1740" s="4">
        <v>44</v>
      </c>
      <c r="I1740" s="4">
        <v>0.6</v>
      </c>
      <c r="J1740" s="4">
        <v>0.5</v>
      </c>
      <c r="K1740" s="4">
        <v>9.4</v>
      </c>
      <c r="L1740" s="8">
        <v>0</v>
      </c>
      <c r="M1740" s="4" t="str">
        <f>IF(AlimentosSMAECOPIA2[[#This Row],[Categoria]]="Cereales",AlimentosSMAECOPIA2[[#This Row],[Proteina]],"")</f>
        <v/>
      </c>
      <c r="N1740" s="8">
        <f>AlimentosSMAECOPIA2[[#This Row],[Fibra]]/AlimentosSMAECOPIA2[[#This Row],[Peso_neto]]</f>
        <v>0</v>
      </c>
    </row>
    <row r="1741" spans="2:14" hidden="1" x14ac:dyDescent="0.25">
      <c r="B1741" s="17" t="s">
        <v>421</v>
      </c>
      <c r="C1741" s="3" t="s">
        <v>2041</v>
      </c>
      <c r="D1741" s="4">
        <v>2</v>
      </c>
      <c r="E1741" s="2" t="s">
        <v>45</v>
      </c>
      <c r="F1741" s="4">
        <v>30</v>
      </c>
      <c r="G1741" s="4">
        <v>18</v>
      </c>
      <c r="H1741" s="4">
        <v>39</v>
      </c>
      <c r="I1741" s="4">
        <v>0.4</v>
      </c>
      <c r="J1741" s="4">
        <v>0.4</v>
      </c>
      <c r="K1741" s="4">
        <v>8.3000000000000007</v>
      </c>
      <c r="L1741" s="8">
        <v>0</v>
      </c>
      <c r="M1741" s="4" t="str">
        <f>IF(AlimentosSMAECOPIA2[[#This Row],[Categoria]]="Cereales",AlimentosSMAECOPIA2[[#This Row],[Proteina]],"")</f>
        <v/>
      </c>
      <c r="N1741" s="8">
        <f>AlimentosSMAECOPIA2[[#This Row],[Fibra]]/AlimentosSMAECOPIA2[[#This Row],[Peso_neto]]</f>
        <v>0</v>
      </c>
    </row>
    <row r="1742" spans="2:14" hidden="1" x14ac:dyDescent="0.25">
      <c r="B1742" s="17" t="s">
        <v>483</v>
      </c>
      <c r="C1742" s="3" t="s">
        <v>2041</v>
      </c>
      <c r="D1742" s="4">
        <v>0.5</v>
      </c>
      <c r="E1742" s="2" t="s">
        <v>45</v>
      </c>
      <c r="F1742" s="4">
        <v>13</v>
      </c>
      <c r="G1742" s="4">
        <v>13</v>
      </c>
      <c r="H1742" s="4">
        <v>44</v>
      </c>
      <c r="I1742" s="4">
        <v>0</v>
      </c>
      <c r="J1742" s="4">
        <v>0.2</v>
      </c>
      <c r="K1742" s="4">
        <v>10.5</v>
      </c>
      <c r="L1742" s="8">
        <v>0</v>
      </c>
      <c r="M1742" s="4" t="str">
        <f>IF(AlimentosSMAECOPIA2[[#This Row],[Categoria]]="Cereales",AlimentosSMAECOPIA2[[#This Row],[Proteina]],"")</f>
        <v/>
      </c>
      <c r="N1742" s="8">
        <f>AlimentosSMAECOPIA2[[#This Row],[Fibra]]/AlimentosSMAECOPIA2[[#This Row],[Peso_neto]]</f>
        <v>0</v>
      </c>
    </row>
    <row r="1743" spans="2:14" hidden="1" x14ac:dyDescent="0.25">
      <c r="B1743" s="17" t="s">
        <v>489</v>
      </c>
      <c r="C1743" s="3" t="s">
        <v>2041</v>
      </c>
      <c r="D1743" s="4">
        <v>5</v>
      </c>
      <c r="E1743" s="2" t="s">
        <v>45</v>
      </c>
      <c r="F1743" s="4">
        <v>15</v>
      </c>
      <c r="G1743" s="4">
        <v>15</v>
      </c>
      <c r="H1743" s="4">
        <v>37</v>
      </c>
      <c r="I1743" s="4">
        <v>0</v>
      </c>
      <c r="J1743" s="4">
        <v>0</v>
      </c>
      <c r="K1743" s="4">
        <v>9.9</v>
      </c>
      <c r="L1743" s="8">
        <v>0</v>
      </c>
      <c r="M1743" s="4" t="str">
        <f>IF(AlimentosSMAECOPIA2[[#This Row],[Categoria]]="Cereales",AlimentosSMAECOPIA2[[#This Row],[Proteina]],"")</f>
        <v/>
      </c>
      <c r="N1743" s="8">
        <f>AlimentosSMAECOPIA2[[#This Row],[Fibra]]/AlimentosSMAECOPIA2[[#This Row],[Peso_neto]]</f>
        <v>0</v>
      </c>
    </row>
    <row r="1744" spans="2:14" hidden="1" x14ac:dyDescent="0.25">
      <c r="B1744" s="17" t="s">
        <v>490</v>
      </c>
      <c r="C1744" s="3" t="s">
        <v>2041</v>
      </c>
      <c r="D1744" s="4">
        <v>6</v>
      </c>
      <c r="E1744" s="2" t="s">
        <v>45</v>
      </c>
      <c r="F1744" s="4">
        <v>12</v>
      </c>
      <c r="G1744" s="4">
        <v>12</v>
      </c>
      <c r="H1744" s="4">
        <v>32</v>
      </c>
      <c r="I1744" s="4">
        <v>0</v>
      </c>
      <c r="J1744" s="4">
        <v>0</v>
      </c>
      <c r="K1744" s="4">
        <v>11.4</v>
      </c>
      <c r="L1744" s="8">
        <v>0</v>
      </c>
      <c r="M1744" s="4" t="str">
        <f>IF(AlimentosSMAECOPIA2[[#This Row],[Categoria]]="Cereales",AlimentosSMAECOPIA2[[#This Row],[Proteina]],"")</f>
        <v/>
      </c>
      <c r="N1744" s="8">
        <f>AlimentosSMAECOPIA2[[#This Row],[Fibra]]/AlimentosSMAECOPIA2[[#This Row],[Peso_neto]]</f>
        <v>0</v>
      </c>
    </row>
    <row r="1745" spans="2:14" hidden="1" x14ac:dyDescent="0.25">
      <c r="B1745" s="17" t="s">
        <v>496</v>
      </c>
      <c r="C1745" s="3" t="s">
        <v>2041</v>
      </c>
      <c r="D1745" s="4">
        <v>1</v>
      </c>
      <c r="E1745" s="2" t="s">
        <v>45</v>
      </c>
      <c r="F1745" s="4">
        <v>12</v>
      </c>
      <c r="G1745" s="4">
        <v>12</v>
      </c>
      <c r="H1745" s="4">
        <v>46</v>
      </c>
      <c r="I1745" s="4">
        <v>0.3</v>
      </c>
      <c r="J1745" s="4">
        <v>1.1000000000000001</v>
      </c>
      <c r="K1745" s="4">
        <v>8.6999999999999993</v>
      </c>
      <c r="L1745" s="8">
        <v>0</v>
      </c>
      <c r="M1745" s="4" t="str">
        <f>IF(AlimentosSMAECOPIA2[[#This Row],[Categoria]]="Cereales",AlimentosSMAECOPIA2[[#This Row],[Proteina]],"")</f>
        <v/>
      </c>
      <c r="N1745" s="8">
        <f>AlimentosSMAECOPIA2[[#This Row],[Fibra]]/AlimentosSMAECOPIA2[[#This Row],[Peso_neto]]</f>
        <v>0</v>
      </c>
    </row>
    <row r="1746" spans="2:14" hidden="1" x14ac:dyDescent="0.25">
      <c r="B1746" s="17" t="s">
        <v>505</v>
      </c>
      <c r="C1746" s="3" t="s">
        <v>2041</v>
      </c>
      <c r="D1746" s="4">
        <v>5</v>
      </c>
      <c r="E1746" s="2" t="s">
        <v>15</v>
      </c>
      <c r="F1746" s="4">
        <v>18</v>
      </c>
      <c r="G1746" s="4">
        <v>18</v>
      </c>
      <c r="H1746" s="4">
        <v>94</v>
      </c>
      <c r="I1746" s="4">
        <v>1.3</v>
      </c>
      <c r="J1746" s="4">
        <v>5.2</v>
      </c>
      <c r="K1746" s="4">
        <v>10.4</v>
      </c>
      <c r="L1746" s="8">
        <v>0</v>
      </c>
      <c r="M1746" s="4" t="str">
        <f>IF(AlimentosSMAECOPIA2[[#This Row],[Categoria]]="Cereales",AlimentosSMAECOPIA2[[#This Row],[Proteina]],"")</f>
        <v/>
      </c>
      <c r="N1746" s="8">
        <f>AlimentosSMAECOPIA2[[#This Row],[Fibra]]/AlimentosSMAECOPIA2[[#This Row],[Peso_neto]]</f>
        <v>0</v>
      </c>
    </row>
    <row r="1747" spans="2:14" hidden="1" x14ac:dyDescent="0.25">
      <c r="B1747" s="17" t="s">
        <v>506</v>
      </c>
      <c r="C1747" s="3" t="s">
        <v>2041</v>
      </c>
      <c r="D1747" s="4">
        <v>5</v>
      </c>
      <c r="E1747" s="2" t="s">
        <v>15</v>
      </c>
      <c r="F1747" s="4">
        <v>17</v>
      </c>
      <c r="G1747" s="4">
        <v>17</v>
      </c>
      <c r="H1747" s="4">
        <v>89</v>
      </c>
      <c r="I1747" s="4">
        <v>0.8</v>
      </c>
      <c r="J1747" s="4">
        <v>4.8</v>
      </c>
      <c r="K1747" s="4">
        <v>10.7</v>
      </c>
      <c r="L1747" s="8">
        <v>0</v>
      </c>
      <c r="M1747" s="4" t="str">
        <f>IF(AlimentosSMAECOPIA2[[#This Row],[Categoria]]="Cereales",AlimentosSMAECOPIA2[[#This Row],[Proteina]],"")</f>
        <v/>
      </c>
      <c r="N1747" s="8">
        <f>AlimentosSMAECOPIA2[[#This Row],[Fibra]]/AlimentosSMAECOPIA2[[#This Row],[Peso_neto]]</f>
        <v>0</v>
      </c>
    </row>
    <row r="1748" spans="2:14" hidden="1" x14ac:dyDescent="0.25">
      <c r="B1748" s="17" t="s">
        <v>509</v>
      </c>
      <c r="C1748" s="3" t="s">
        <v>2041</v>
      </c>
      <c r="D1748" s="4">
        <v>0.33333333300000001</v>
      </c>
      <c r="E1748" s="2" t="s">
        <v>45</v>
      </c>
      <c r="F1748" s="4">
        <v>14</v>
      </c>
      <c r="G1748" s="4">
        <v>14</v>
      </c>
      <c r="H1748" s="4">
        <v>70</v>
      </c>
      <c r="I1748" s="4">
        <v>0.7</v>
      </c>
      <c r="J1748" s="4">
        <v>4.4000000000000004</v>
      </c>
      <c r="K1748" s="4">
        <v>8</v>
      </c>
      <c r="L1748" s="8">
        <v>0</v>
      </c>
      <c r="M1748" s="4" t="str">
        <f>IF(AlimentosSMAECOPIA2[[#This Row],[Categoria]]="Cereales",AlimentosSMAECOPIA2[[#This Row],[Proteina]],"")</f>
        <v/>
      </c>
      <c r="N1748" s="8">
        <f>AlimentosSMAECOPIA2[[#This Row],[Fibra]]/AlimentosSMAECOPIA2[[#This Row],[Peso_neto]]</f>
        <v>0</v>
      </c>
    </row>
    <row r="1749" spans="2:14" hidden="1" x14ac:dyDescent="0.25">
      <c r="B1749" s="17" t="s">
        <v>510</v>
      </c>
      <c r="C1749" s="3" t="s">
        <v>2041</v>
      </c>
      <c r="D1749" s="4">
        <v>15</v>
      </c>
      <c r="E1749" s="2" t="s">
        <v>10</v>
      </c>
      <c r="F1749" s="4">
        <v>15</v>
      </c>
      <c r="G1749" s="4">
        <v>15</v>
      </c>
      <c r="H1749" s="4">
        <v>81</v>
      </c>
      <c r="I1749" s="4">
        <v>0.9</v>
      </c>
      <c r="J1749" s="4">
        <v>4.8</v>
      </c>
      <c r="K1749" s="4">
        <v>8.9</v>
      </c>
      <c r="L1749" s="8">
        <v>0</v>
      </c>
      <c r="M1749" s="4" t="str">
        <f>IF(AlimentosSMAECOPIA2[[#This Row],[Categoria]]="Cereales",AlimentosSMAECOPIA2[[#This Row],[Proteina]],"")</f>
        <v/>
      </c>
      <c r="N1749" s="8">
        <f>AlimentosSMAECOPIA2[[#This Row],[Fibra]]/AlimentosSMAECOPIA2[[#This Row],[Peso_neto]]</f>
        <v>0</v>
      </c>
    </row>
    <row r="1750" spans="2:14" hidden="1" x14ac:dyDescent="0.25">
      <c r="B1750" s="17" t="s">
        <v>511</v>
      </c>
      <c r="C1750" s="3" t="s">
        <v>2041</v>
      </c>
      <c r="D1750" s="4">
        <v>19</v>
      </c>
      <c r="E1750" s="2" t="s">
        <v>10</v>
      </c>
      <c r="F1750" s="4">
        <v>19</v>
      </c>
      <c r="G1750" s="4">
        <v>19</v>
      </c>
      <c r="H1750" s="4">
        <v>90</v>
      </c>
      <c r="I1750" s="4">
        <v>1.7</v>
      </c>
      <c r="J1750" s="4">
        <v>6.7</v>
      </c>
      <c r="K1750" s="4">
        <v>9.9</v>
      </c>
      <c r="L1750" s="8">
        <v>0</v>
      </c>
      <c r="M1750" s="4" t="str">
        <f>IF(AlimentosSMAECOPIA2[[#This Row],[Categoria]]="Cereales",AlimentosSMAECOPIA2[[#This Row],[Proteina]],"")</f>
        <v/>
      </c>
      <c r="N1750" s="8">
        <f>AlimentosSMAECOPIA2[[#This Row],[Fibra]]/AlimentosSMAECOPIA2[[#This Row],[Peso_neto]]</f>
        <v>0</v>
      </c>
    </row>
    <row r="1751" spans="2:14" hidden="1" x14ac:dyDescent="0.25">
      <c r="B1751" s="17" t="s">
        <v>512</v>
      </c>
      <c r="C1751" s="3" t="s">
        <v>2041</v>
      </c>
      <c r="D1751" s="4">
        <v>0.33333333300000001</v>
      </c>
      <c r="E1751" s="2" t="s">
        <v>226</v>
      </c>
      <c r="F1751" s="4">
        <v>15</v>
      </c>
      <c r="G1751" s="4">
        <v>15</v>
      </c>
      <c r="H1751" s="4">
        <v>77</v>
      </c>
      <c r="I1751" s="4">
        <v>1.3</v>
      </c>
      <c r="J1751" s="4">
        <v>5</v>
      </c>
      <c r="K1751" s="4">
        <v>7.8</v>
      </c>
      <c r="L1751" s="8">
        <v>0</v>
      </c>
      <c r="M1751" s="4" t="str">
        <f>IF(AlimentosSMAECOPIA2[[#This Row],[Categoria]]="Cereales",AlimentosSMAECOPIA2[[#This Row],[Proteina]],"")</f>
        <v/>
      </c>
      <c r="N1751" s="8">
        <f>AlimentosSMAECOPIA2[[#This Row],[Fibra]]/AlimentosSMAECOPIA2[[#This Row],[Peso_neto]]</f>
        <v>0</v>
      </c>
    </row>
    <row r="1752" spans="2:14" hidden="1" x14ac:dyDescent="0.25">
      <c r="B1752" s="17" t="s">
        <v>513</v>
      </c>
      <c r="C1752" s="3" t="s">
        <v>2041</v>
      </c>
      <c r="D1752" s="4">
        <v>0.33333333300000001</v>
      </c>
      <c r="E1752" s="2" t="s">
        <v>226</v>
      </c>
      <c r="F1752" s="4">
        <v>13</v>
      </c>
      <c r="G1752" s="4">
        <v>13</v>
      </c>
      <c r="H1752" s="4">
        <v>70</v>
      </c>
      <c r="I1752" s="4">
        <v>1</v>
      </c>
      <c r="J1752" s="4">
        <v>3.9</v>
      </c>
      <c r="K1752" s="4">
        <v>7.9</v>
      </c>
      <c r="L1752" s="8">
        <v>0</v>
      </c>
      <c r="M1752" s="4" t="str">
        <f>IF(AlimentosSMAECOPIA2[[#This Row],[Categoria]]="Cereales",AlimentosSMAECOPIA2[[#This Row],[Proteina]],"")</f>
        <v/>
      </c>
      <c r="N1752" s="8">
        <f>AlimentosSMAECOPIA2[[#This Row],[Fibra]]/AlimentosSMAECOPIA2[[#This Row],[Peso_neto]]</f>
        <v>0</v>
      </c>
    </row>
    <row r="1753" spans="2:14" hidden="1" x14ac:dyDescent="0.25">
      <c r="B1753" s="17" t="s">
        <v>514</v>
      </c>
      <c r="C1753" s="3" t="s">
        <v>2041</v>
      </c>
      <c r="D1753" s="4">
        <v>15</v>
      </c>
      <c r="E1753" s="2" t="s">
        <v>10</v>
      </c>
      <c r="F1753" s="4">
        <v>15</v>
      </c>
      <c r="G1753" s="4">
        <v>15</v>
      </c>
      <c r="H1753" s="4">
        <v>70</v>
      </c>
      <c r="I1753" s="4">
        <v>0.6</v>
      </c>
      <c r="J1753" s="4">
        <v>2.5</v>
      </c>
      <c r="K1753" s="4">
        <v>11.3</v>
      </c>
      <c r="L1753" s="8">
        <v>0</v>
      </c>
      <c r="M1753" s="4" t="str">
        <f>IF(AlimentosSMAECOPIA2[[#This Row],[Categoria]]="Cereales",AlimentosSMAECOPIA2[[#This Row],[Proteina]],"")</f>
        <v/>
      </c>
      <c r="N1753" s="8">
        <f>AlimentosSMAECOPIA2[[#This Row],[Fibra]]/AlimentosSMAECOPIA2[[#This Row],[Peso_neto]]</f>
        <v>0</v>
      </c>
    </row>
    <row r="1754" spans="2:14" hidden="1" x14ac:dyDescent="0.25">
      <c r="B1754" s="17" t="s">
        <v>515</v>
      </c>
      <c r="C1754" s="3" t="s">
        <v>2041</v>
      </c>
      <c r="D1754" s="4">
        <v>0.5</v>
      </c>
      <c r="E1754" s="2" t="s">
        <v>226</v>
      </c>
      <c r="F1754" s="4">
        <v>15</v>
      </c>
      <c r="G1754" s="4">
        <v>15</v>
      </c>
      <c r="H1754" s="4">
        <v>75</v>
      </c>
      <c r="I1754" s="4">
        <v>0.7</v>
      </c>
      <c r="J1754" s="4">
        <v>3.7</v>
      </c>
      <c r="K1754" s="4">
        <v>9.6999999999999993</v>
      </c>
      <c r="L1754" s="8">
        <v>0</v>
      </c>
      <c r="M1754" s="4" t="str">
        <f>IF(AlimentosSMAECOPIA2[[#This Row],[Categoria]]="Cereales",AlimentosSMAECOPIA2[[#This Row],[Proteina]],"")</f>
        <v/>
      </c>
      <c r="N1754" s="8">
        <f>AlimentosSMAECOPIA2[[#This Row],[Fibra]]/AlimentosSMAECOPIA2[[#This Row],[Peso_neto]]</f>
        <v>0</v>
      </c>
    </row>
    <row r="1755" spans="2:14" hidden="1" x14ac:dyDescent="0.25">
      <c r="B1755" s="17" t="s">
        <v>516</v>
      </c>
      <c r="C1755" s="3" t="s">
        <v>2041</v>
      </c>
      <c r="D1755" s="4">
        <v>15</v>
      </c>
      <c r="E1755" s="2" t="s">
        <v>10</v>
      </c>
      <c r="F1755" s="4">
        <v>15</v>
      </c>
      <c r="G1755" s="4">
        <v>15</v>
      </c>
      <c r="H1755" s="4">
        <v>64</v>
      </c>
      <c r="I1755" s="4">
        <v>1.4</v>
      </c>
      <c r="J1755" s="4">
        <v>1.6</v>
      </c>
      <c r="K1755" s="4">
        <v>11.1</v>
      </c>
      <c r="L1755" s="8">
        <v>0</v>
      </c>
      <c r="M1755" s="4" t="str">
        <f>IF(AlimentosSMAECOPIA2[[#This Row],[Categoria]]="Cereales",AlimentosSMAECOPIA2[[#This Row],[Proteina]],"")</f>
        <v/>
      </c>
      <c r="N1755" s="8">
        <f>AlimentosSMAECOPIA2[[#This Row],[Fibra]]/AlimentosSMAECOPIA2[[#This Row],[Peso_neto]]</f>
        <v>0</v>
      </c>
    </row>
    <row r="1756" spans="2:14" hidden="1" x14ac:dyDescent="0.25">
      <c r="B1756" s="17" t="s">
        <v>517</v>
      </c>
      <c r="C1756" s="3" t="s">
        <v>2041</v>
      </c>
      <c r="D1756" s="4">
        <v>14</v>
      </c>
      <c r="E1756" s="2" t="s">
        <v>10</v>
      </c>
      <c r="F1756" s="4">
        <v>14</v>
      </c>
      <c r="G1756" s="4">
        <v>14</v>
      </c>
      <c r="H1756" s="4">
        <v>60</v>
      </c>
      <c r="I1756" s="4">
        <v>1.3</v>
      </c>
      <c r="J1756" s="4">
        <v>1.5</v>
      </c>
      <c r="K1756" s="4">
        <v>10.3</v>
      </c>
      <c r="L1756" s="8">
        <v>0</v>
      </c>
      <c r="M1756" s="4" t="str">
        <f>IF(AlimentosSMAECOPIA2[[#This Row],[Categoria]]="Cereales",AlimentosSMAECOPIA2[[#This Row],[Proteina]],"")</f>
        <v/>
      </c>
      <c r="N1756" s="8">
        <f>AlimentosSMAECOPIA2[[#This Row],[Fibra]]/AlimentosSMAECOPIA2[[#This Row],[Peso_neto]]</f>
        <v>0</v>
      </c>
    </row>
    <row r="1757" spans="2:14" hidden="1" x14ac:dyDescent="0.25">
      <c r="B1757" s="17" t="s">
        <v>518</v>
      </c>
      <c r="C1757" s="3" t="s">
        <v>2041</v>
      </c>
      <c r="D1757" s="4">
        <v>15</v>
      </c>
      <c r="E1757" s="2" t="s">
        <v>10</v>
      </c>
      <c r="F1757" s="4">
        <v>15</v>
      </c>
      <c r="G1757" s="4">
        <v>15</v>
      </c>
      <c r="H1757" s="4">
        <v>86</v>
      </c>
      <c r="I1757" s="4">
        <v>1.5</v>
      </c>
      <c r="J1757" s="4">
        <v>6.3</v>
      </c>
      <c r="K1757" s="4">
        <v>6</v>
      </c>
      <c r="L1757" s="8">
        <v>0</v>
      </c>
      <c r="M1757" s="4" t="str">
        <f>IF(AlimentosSMAECOPIA2[[#This Row],[Categoria]]="Cereales",AlimentosSMAECOPIA2[[#This Row],[Proteina]],"")</f>
        <v/>
      </c>
      <c r="N1757" s="8">
        <f>AlimentosSMAECOPIA2[[#This Row],[Fibra]]/AlimentosSMAECOPIA2[[#This Row],[Peso_neto]]</f>
        <v>0</v>
      </c>
    </row>
    <row r="1758" spans="2:14" hidden="1" x14ac:dyDescent="0.25">
      <c r="B1758" s="17" t="s">
        <v>519</v>
      </c>
      <c r="C1758" s="3" t="s">
        <v>2041</v>
      </c>
      <c r="D1758" s="4">
        <v>0.33333333300000001</v>
      </c>
      <c r="E1758" s="2" t="s">
        <v>45</v>
      </c>
      <c r="F1758" s="4">
        <v>19</v>
      </c>
      <c r="G1758" s="4">
        <v>19</v>
      </c>
      <c r="H1758" s="4">
        <v>87</v>
      </c>
      <c r="I1758" s="4">
        <v>0.8</v>
      </c>
      <c r="J1758" s="4">
        <v>3.3</v>
      </c>
      <c r="K1758" s="4">
        <v>13.6</v>
      </c>
      <c r="L1758" s="8">
        <v>0</v>
      </c>
      <c r="M1758" s="4" t="str">
        <f>IF(AlimentosSMAECOPIA2[[#This Row],[Categoria]]="Cereales",AlimentosSMAECOPIA2[[#This Row],[Proteina]],"")</f>
        <v/>
      </c>
      <c r="N1758" s="8">
        <f>AlimentosSMAECOPIA2[[#This Row],[Fibra]]/AlimentosSMAECOPIA2[[#This Row],[Peso_neto]]</f>
        <v>0</v>
      </c>
    </row>
    <row r="1759" spans="2:14" hidden="1" x14ac:dyDescent="0.25">
      <c r="B1759" s="17" t="s">
        <v>520</v>
      </c>
      <c r="C1759" s="3" t="s">
        <v>2041</v>
      </c>
      <c r="D1759" s="4">
        <v>0.33333333300000001</v>
      </c>
      <c r="E1759" s="2" t="s">
        <v>45</v>
      </c>
      <c r="F1759" s="4">
        <v>19</v>
      </c>
      <c r="G1759" s="4">
        <v>19</v>
      </c>
      <c r="H1759" s="4">
        <v>90</v>
      </c>
      <c r="I1759" s="4">
        <v>1.4</v>
      </c>
      <c r="J1759" s="4">
        <v>4.5</v>
      </c>
      <c r="K1759" s="4">
        <v>11.5</v>
      </c>
      <c r="L1759" s="8">
        <v>0</v>
      </c>
      <c r="M1759" s="4" t="str">
        <f>IF(AlimentosSMAECOPIA2[[#This Row],[Categoria]]="Cereales",AlimentosSMAECOPIA2[[#This Row],[Proteina]],"")</f>
        <v/>
      </c>
      <c r="N1759" s="8">
        <f>AlimentosSMAECOPIA2[[#This Row],[Fibra]]/AlimentosSMAECOPIA2[[#This Row],[Peso_neto]]</f>
        <v>0</v>
      </c>
    </row>
    <row r="1760" spans="2:14" hidden="1" x14ac:dyDescent="0.25">
      <c r="B1760" s="17" t="s">
        <v>521</v>
      </c>
      <c r="C1760" s="3" t="s">
        <v>2041</v>
      </c>
      <c r="D1760" s="4">
        <v>0.33333333300000001</v>
      </c>
      <c r="E1760" s="2" t="s">
        <v>45</v>
      </c>
      <c r="F1760" s="4">
        <v>16</v>
      </c>
      <c r="G1760" s="4">
        <v>16</v>
      </c>
      <c r="H1760" s="4">
        <v>78</v>
      </c>
      <c r="I1760" s="4">
        <v>0.7</v>
      </c>
      <c r="J1760" s="4">
        <v>4.4000000000000004</v>
      </c>
      <c r="K1760" s="4">
        <v>9.6999999999999993</v>
      </c>
      <c r="L1760" s="8">
        <v>0</v>
      </c>
      <c r="M1760" s="4" t="str">
        <f>IF(AlimentosSMAECOPIA2[[#This Row],[Categoria]]="Cereales",AlimentosSMAECOPIA2[[#This Row],[Proteina]],"")</f>
        <v/>
      </c>
      <c r="N1760" s="8">
        <f>AlimentosSMAECOPIA2[[#This Row],[Fibra]]/AlimentosSMAECOPIA2[[#This Row],[Peso_neto]]</f>
        <v>0</v>
      </c>
    </row>
    <row r="1761" spans="2:14" hidden="1" x14ac:dyDescent="0.25">
      <c r="B1761" s="17" t="s">
        <v>522</v>
      </c>
      <c r="C1761" s="3" t="s">
        <v>2041</v>
      </c>
      <c r="D1761" s="4">
        <v>0.66666666699999999</v>
      </c>
      <c r="E1761" s="2" t="s">
        <v>45</v>
      </c>
      <c r="F1761" s="4">
        <v>17</v>
      </c>
      <c r="G1761" s="4">
        <v>17</v>
      </c>
      <c r="H1761" s="4">
        <v>88</v>
      </c>
      <c r="I1761" s="4">
        <v>1.3</v>
      </c>
      <c r="J1761" s="4">
        <v>4.9000000000000004</v>
      </c>
      <c r="K1761" s="4">
        <v>9.8000000000000007</v>
      </c>
      <c r="L1761" s="8">
        <v>0</v>
      </c>
      <c r="M1761" s="4" t="str">
        <f>IF(AlimentosSMAECOPIA2[[#This Row],[Categoria]]="Cereales",AlimentosSMAECOPIA2[[#This Row],[Proteina]],"")</f>
        <v/>
      </c>
      <c r="N1761" s="8">
        <f>AlimentosSMAECOPIA2[[#This Row],[Fibra]]/AlimentosSMAECOPIA2[[#This Row],[Peso_neto]]</f>
        <v>0</v>
      </c>
    </row>
    <row r="1762" spans="2:14" hidden="1" x14ac:dyDescent="0.25">
      <c r="B1762" s="17" t="s">
        <v>523</v>
      </c>
      <c r="C1762" s="3" t="s">
        <v>2041</v>
      </c>
      <c r="D1762" s="4">
        <v>2</v>
      </c>
      <c r="E1762" s="2" t="s">
        <v>45</v>
      </c>
      <c r="F1762" s="4">
        <v>17</v>
      </c>
      <c r="G1762" s="4">
        <v>17</v>
      </c>
      <c r="H1762" s="4">
        <v>68</v>
      </c>
      <c r="I1762" s="4">
        <v>0.3</v>
      </c>
      <c r="J1762" s="4">
        <v>2</v>
      </c>
      <c r="K1762" s="4">
        <v>12.8</v>
      </c>
      <c r="L1762" s="8">
        <v>0</v>
      </c>
      <c r="M1762" s="4" t="str">
        <f>IF(AlimentosSMAECOPIA2[[#This Row],[Categoria]]="Cereales",AlimentosSMAECOPIA2[[#This Row],[Proteina]],"")</f>
        <v/>
      </c>
      <c r="N1762" s="8">
        <f>AlimentosSMAECOPIA2[[#This Row],[Fibra]]/AlimentosSMAECOPIA2[[#This Row],[Peso_neto]]</f>
        <v>0</v>
      </c>
    </row>
    <row r="1763" spans="2:14" hidden="1" x14ac:dyDescent="0.25">
      <c r="B1763" s="17" t="s">
        <v>524</v>
      </c>
      <c r="C1763" s="3" t="s">
        <v>2041</v>
      </c>
      <c r="D1763" s="4">
        <v>15</v>
      </c>
      <c r="E1763" s="2" t="s">
        <v>10</v>
      </c>
      <c r="F1763" s="4">
        <v>15</v>
      </c>
      <c r="G1763" s="4">
        <v>15</v>
      </c>
      <c r="H1763" s="4">
        <v>60</v>
      </c>
      <c r="I1763" s="4">
        <v>1.9</v>
      </c>
      <c r="J1763" s="4">
        <v>1</v>
      </c>
      <c r="K1763" s="4">
        <v>11</v>
      </c>
      <c r="L1763" s="8">
        <v>0</v>
      </c>
      <c r="M1763" s="4" t="str">
        <f>IF(AlimentosSMAECOPIA2[[#This Row],[Categoria]]="Cereales",AlimentosSMAECOPIA2[[#This Row],[Proteina]],"")</f>
        <v/>
      </c>
      <c r="N1763" s="8">
        <f>AlimentosSMAECOPIA2[[#This Row],[Fibra]]/AlimentosSMAECOPIA2[[#This Row],[Peso_neto]]</f>
        <v>0</v>
      </c>
    </row>
    <row r="1764" spans="2:14" hidden="1" x14ac:dyDescent="0.25">
      <c r="B1764" s="17" t="s">
        <v>525</v>
      </c>
      <c r="C1764" s="3" t="s">
        <v>2041</v>
      </c>
      <c r="D1764" s="4">
        <v>12</v>
      </c>
      <c r="E1764" s="2" t="s">
        <v>10</v>
      </c>
      <c r="F1764" s="4">
        <v>12</v>
      </c>
      <c r="G1764" s="4">
        <v>12</v>
      </c>
      <c r="H1764" s="4">
        <v>48</v>
      </c>
      <c r="I1764" s="4">
        <v>0.9</v>
      </c>
      <c r="J1764" s="4">
        <v>0.4</v>
      </c>
      <c r="K1764" s="4">
        <v>10.1</v>
      </c>
      <c r="L1764" s="8">
        <v>0</v>
      </c>
      <c r="M1764" s="4" t="str">
        <f>IF(AlimentosSMAECOPIA2[[#This Row],[Categoria]]="Cereales",AlimentosSMAECOPIA2[[#This Row],[Proteina]],"")</f>
        <v/>
      </c>
      <c r="N1764" s="8">
        <f>AlimentosSMAECOPIA2[[#This Row],[Fibra]]/AlimentosSMAECOPIA2[[#This Row],[Peso_neto]]</f>
        <v>0</v>
      </c>
    </row>
    <row r="1765" spans="2:14" hidden="1" x14ac:dyDescent="0.25">
      <c r="B1765" s="17" t="s">
        <v>526</v>
      </c>
      <c r="C1765" s="3" t="s">
        <v>2041</v>
      </c>
      <c r="D1765" s="4">
        <v>25</v>
      </c>
      <c r="E1765" s="2" t="s">
        <v>10</v>
      </c>
      <c r="F1765" s="4">
        <v>25</v>
      </c>
      <c r="G1765" s="4">
        <v>25</v>
      </c>
      <c r="H1765" s="4">
        <v>94</v>
      </c>
      <c r="I1765" s="4">
        <v>15</v>
      </c>
      <c r="J1765" s="4">
        <v>1.1000000000000001</v>
      </c>
      <c r="K1765" s="4">
        <v>6</v>
      </c>
      <c r="L1765" s="8">
        <v>0</v>
      </c>
      <c r="M1765" s="4" t="str">
        <f>IF(AlimentosSMAECOPIA2[[#This Row],[Categoria]]="Cereales",AlimentosSMAECOPIA2[[#This Row],[Proteina]],"")</f>
        <v/>
      </c>
      <c r="N1765" s="8">
        <f>AlimentosSMAECOPIA2[[#This Row],[Fibra]]/AlimentosSMAECOPIA2[[#This Row],[Peso_neto]]</f>
        <v>0</v>
      </c>
    </row>
    <row r="1766" spans="2:14" hidden="1" x14ac:dyDescent="0.25">
      <c r="B1766" s="17" t="s">
        <v>527</v>
      </c>
      <c r="C1766" s="3" t="s">
        <v>2041</v>
      </c>
      <c r="D1766" s="4">
        <v>2</v>
      </c>
      <c r="E1766" s="2" t="s">
        <v>15</v>
      </c>
      <c r="F1766" s="4">
        <v>10</v>
      </c>
      <c r="G1766" s="4">
        <v>10</v>
      </c>
      <c r="H1766" s="4">
        <v>40</v>
      </c>
      <c r="I1766" s="4">
        <v>2</v>
      </c>
      <c r="J1766" s="4">
        <v>1</v>
      </c>
      <c r="K1766" s="4">
        <v>6</v>
      </c>
      <c r="L1766" s="8">
        <v>0</v>
      </c>
      <c r="M1766" s="4" t="str">
        <f>IF(AlimentosSMAECOPIA2[[#This Row],[Categoria]]="Cereales",AlimentosSMAECOPIA2[[#This Row],[Proteina]],"")</f>
        <v/>
      </c>
      <c r="N1766" s="8">
        <f>AlimentosSMAECOPIA2[[#This Row],[Fibra]]/AlimentosSMAECOPIA2[[#This Row],[Peso_neto]]</f>
        <v>0</v>
      </c>
    </row>
    <row r="1767" spans="2:14" hidden="1" x14ac:dyDescent="0.25">
      <c r="B1767" s="17" t="s">
        <v>528</v>
      </c>
      <c r="C1767" s="3" t="s">
        <v>2041</v>
      </c>
      <c r="D1767" s="4">
        <v>3</v>
      </c>
      <c r="E1767" s="2" t="s">
        <v>15</v>
      </c>
      <c r="F1767" s="4">
        <v>15</v>
      </c>
      <c r="G1767" s="4">
        <v>15</v>
      </c>
      <c r="H1767" s="4">
        <v>60</v>
      </c>
      <c r="I1767" s="4">
        <v>3</v>
      </c>
      <c r="J1767" s="4">
        <v>1.5</v>
      </c>
      <c r="K1767" s="4">
        <v>9</v>
      </c>
      <c r="L1767" s="8">
        <v>0</v>
      </c>
      <c r="M1767" s="4" t="str">
        <f>IF(AlimentosSMAECOPIA2[[#This Row],[Categoria]]="Cereales",AlimentosSMAECOPIA2[[#This Row],[Proteina]],"")</f>
        <v/>
      </c>
      <c r="N1767" s="8">
        <f>AlimentosSMAECOPIA2[[#This Row],[Fibra]]/AlimentosSMAECOPIA2[[#This Row],[Peso_neto]]</f>
        <v>0</v>
      </c>
    </row>
    <row r="1768" spans="2:14" hidden="1" x14ac:dyDescent="0.25">
      <c r="B1768" s="17" t="s">
        <v>529</v>
      </c>
      <c r="C1768" s="3" t="s">
        <v>2041</v>
      </c>
      <c r="D1768" s="4">
        <v>0.75</v>
      </c>
      <c r="E1768" s="2" t="s">
        <v>52</v>
      </c>
      <c r="F1768" s="4">
        <v>14</v>
      </c>
      <c r="G1768" s="4">
        <v>14</v>
      </c>
      <c r="H1768" s="4">
        <v>59</v>
      </c>
      <c r="I1768" s="4">
        <v>0.3</v>
      </c>
      <c r="J1768" s="4">
        <v>1.5</v>
      </c>
      <c r="K1768" s="4">
        <v>10.9</v>
      </c>
      <c r="L1768" s="8">
        <v>0</v>
      </c>
      <c r="M1768" s="4" t="str">
        <f>IF(AlimentosSMAECOPIA2[[#This Row],[Categoria]]="Cereales",AlimentosSMAECOPIA2[[#This Row],[Proteina]],"")</f>
        <v/>
      </c>
      <c r="N1768" s="8">
        <f>AlimentosSMAECOPIA2[[#This Row],[Fibra]]/AlimentosSMAECOPIA2[[#This Row],[Peso_neto]]</f>
        <v>0</v>
      </c>
    </row>
    <row r="1769" spans="2:14" hidden="1" x14ac:dyDescent="0.25">
      <c r="B1769" s="17" t="s">
        <v>531</v>
      </c>
      <c r="C1769" s="3" t="s">
        <v>2041</v>
      </c>
      <c r="D1769" s="4">
        <v>5</v>
      </c>
      <c r="E1769" s="2" t="s">
        <v>15</v>
      </c>
      <c r="F1769" s="4">
        <v>17</v>
      </c>
      <c r="G1769" s="4">
        <v>17</v>
      </c>
      <c r="H1769" s="4">
        <v>87</v>
      </c>
      <c r="I1769" s="4">
        <v>0.9</v>
      </c>
      <c r="J1769" s="4">
        <v>5.4</v>
      </c>
      <c r="K1769" s="4">
        <v>9.9</v>
      </c>
      <c r="L1769" s="8">
        <v>0</v>
      </c>
      <c r="M1769" s="4" t="str">
        <f>IF(AlimentosSMAECOPIA2[[#This Row],[Categoria]]="Cereales",AlimentosSMAECOPIA2[[#This Row],[Proteina]],"")</f>
        <v/>
      </c>
      <c r="N1769" s="8">
        <f>AlimentosSMAECOPIA2[[#This Row],[Fibra]]/AlimentosSMAECOPIA2[[#This Row],[Peso_neto]]</f>
        <v>0</v>
      </c>
    </row>
    <row r="1770" spans="2:14" hidden="1" x14ac:dyDescent="0.25">
      <c r="B1770" s="17" t="s">
        <v>532</v>
      </c>
      <c r="C1770" s="3" t="s">
        <v>2041</v>
      </c>
      <c r="D1770" s="4">
        <v>17</v>
      </c>
      <c r="E1770" s="2" t="s">
        <v>10</v>
      </c>
      <c r="F1770" s="4">
        <v>17</v>
      </c>
      <c r="G1770" s="4">
        <v>17</v>
      </c>
      <c r="H1770" s="4">
        <v>81</v>
      </c>
      <c r="I1770" s="4">
        <v>0.7</v>
      </c>
      <c r="J1770" s="4">
        <v>5.0999999999999996</v>
      </c>
      <c r="K1770" s="4">
        <v>10.7</v>
      </c>
      <c r="L1770" s="8">
        <v>0</v>
      </c>
      <c r="M1770" s="4" t="str">
        <f>IF(AlimentosSMAECOPIA2[[#This Row],[Categoria]]="Cereales",AlimentosSMAECOPIA2[[#This Row],[Proteina]],"")</f>
        <v/>
      </c>
      <c r="N1770" s="8">
        <f>AlimentosSMAECOPIA2[[#This Row],[Fibra]]/AlimentosSMAECOPIA2[[#This Row],[Peso_neto]]</f>
        <v>0</v>
      </c>
    </row>
    <row r="1771" spans="2:14" hidden="1" x14ac:dyDescent="0.25">
      <c r="B1771" s="17" t="s">
        <v>533</v>
      </c>
      <c r="C1771" s="3" t="s">
        <v>2041</v>
      </c>
      <c r="D1771" s="4">
        <v>15</v>
      </c>
      <c r="E1771" s="2" t="s">
        <v>10</v>
      </c>
      <c r="F1771" s="4">
        <v>15</v>
      </c>
      <c r="G1771" s="4">
        <v>15</v>
      </c>
      <c r="H1771" s="4">
        <v>85</v>
      </c>
      <c r="I1771" s="4">
        <v>2.1</v>
      </c>
      <c r="J1771" s="4">
        <v>5.8</v>
      </c>
      <c r="K1771" s="4">
        <v>6.1</v>
      </c>
      <c r="L1771" s="8">
        <v>0</v>
      </c>
      <c r="M1771" s="4" t="str">
        <f>IF(AlimentosSMAECOPIA2[[#This Row],[Categoria]]="Cereales",AlimentosSMAECOPIA2[[#This Row],[Proteina]],"")</f>
        <v/>
      </c>
      <c r="N1771" s="8">
        <f>AlimentosSMAECOPIA2[[#This Row],[Fibra]]/AlimentosSMAECOPIA2[[#This Row],[Peso_neto]]</f>
        <v>0</v>
      </c>
    </row>
    <row r="1772" spans="2:14" hidden="1" x14ac:dyDescent="0.25">
      <c r="B1772" s="17" t="s">
        <v>556</v>
      </c>
      <c r="C1772" s="3" t="s">
        <v>2041</v>
      </c>
      <c r="D1772" s="4">
        <v>0.75</v>
      </c>
      <c r="E1772" s="2" t="s">
        <v>45</v>
      </c>
      <c r="F1772" s="4">
        <v>21</v>
      </c>
      <c r="G1772" s="4">
        <v>21</v>
      </c>
      <c r="H1772" s="4">
        <v>92</v>
      </c>
      <c r="I1772" s="4">
        <v>5.3</v>
      </c>
      <c r="J1772" s="4">
        <v>5.3</v>
      </c>
      <c r="K1772" s="4">
        <v>12.8</v>
      </c>
      <c r="L1772" s="8">
        <v>0</v>
      </c>
      <c r="M1772" s="4" t="str">
        <f>IF(AlimentosSMAECOPIA2[[#This Row],[Categoria]]="Cereales",AlimentosSMAECOPIA2[[#This Row],[Proteina]],"")</f>
        <v/>
      </c>
      <c r="N1772" s="8">
        <f>AlimentosSMAECOPIA2[[#This Row],[Fibra]]/AlimentosSMAECOPIA2[[#This Row],[Peso_neto]]</f>
        <v>0</v>
      </c>
    </row>
    <row r="1773" spans="2:14" hidden="1" x14ac:dyDescent="0.25">
      <c r="B1773" s="17" t="s">
        <v>574</v>
      </c>
      <c r="C1773" s="3" t="s">
        <v>2041</v>
      </c>
      <c r="D1773" s="4">
        <v>2</v>
      </c>
      <c r="E1773" s="2" t="s">
        <v>15</v>
      </c>
      <c r="F1773" s="4">
        <v>10</v>
      </c>
      <c r="G1773" s="4">
        <v>10</v>
      </c>
      <c r="H1773" s="4">
        <v>40</v>
      </c>
      <c r="I1773" s="4">
        <v>2</v>
      </c>
      <c r="J1773" s="4">
        <v>1</v>
      </c>
      <c r="K1773" s="4">
        <v>6</v>
      </c>
      <c r="L1773" s="8">
        <v>0</v>
      </c>
      <c r="M1773" s="4" t="str">
        <f>IF(AlimentosSMAECOPIA2[[#This Row],[Categoria]]="Cereales",AlimentosSMAECOPIA2[[#This Row],[Proteina]],"")</f>
        <v/>
      </c>
      <c r="N1773" s="8">
        <f>AlimentosSMAECOPIA2[[#This Row],[Fibra]]/AlimentosSMAECOPIA2[[#This Row],[Peso_neto]]</f>
        <v>0</v>
      </c>
    </row>
    <row r="1774" spans="2:14" hidden="1" x14ac:dyDescent="0.25">
      <c r="B1774" s="17" t="s">
        <v>586</v>
      </c>
      <c r="C1774" s="3" t="s">
        <v>2041</v>
      </c>
      <c r="D1774" s="4">
        <v>3</v>
      </c>
      <c r="E1774" s="2" t="s">
        <v>45</v>
      </c>
      <c r="F1774" s="4">
        <v>12</v>
      </c>
      <c r="G1774" s="4">
        <v>12</v>
      </c>
      <c r="H1774" s="4">
        <v>44</v>
      </c>
      <c r="I1774" s="4">
        <v>0</v>
      </c>
      <c r="J1774" s="4" t="s">
        <v>136</v>
      </c>
      <c r="K1774" s="4">
        <v>11.1</v>
      </c>
      <c r="L1774" s="8">
        <v>0</v>
      </c>
      <c r="M1774" s="4" t="str">
        <f>IF(AlimentosSMAECOPIA2[[#This Row],[Categoria]]="Cereales",AlimentosSMAECOPIA2[[#This Row],[Proteina]],"")</f>
        <v/>
      </c>
      <c r="N1774" s="8">
        <f>AlimentosSMAECOPIA2[[#This Row],[Fibra]]/AlimentosSMAECOPIA2[[#This Row],[Peso_neto]]</f>
        <v>0</v>
      </c>
    </row>
    <row r="1775" spans="2:14" hidden="1" x14ac:dyDescent="0.25">
      <c r="B1775" s="17" t="s">
        <v>627</v>
      </c>
      <c r="C1775" s="3" t="s">
        <v>2041</v>
      </c>
      <c r="D1775" s="4">
        <v>1</v>
      </c>
      <c r="E1775" s="2" t="s">
        <v>170</v>
      </c>
      <c r="F1775" s="4">
        <v>12</v>
      </c>
      <c r="G1775" s="4">
        <v>12</v>
      </c>
      <c r="H1775" s="4">
        <v>45</v>
      </c>
      <c r="I1775" s="4">
        <v>0</v>
      </c>
      <c r="J1775" s="4" t="s">
        <v>136</v>
      </c>
      <c r="K1775" s="4">
        <v>12</v>
      </c>
      <c r="L1775" s="8">
        <v>0</v>
      </c>
      <c r="M1775" s="4" t="str">
        <f>IF(AlimentosSMAECOPIA2[[#This Row],[Categoria]]="Cereales",AlimentosSMAECOPIA2[[#This Row],[Proteina]],"")</f>
        <v/>
      </c>
      <c r="N1775" s="8">
        <f>AlimentosSMAECOPIA2[[#This Row],[Fibra]]/AlimentosSMAECOPIA2[[#This Row],[Peso_neto]]</f>
        <v>0</v>
      </c>
    </row>
    <row r="1776" spans="2:14" hidden="1" x14ac:dyDescent="0.25">
      <c r="B1776" s="17" t="s">
        <v>643</v>
      </c>
      <c r="C1776" s="3" t="s">
        <v>2041</v>
      </c>
      <c r="D1776" s="4">
        <v>9</v>
      </c>
      <c r="E1776" s="2" t="s">
        <v>15</v>
      </c>
      <c r="F1776" s="4">
        <v>18</v>
      </c>
      <c r="G1776" s="4">
        <v>18</v>
      </c>
      <c r="H1776" s="4">
        <v>98</v>
      </c>
      <c r="I1776" s="4">
        <v>0.9</v>
      </c>
      <c r="J1776" s="4">
        <v>6.4</v>
      </c>
      <c r="K1776" s="4">
        <v>9.9</v>
      </c>
      <c r="L1776" s="8">
        <v>0</v>
      </c>
      <c r="M1776" s="4" t="str">
        <f>IF(AlimentosSMAECOPIA2[[#This Row],[Categoria]]="Cereales",AlimentosSMAECOPIA2[[#This Row],[Proteina]],"")</f>
        <v/>
      </c>
      <c r="N1776" s="8">
        <f>AlimentosSMAECOPIA2[[#This Row],[Fibra]]/AlimentosSMAECOPIA2[[#This Row],[Peso_neto]]</f>
        <v>0</v>
      </c>
    </row>
    <row r="1777" spans="2:14" hidden="1" x14ac:dyDescent="0.25">
      <c r="B1777" s="17" t="s">
        <v>662</v>
      </c>
      <c r="C1777" s="3" t="s">
        <v>2041</v>
      </c>
      <c r="D1777" s="4">
        <v>2</v>
      </c>
      <c r="E1777" s="2" t="s">
        <v>15</v>
      </c>
      <c r="F1777" s="4">
        <v>12</v>
      </c>
      <c r="G1777" s="4">
        <v>12</v>
      </c>
      <c r="H1777" s="4">
        <v>48</v>
      </c>
      <c r="I1777" s="4">
        <v>0</v>
      </c>
      <c r="J1777" s="4">
        <v>1.3</v>
      </c>
      <c r="K1777" s="4">
        <v>9.1</v>
      </c>
      <c r="L1777" s="8">
        <v>0</v>
      </c>
      <c r="M1777" s="4" t="str">
        <f>IF(AlimentosSMAECOPIA2[[#This Row],[Categoria]]="Cereales",AlimentosSMAECOPIA2[[#This Row],[Proteina]],"")</f>
        <v/>
      </c>
      <c r="N1777" s="8">
        <f>AlimentosSMAECOPIA2[[#This Row],[Fibra]]/AlimentosSMAECOPIA2[[#This Row],[Peso_neto]]</f>
        <v>0</v>
      </c>
    </row>
    <row r="1778" spans="2:14" hidden="1" x14ac:dyDescent="0.25">
      <c r="B1778" s="17" t="s">
        <v>663</v>
      </c>
      <c r="C1778" s="3" t="s">
        <v>2041</v>
      </c>
      <c r="D1778" s="4">
        <v>3</v>
      </c>
      <c r="E1778" s="2" t="s">
        <v>15</v>
      </c>
      <c r="F1778" s="4">
        <v>16</v>
      </c>
      <c r="G1778" s="4">
        <v>16</v>
      </c>
      <c r="H1778" s="4">
        <v>41</v>
      </c>
      <c r="I1778" s="4">
        <v>0</v>
      </c>
      <c r="J1778" s="4">
        <v>0</v>
      </c>
      <c r="K1778" s="4">
        <v>10.6</v>
      </c>
      <c r="L1778" s="8">
        <v>0</v>
      </c>
      <c r="M1778" s="4" t="str">
        <f>IF(AlimentosSMAECOPIA2[[#This Row],[Categoria]]="Cereales",AlimentosSMAECOPIA2[[#This Row],[Proteina]],"")</f>
        <v/>
      </c>
      <c r="N1778" s="8">
        <f>AlimentosSMAECOPIA2[[#This Row],[Fibra]]/AlimentosSMAECOPIA2[[#This Row],[Peso_neto]]</f>
        <v>0</v>
      </c>
    </row>
    <row r="1779" spans="2:14" hidden="1" x14ac:dyDescent="0.25">
      <c r="B1779" s="17" t="s">
        <v>664</v>
      </c>
      <c r="C1779" s="3" t="s">
        <v>2041</v>
      </c>
      <c r="D1779" s="4">
        <v>3</v>
      </c>
      <c r="E1779" s="2" t="s">
        <v>15</v>
      </c>
      <c r="F1779" s="4">
        <v>16</v>
      </c>
      <c r="G1779" s="4">
        <v>16</v>
      </c>
      <c r="H1779" s="4">
        <v>40</v>
      </c>
      <c r="I1779" s="4">
        <v>0</v>
      </c>
      <c r="J1779" s="4">
        <v>0</v>
      </c>
      <c r="K1779" s="4">
        <v>10.6</v>
      </c>
      <c r="L1779" s="8">
        <v>0</v>
      </c>
      <c r="M1779" s="4" t="str">
        <f>IF(AlimentosSMAECOPIA2[[#This Row],[Categoria]]="Cereales",AlimentosSMAECOPIA2[[#This Row],[Proteina]],"")</f>
        <v/>
      </c>
      <c r="N1779" s="8">
        <f>AlimentosSMAECOPIA2[[#This Row],[Fibra]]/AlimentosSMAECOPIA2[[#This Row],[Peso_neto]]</f>
        <v>0</v>
      </c>
    </row>
    <row r="1780" spans="2:14" hidden="1" x14ac:dyDescent="0.25">
      <c r="B1780" s="17" t="s">
        <v>666</v>
      </c>
      <c r="C1780" s="3" t="s">
        <v>2041</v>
      </c>
      <c r="D1780" s="4">
        <v>0.5</v>
      </c>
      <c r="E1780" s="2" t="s">
        <v>45</v>
      </c>
      <c r="F1780" s="4">
        <v>11</v>
      </c>
      <c r="G1780" s="4">
        <v>11</v>
      </c>
      <c r="H1780" s="4">
        <v>39</v>
      </c>
      <c r="I1780" s="4">
        <v>0</v>
      </c>
      <c r="J1780" s="4">
        <v>0.3</v>
      </c>
      <c r="K1780" s="4">
        <v>9</v>
      </c>
      <c r="L1780" s="8">
        <v>0</v>
      </c>
      <c r="M1780" s="4" t="str">
        <f>IF(AlimentosSMAECOPIA2[[#This Row],[Categoria]]="Cereales",AlimentosSMAECOPIA2[[#This Row],[Proteina]],"")</f>
        <v/>
      </c>
      <c r="N1780" s="8">
        <f>AlimentosSMAECOPIA2[[#This Row],[Fibra]]/AlimentosSMAECOPIA2[[#This Row],[Peso_neto]]</f>
        <v>0</v>
      </c>
    </row>
    <row r="1781" spans="2:14" hidden="1" x14ac:dyDescent="0.25">
      <c r="B1781" s="17" t="s">
        <v>779</v>
      </c>
      <c r="C1781" s="3" t="s">
        <v>2041</v>
      </c>
      <c r="D1781" s="4">
        <v>0.2</v>
      </c>
      <c r="E1781" s="2" t="s">
        <v>50</v>
      </c>
      <c r="F1781" s="4">
        <v>61</v>
      </c>
      <c r="G1781" s="4">
        <v>61</v>
      </c>
      <c r="H1781" s="4">
        <v>89</v>
      </c>
      <c r="I1781" s="4">
        <v>2.8</v>
      </c>
      <c r="J1781" s="4">
        <v>2.5</v>
      </c>
      <c r="K1781" s="4">
        <v>13.9</v>
      </c>
      <c r="L1781" s="8">
        <v>0</v>
      </c>
      <c r="M1781" s="4" t="str">
        <f>IF(AlimentosSMAECOPIA2[[#This Row],[Categoria]]="Cereales",AlimentosSMAECOPIA2[[#This Row],[Proteina]],"")</f>
        <v/>
      </c>
      <c r="N1781" s="8">
        <f>AlimentosSMAECOPIA2[[#This Row],[Fibra]]/AlimentosSMAECOPIA2[[#This Row],[Peso_neto]]</f>
        <v>0</v>
      </c>
    </row>
    <row r="1782" spans="2:14" hidden="1" x14ac:dyDescent="0.25">
      <c r="B1782" s="17" t="s">
        <v>780</v>
      </c>
      <c r="C1782" s="3" t="s">
        <v>2041</v>
      </c>
      <c r="D1782" s="4">
        <v>0.2</v>
      </c>
      <c r="E1782" s="2" t="s">
        <v>50</v>
      </c>
      <c r="F1782" s="4">
        <v>61</v>
      </c>
      <c r="G1782" s="4">
        <v>61</v>
      </c>
      <c r="H1782" s="4">
        <v>63</v>
      </c>
      <c r="I1782" s="4">
        <v>1.8</v>
      </c>
      <c r="J1782" s="4">
        <v>1.1000000000000001</v>
      </c>
      <c r="K1782" s="4">
        <v>11.5</v>
      </c>
      <c r="L1782" s="8">
        <v>0</v>
      </c>
      <c r="M1782" s="4" t="str">
        <f>IF(AlimentosSMAECOPIA2[[#This Row],[Categoria]]="Cereales",AlimentosSMAECOPIA2[[#This Row],[Proteina]],"")</f>
        <v/>
      </c>
      <c r="N1782" s="8">
        <f>AlimentosSMAECOPIA2[[#This Row],[Fibra]]/AlimentosSMAECOPIA2[[#This Row],[Peso_neto]]</f>
        <v>0</v>
      </c>
    </row>
    <row r="1783" spans="2:14" hidden="1" x14ac:dyDescent="0.25">
      <c r="B1783" s="17" t="s">
        <v>781</v>
      </c>
      <c r="C1783" s="3" t="s">
        <v>2041</v>
      </c>
      <c r="D1783" s="4">
        <v>0.2</v>
      </c>
      <c r="E1783" s="2" t="s">
        <v>50</v>
      </c>
      <c r="F1783" s="4">
        <v>61</v>
      </c>
      <c r="G1783" s="4">
        <v>61</v>
      </c>
      <c r="H1783" s="4">
        <v>69</v>
      </c>
      <c r="I1783" s="4">
        <v>1.8</v>
      </c>
      <c r="J1783" s="4">
        <v>1.8</v>
      </c>
      <c r="K1783" s="4">
        <v>11.4</v>
      </c>
      <c r="L1783" s="8">
        <v>0</v>
      </c>
      <c r="M1783" s="4" t="str">
        <f>IF(AlimentosSMAECOPIA2[[#This Row],[Categoria]]="Cereales",AlimentosSMAECOPIA2[[#This Row],[Proteina]],"")</f>
        <v/>
      </c>
      <c r="N1783" s="8">
        <f>AlimentosSMAECOPIA2[[#This Row],[Fibra]]/AlimentosSMAECOPIA2[[#This Row],[Peso_neto]]</f>
        <v>0</v>
      </c>
    </row>
    <row r="1784" spans="2:14" hidden="1" x14ac:dyDescent="0.25">
      <c r="B1784" s="17" t="s">
        <v>782</v>
      </c>
      <c r="C1784" s="3" t="s">
        <v>2041</v>
      </c>
      <c r="D1784" s="4">
        <v>1</v>
      </c>
      <c r="E1784" s="2" t="s">
        <v>52</v>
      </c>
      <c r="F1784" s="4">
        <v>12</v>
      </c>
      <c r="G1784" s="4">
        <v>12</v>
      </c>
      <c r="H1784" s="4">
        <v>42</v>
      </c>
      <c r="I1784" s="4">
        <v>0</v>
      </c>
      <c r="J1784" s="4">
        <v>0</v>
      </c>
      <c r="K1784" s="4">
        <v>11</v>
      </c>
      <c r="L1784" s="8">
        <v>0</v>
      </c>
      <c r="M1784" s="4" t="str">
        <f>IF(AlimentosSMAECOPIA2[[#This Row],[Categoria]]="Cereales",AlimentosSMAECOPIA2[[#This Row],[Proteina]],"")</f>
        <v/>
      </c>
      <c r="N1784" s="8">
        <f>AlimentosSMAECOPIA2[[#This Row],[Fibra]]/AlimentosSMAECOPIA2[[#This Row],[Peso_neto]]</f>
        <v>0</v>
      </c>
    </row>
    <row r="1785" spans="2:14" hidden="1" x14ac:dyDescent="0.25">
      <c r="B1785" s="17" t="s">
        <v>795</v>
      </c>
      <c r="C1785" s="3" t="s">
        <v>2041</v>
      </c>
      <c r="D1785" s="4">
        <v>15</v>
      </c>
      <c r="E1785" s="2" t="s">
        <v>10</v>
      </c>
      <c r="F1785" s="4">
        <v>15</v>
      </c>
      <c r="G1785" s="4">
        <v>15</v>
      </c>
      <c r="H1785" s="4">
        <v>45</v>
      </c>
      <c r="I1785" s="4">
        <v>0.5</v>
      </c>
      <c r="J1785" s="4">
        <v>0.1</v>
      </c>
      <c r="K1785" s="4">
        <v>11</v>
      </c>
      <c r="L1785" s="8">
        <v>0</v>
      </c>
      <c r="M1785" s="4" t="str">
        <f>IF(AlimentosSMAECOPIA2[[#This Row],[Categoria]]="Cereales",AlimentosSMAECOPIA2[[#This Row],[Proteina]],"")</f>
        <v/>
      </c>
      <c r="N1785" s="8">
        <f>AlimentosSMAECOPIA2[[#This Row],[Fibra]]/AlimentosSMAECOPIA2[[#This Row],[Peso_neto]]</f>
        <v>0</v>
      </c>
    </row>
    <row r="1786" spans="2:14" hidden="1" x14ac:dyDescent="0.25">
      <c r="B1786" s="17" t="s">
        <v>852</v>
      </c>
      <c r="C1786" s="3" t="s">
        <v>2041</v>
      </c>
      <c r="D1786" s="4">
        <v>200</v>
      </c>
      <c r="E1786" s="2" t="s">
        <v>100</v>
      </c>
      <c r="F1786" s="4">
        <v>200</v>
      </c>
      <c r="G1786" s="4">
        <v>200</v>
      </c>
      <c r="H1786" s="4">
        <v>46</v>
      </c>
      <c r="I1786" s="4">
        <v>0</v>
      </c>
      <c r="J1786" s="4">
        <v>0</v>
      </c>
      <c r="K1786" s="4">
        <v>11.6</v>
      </c>
      <c r="L1786" s="8">
        <v>0</v>
      </c>
      <c r="M1786" s="4" t="str">
        <f>IF(AlimentosSMAECOPIA2[[#This Row],[Categoria]]="Cereales",AlimentosSMAECOPIA2[[#This Row],[Proteina]],"")</f>
        <v/>
      </c>
      <c r="N1786" s="8">
        <f>AlimentosSMAECOPIA2[[#This Row],[Fibra]]/AlimentosSMAECOPIA2[[#This Row],[Peso_neto]]</f>
        <v>0</v>
      </c>
    </row>
    <row r="1787" spans="2:14" hidden="1" x14ac:dyDescent="0.25">
      <c r="B1787" s="17" t="s">
        <v>853</v>
      </c>
      <c r="C1787" s="3" t="s">
        <v>2041</v>
      </c>
      <c r="D1787" s="4">
        <v>0.33333333300000001</v>
      </c>
      <c r="E1787" s="2" t="s">
        <v>50</v>
      </c>
      <c r="F1787" s="4">
        <v>59</v>
      </c>
      <c r="G1787" s="4">
        <v>59</v>
      </c>
      <c r="H1787" s="4">
        <v>37</v>
      </c>
      <c r="I1787" s="4">
        <v>0.7</v>
      </c>
      <c r="J1787" s="4">
        <v>0</v>
      </c>
      <c r="K1787" s="4">
        <v>8.4</v>
      </c>
      <c r="L1787" s="8">
        <v>0</v>
      </c>
      <c r="M1787" s="4" t="str">
        <f>IF(AlimentosSMAECOPIA2[[#This Row],[Categoria]]="Cereales",AlimentosSMAECOPIA2[[#This Row],[Proteina]],"")</f>
        <v/>
      </c>
      <c r="N1787" s="8">
        <f>AlimentosSMAECOPIA2[[#This Row],[Fibra]]/AlimentosSMAECOPIA2[[#This Row],[Peso_neto]]</f>
        <v>0</v>
      </c>
    </row>
    <row r="1788" spans="2:14" hidden="1" x14ac:dyDescent="0.25">
      <c r="B1788" s="17" t="s">
        <v>855</v>
      </c>
      <c r="C1788" s="3" t="s">
        <v>2041</v>
      </c>
      <c r="D1788" s="4">
        <v>10</v>
      </c>
      <c r="E1788" s="2" t="s">
        <v>10</v>
      </c>
      <c r="F1788" s="4">
        <v>10</v>
      </c>
      <c r="G1788" s="4">
        <v>10</v>
      </c>
      <c r="H1788" s="4">
        <v>38</v>
      </c>
      <c r="I1788" s="4">
        <v>0.8</v>
      </c>
      <c r="J1788" s="4">
        <v>0</v>
      </c>
      <c r="K1788" s="4">
        <v>9.1</v>
      </c>
      <c r="L1788" s="8">
        <v>0</v>
      </c>
      <c r="M1788" s="4" t="str">
        <f>IF(AlimentosSMAECOPIA2[[#This Row],[Categoria]]="Cereales",AlimentosSMAECOPIA2[[#This Row],[Proteina]],"")</f>
        <v/>
      </c>
      <c r="N1788" s="8">
        <f>AlimentosSMAECOPIA2[[#This Row],[Fibra]]/AlimentosSMAECOPIA2[[#This Row],[Peso_neto]]</f>
        <v>0</v>
      </c>
    </row>
    <row r="1789" spans="2:14" hidden="1" x14ac:dyDescent="0.25">
      <c r="B1789" s="17" t="s">
        <v>856</v>
      </c>
      <c r="C1789" s="3" t="s">
        <v>2041</v>
      </c>
      <c r="D1789" s="4">
        <v>10</v>
      </c>
      <c r="E1789" s="2" t="s">
        <v>10</v>
      </c>
      <c r="F1789" s="4">
        <v>10</v>
      </c>
      <c r="G1789" s="4">
        <v>10</v>
      </c>
      <c r="H1789" s="4">
        <v>38</v>
      </c>
      <c r="I1789" s="4">
        <v>0.8</v>
      </c>
      <c r="J1789" s="4">
        <v>0</v>
      </c>
      <c r="K1789" s="4">
        <v>9.1</v>
      </c>
      <c r="L1789" s="8">
        <v>0</v>
      </c>
      <c r="M1789" s="4" t="str">
        <f>IF(AlimentosSMAECOPIA2[[#This Row],[Categoria]]="Cereales",AlimentosSMAECOPIA2[[#This Row],[Proteina]],"")</f>
        <v/>
      </c>
      <c r="N1789" s="8">
        <f>AlimentosSMAECOPIA2[[#This Row],[Fibra]]/AlimentosSMAECOPIA2[[#This Row],[Peso_neto]]</f>
        <v>0</v>
      </c>
    </row>
    <row r="1790" spans="2:14" hidden="1" x14ac:dyDescent="0.25">
      <c r="B1790" s="17" t="s">
        <v>857</v>
      </c>
      <c r="C1790" s="3" t="s">
        <v>2041</v>
      </c>
      <c r="D1790" s="4">
        <v>10</v>
      </c>
      <c r="E1790" s="2" t="s">
        <v>10</v>
      </c>
      <c r="F1790" s="4">
        <v>10</v>
      </c>
      <c r="G1790" s="4">
        <v>10</v>
      </c>
      <c r="H1790" s="4">
        <v>38</v>
      </c>
      <c r="I1790" s="4">
        <v>0.8</v>
      </c>
      <c r="J1790" s="4">
        <v>0</v>
      </c>
      <c r="K1790" s="4">
        <v>9.1</v>
      </c>
      <c r="L1790" s="8">
        <v>0</v>
      </c>
      <c r="M1790" s="4" t="str">
        <f>IF(AlimentosSMAECOPIA2[[#This Row],[Categoria]]="Cereales",AlimentosSMAECOPIA2[[#This Row],[Proteina]],"")</f>
        <v/>
      </c>
      <c r="N1790" s="8">
        <f>AlimentosSMAECOPIA2[[#This Row],[Fibra]]/AlimentosSMAECOPIA2[[#This Row],[Peso_neto]]</f>
        <v>0</v>
      </c>
    </row>
    <row r="1791" spans="2:14" hidden="1" x14ac:dyDescent="0.25">
      <c r="B1791" s="17" t="s">
        <v>858</v>
      </c>
      <c r="C1791" s="3" t="s">
        <v>2041</v>
      </c>
      <c r="D1791" s="4">
        <v>4.5</v>
      </c>
      <c r="E1791" s="2" t="s">
        <v>52</v>
      </c>
      <c r="F1791" s="4">
        <v>72</v>
      </c>
      <c r="G1791" s="4">
        <v>72</v>
      </c>
      <c r="H1791" s="4">
        <v>45</v>
      </c>
      <c r="I1791" s="4">
        <v>0.9</v>
      </c>
      <c r="J1791" s="4">
        <v>0</v>
      </c>
      <c r="K1791" s="4">
        <v>10.199999999999999</v>
      </c>
      <c r="L1791" s="8">
        <v>0</v>
      </c>
      <c r="M1791" s="4" t="str">
        <f>IF(AlimentosSMAECOPIA2[[#This Row],[Categoria]]="Cereales",AlimentosSMAECOPIA2[[#This Row],[Proteina]],"")</f>
        <v/>
      </c>
      <c r="N1791" s="8">
        <f>AlimentosSMAECOPIA2[[#This Row],[Fibra]]/AlimentosSMAECOPIA2[[#This Row],[Peso_neto]]</f>
        <v>0</v>
      </c>
    </row>
    <row r="1792" spans="2:14" hidden="1" x14ac:dyDescent="0.25">
      <c r="B1792" s="17" t="s">
        <v>866</v>
      </c>
      <c r="C1792" s="3" t="s">
        <v>2041</v>
      </c>
      <c r="D1792" s="4">
        <v>4</v>
      </c>
      <c r="E1792" s="2" t="s">
        <v>45</v>
      </c>
      <c r="F1792" s="4">
        <v>12</v>
      </c>
      <c r="G1792" s="4">
        <v>12</v>
      </c>
      <c r="H1792" s="4">
        <v>42</v>
      </c>
      <c r="I1792" s="4">
        <v>0.5</v>
      </c>
      <c r="J1792" s="4">
        <v>0</v>
      </c>
      <c r="K1792" s="4">
        <v>10.199999999999999</v>
      </c>
      <c r="L1792" s="8">
        <v>0</v>
      </c>
      <c r="M1792" s="4" t="str">
        <f>IF(AlimentosSMAECOPIA2[[#This Row],[Categoria]]="Cereales",AlimentosSMAECOPIA2[[#This Row],[Proteina]],"")</f>
        <v/>
      </c>
      <c r="N1792" s="8">
        <f>AlimentosSMAECOPIA2[[#This Row],[Fibra]]/AlimentosSMAECOPIA2[[#This Row],[Peso_neto]]</f>
        <v>0</v>
      </c>
    </row>
    <row r="1793" spans="2:14" hidden="1" x14ac:dyDescent="0.25">
      <c r="B1793" s="17" t="s">
        <v>901</v>
      </c>
      <c r="C1793" s="3" t="s">
        <v>2041</v>
      </c>
      <c r="D1793" s="4">
        <v>0.5</v>
      </c>
      <c r="E1793" s="2" t="s">
        <v>45</v>
      </c>
      <c r="F1793" s="4">
        <v>8</v>
      </c>
      <c r="G1793" s="4">
        <v>8</v>
      </c>
      <c r="H1793" s="4">
        <v>31</v>
      </c>
      <c r="I1793" s="4">
        <v>0.1</v>
      </c>
      <c r="J1793" s="4">
        <v>0</v>
      </c>
      <c r="K1793" s="4">
        <v>7.6</v>
      </c>
      <c r="L1793" s="8">
        <v>0</v>
      </c>
      <c r="M1793" s="4" t="str">
        <f>IF(AlimentosSMAECOPIA2[[#This Row],[Categoria]]="Cereales",AlimentosSMAECOPIA2[[#This Row],[Proteina]],"")</f>
        <v/>
      </c>
      <c r="N1793" s="8">
        <f>AlimentosSMAECOPIA2[[#This Row],[Fibra]]/AlimentosSMAECOPIA2[[#This Row],[Peso_neto]]</f>
        <v>0</v>
      </c>
    </row>
    <row r="1794" spans="2:14" hidden="1" x14ac:dyDescent="0.25">
      <c r="B1794" s="17" t="s">
        <v>940</v>
      </c>
      <c r="C1794" s="3" t="s">
        <v>2041</v>
      </c>
      <c r="D1794" s="4">
        <v>0.25</v>
      </c>
      <c r="E1794" s="2" t="s">
        <v>45</v>
      </c>
      <c r="F1794" s="4">
        <v>11</v>
      </c>
      <c r="G1794" s="4">
        <v>11</v>
      </c>
      <c r="H1794" s="4">
        <v>57</v>
      </c>
      <c r="I1794" s="4">
        <v>3.1</v>
      </c>
      <c r="J1794" s="4">
        <v>3.1</v>
      </c>
      <c r="K1794" s="4">
        <v>6.2</v>
      </c>
      <c r="L1794" s="8">
        <v>0</v>
      </c>
      <c r="M1794" s="4" t="str">
        <f>IF(AlimentosSMAECOPIA2[[#This Row],[Categoria]]="Cereales",AlimentosSMAECOPIA2[[#This Row],[Proteina]],"")</f>
        <v/>
      </c>
      <c r="N1794" s="8">
        <f>AlimentosSMAECOPIA2[[#This Row],[Fibra]]/AlimentosSMAECOPIA2[[#This Row],[Peso_neto]]</f>
        <v>0</v>
      </c>
    </row>
    <row r="1795" spans="2:14" hidden="1" x14ac:dyDescent="0.25">
      <c r="B1795" s="17" t="s">
        <v>1023</v>
      </c>
      <c r="C1795" s="3" t="s">
        <v>2041</v>
      </c>
      <c r="D1795" s="4">
        <v>2</v>
      </c>
      <c r="E1795" s="2" t="s">
        <v>15</v>
      </c>
      <c r="F1795" s="4">
        <v>13</v>
      </c>
      <c r="G1795" s="4">
        <v>13</v>
      </c>
      <c r="H1795" s="4">
        <v>42</v>
      </c>
      <c r="I1795" s="4">
        <v>0</v>
      </c>
      <c r="J1795" s="4">
        <v>0</v>
      </c>
      <c r="K1795" s="4">
        <v>10.7</v>
      </c>
      <c r="L1795" s="8">
        <v>0</v>
      </c>
      <c r="M1795" s="4" t="str">
        <f>IF(AlimentosSMAECOPIA2[[#This Row],[Categoria]]="Cereales",AlimentosSMAECOPIA2[[#This Row],[Proteina]],"")</f>
        <v/>
      </c>
      <c r="N1795" s="8">
        <f>AlimentosSMAECOPIA2[[#This Row],[Fibra]]/AlimentosSMAECOPIA2[[#This Row],[Peso_neto]]</f>
        <v>0</v>
      </c>
    </row>
    <row r="1796" spans="2:14" hidden="1" x14ac:dyDescent="0.25">
      <c r="B1796" s="17" t="s">
        <v>1037</v>
      </c>
      <c r="C1796" s="3" t="s">
        <v>2041</v>
      </c>
      <c r="D1796" s="4">
        <v>1</v>
      </c>
      <c r="E1796" s="2" t="s">
        <v>52</v>
      </c>
      <c r="F1796" s="4">
        <v>18</v>
      </c>
      <c r="G1796" s="4">
        <v>18</v>
      </c>
      <c r="H1796" s="4">
        <v>49</v>
      </c>
      <c r="I1796" s="4">
        <v>0.4</v>
      </c>
      <c r="J1796" s="4">
        <v>0.2</v>
      </c>
      <c r="K1796" s="4">
        <v>11.4</v>
      </c>
      <c r="L1796" s="8">
        <v>0</v>
      </c>
      <c r="M1796" s="4" t="str">
        <f>IF(AlimentosSMAECOPIA2[[#This Row],[Categoria]]="Cereales",AlimentosSMAECOPIA2[[#This Row],[Proteina]],"")</f>
        <v/>
      </c>
      <c r="N1796" s="8">
        <f>AlimentosSMAECOPIA2[[#This Row],[Fibra]]/AlimentosSMAECOPIA2[[#This Row],[Peso_neto]]</f>
        <v>0</v>
      </c>
    </row>
    <row r="1797" spans="2:14" hidden="1" x14ac:dyDescent="0.25">
      <c r="B1797" s="17" t="s">
        <v>1038</v>
      </c>
      <c r="C1797" s="3" t="s">
        <v>2041</v>
      </c>
      <c r="D1797" s="4">
        <v>5</v>
      </c>
      <c r="E1797" s="2" t="s">
        <v>52</v>
      </c>
      <c r="F1797" s="4">
        <v>85</v>
      </c>
      <c r="G1797" s="4">
        <v>85</v>
      </c>
      <c r="H1797" s="4">
        <v>83</v>
      </c>
      <c r="I1797" s="4">
        <v>0.4</v>
      </c>
      <c r="J1797" s="4">
        <v>3.9</v>
      </c>
      <c r="K1797" s="4">
        <v>6.5</v>
      </c>
      <c r="L1797" s="8">
        <v>0</v>
      </c>
      <c r="M1797" s="4" t="str">
        <f>IF(AlimentosSMAECOPIA2[[#This Row],[Categoria]]="Cereales",AlimentosSMAECOPIA2[[#This Row],[Proteina]],"")</f>
        <v/>
      </c>
      <c r="N1797" s="8">
        <f>AlimentosSMAECOPIA2[[#This Row],[Fibra]]/AlimentosSMAECOPIA2[[#This Row],[Peso_neto]]</f>
        <v>0</v>
      </c>
    </row>
    <row r="1798" spans="2:14" hidden="1" x14ac:dyDescent="0.25">
      <c r="B1798" s="17" t="s">
        <v>1039</v>
      </c>
      <c r="C1798" s="3" t="s">
        <v>2041</v>
      </c>
      <c r="D1798" s="4">
        <v>1</v>
      </c>
      <c r="E1798" s="2" t="s">
        <v>52</v>
      </c>
      <c r="F1798" s="4">
        <v>17</v>
      </c>
      <c r="G1798" s="4">
        <v>17</v>
      </c>
      <c r="H1798" s="4">
        <v>41</v>
      </c>
      <c r="I1798" s="4">
        <v>0</v>
      </c>
      <c r="J1798" s="4">
        <v>0.1</v>
      </c>
      <c r="K1798" s="4">
        <v>11.2</v>
      </c>
      <c r="L1798" s="8">
        <v>0</v>
      </c>
      <c r="M1798" s="4" t="str">
        <f>IF(AlimentosSMAECOPIA2[[#This Row],[Categoria]]="Cereales",AlimentosSMAECOPIA2[[#This Row],[Proteina]],"")</f>
        <v/>
      </c>
      <c r="N1798" s="8">
        <f>AlimentosSMAECOPIA2[[#This Row],[Fibra]]/AlimentosSMAECOPIA2[[#This Row],[Peso_neto]]</f>
        <v>0</v>
      </c>
    </row>
    <row r="1799" spans="2:14" hidden="1" x14ac:dyDescent="0.25">
      <c r="B1799" s="17" t="s">
        <v>1047</v>
      </c>
      <c r="C1799" s="3" t="s">
        <v>2041</v>
      </c>
      <c r="D1799" s="4">
        <v>0.25</v>
      </c>
      <c r="E1799" s="2" t="s">
        <v>50</v>
      </c>
      <c r="F1799" s="4">
        <v>60</v>
      </c>
      <c r="G1799" s="4">
        <v>60</v>
      </c>
      <c r="H1799" s="4">
        <v>50</v>
      </c>
      <c r="I1799" s="4">
        <v>0.2</v>
      </c>
      <c r="J1799" s="4">
        <v>0.1</v>
      </c>
      <c r="K1799" s="4">
        <v>12.3</v>
      </c>
      <c r="L1799" s="8">
        <v>0</v>
      </c>
      <c r="M1799" s="4" t="str">
        <f>IF(AlimentosSMAECOPIA2[[#This Row],[Categoria]]="Cereales",AlimentosSMAECOPIA2[[#This Row],[Proteina]],"")</f>
        <v/>
      </c>
      <c r="N1799" s="8">
        <f>AlimentosSMAECOPIA2[[#This Row],[Fibra]]/AlimentosSMAECOPIA2[[#This Row],[Peso_neto]]</f>
        <v>0</v>
      </c>
    </row>
    <row r="1800" spans="2:14" hidden="1" x14ac:dyDescent="0.25">
      <c r="B1800" s="17" t="s">
        <v>1048</v>
      </c>
      <c r="C1800" s="3" t="s">
        <v>2041</v>
      </c>
      <c r="D1800" s="4">
        <v>0.25</v>
      </c>
      <c r="E1800" s="2" t="s">
        <v>50</v>
      </c>
      <c r="F1800" s="4">
        <v>64</v>
      </c>
      <c r="G1800" s="4">
        <v>64</v>
      </c>
      <c r="H1800" s="4">
        <v>45</v>
      </c>
      <c r="I1800" s="4">
        <v>0.4</v>
      </c>
      <c r="J1800" s="4">
        <v>0</v>
      </c>
      <c r="K1800" s="4">
        <v>11.2</v>
      </c>
      <c r="L1800" s="8">
        <v>0</v>
      </c>
      <c r="M1800" s="4" t="str">
        <f>IF(AlimentosSMAECOPIA2[[#This Row],[Categoria]]="Cereales",AlimentosSMAECOPIA2[[#This Row],[Proteina]],"")</f>
        <v/>
      </c>
      <c r="N1800" s="8">
        <f>AlimentosSMAECOPIA2[[#This Row],[Fibra]]/AlimentosSMAECOPIA2[[#This Row],[Peso_neto]]</f>
        <v>0</v>
      </c>
    </row>
    <row r="1801" spans="2:14" hidden="1" x14ac:dyDescent="0.25">
      <c r="B1801" s="17" t="s">
        <v>1049</v>
      </c>
      <c r="C1801" s="3" t="s">
        <v>2041</v>
      </c>
      <c r="D1801" s="4">
        <v>0.33333333300000001</v>
      </c>
      <c r="E1801" s="2" t="s">
        <v>50</v>
      </c>
      <c r="F1801" s="4">
        <v>80</v>
      </c>
      <c r="G1801" s="4">
        <v>80</v>
      </c>
      <c r="H1801" s="4">
        <v>37</v>
      </c>
      <c r="I1801" s="4">
        <v>0.2</v>
      </c>
      <c r="J1801" s="4">
        <v>0</v>
      </c>
      <c r="K1801" s="4">
        <v>9.1999999999999993</v>
      </c>
      <c r="L1801" s="8">
        <v>0</v>
      </c>
      <c r="M1801" s="4" t="str">
        <f>IF(AlimentosSMAECOPIA2[[#This Row],[Categoria]]="Cereales",AlimentosSMAECOPIA2[[#This Row],[Proteina]],"")</f>
        <v/>
      </c>
      <c r="N1801" s="8">
        <f>AlimentosSMAECOPIA2[[#This Row],[Fibra]]/AlimentosSMAECOPIA2[[#This Row],[Peso_neto]]</f>
        <v>0</v>
      </c>
    </row>
    <row r="1802" spans="2:14" hidden="1" x14ac:dyDescent="0.25">
      <c r="B1802" s="17" t="s">
        <v>1050</v>
      </c>
      <c r="C1802" s="3" t="s">
        <v>2041</v>
      </c>
      <c r="D1802" s="4">
        <v>20</v>
      </c>
      <c r="E1802" s="2" t="s">
        <v>10</v>
      </c>
      <c r="F1802" s="4">
        <v>20</v>
      </c>
      <c r="G1802" s="4">
        <v>20</v>
      </c>
      <c r="H1802" s="4">
        <v>45</v>
      </c>
      <c r="I1802" s="4">
        <v>0.8</v>
      </c>
      <c r="J1802" s="4">
        <v>0.3</v>
      </c>
      <c r="K1802" s="4">
        <v>10.1</v>
      </c>
      <c r="L1802" s="8">
        <v>0</v>
      </c>
      <c r="M1802" s="4" t="str">
        <f>IF(AlimentosSMAECOPIA2[[#This Row],[Categoria]]="Cereales",AlimentosSMAECOPIA2[[#This Row],[Proteina]],"")</f>
        <v/>
      </c>
      <c r="N1802" s="8">
        <f>AlimentosSMAECOPIA2[[#This Row],[Fibra]]/AlimentosSMAECOPIA2[[#This Row],[Peso_neto]]</f>
        <v>0</v>
      </c>
    </row>
    <row r="1803" spans="2:14" hidden="1" x14ac:dyDescent="0.25">
      <c r="B1803" s="17" t="s">
        <v>1057</v>
      </c>
      <c r="C1803" s="3" t="s">
        <v>2041</v>
      </c>
      <c r="D1803" s="4">
        <v>0.33333333300000001</v>
      </c>
      <c r="E1803" s="2" t="s">
        <v>50</v>
      </c>
      <c r="F1803" s="4">
        <v>80</v>
      </c>
      <c r="G1803" s="4">
        <v>80</v>
      </c>
      <c r="H1803" s="4">
        <v>39</v>
      </c>
      <c r="I1803" s="4">
        <v>0</v>
      </c>
      <c r="J1803" s="4">
        <v>0</v>
      </c>
      <c r="K1803" s="4">
        <v>9.6999999999999993</v>
      </c>
      <c r="L1803" s="8">
        <v>0</v>
      </c>
      <c r="M1803" s="4" t="str">
        <f>IF(AlimentosSMAECOPIA2[[#This Row],[Categoria]]="Cereales",AlimentosSMAECOPIA2[[#This Row],[Proteina]],"")</f>
        <v/>
      </c>
      <c r="N1803" s="8">
        <f>AlimentosSMAECOPIA2[[#This Row],[Fibra]]/AlimentosSMAECOPIA2[[#This Row],[Peso_neto]]</f>
        <v>0</v>
      </c>
    </row>
    <row r="1804" spans="2:14" hidden="1" x14ac:dyDescent="0.25">
      <c r="B1804" s="17" t="s">
        <v>1058</v>
      </c>
      <c r="C1804" s="3" t="s">
        <v>2041</v>
      </c>
      <c r="D1804" s="4">
        <v>1</v>
      </c>
      <c r="E1804" s="2" t="s">
        <v>45</v>
      </c>
      <c r="F1804" s="4">
        <v>125</v>
      </c>
      <c r="G1804" s="4">
        <v>125</v>
      </c>
      <c r="H1804" s="4">
        <v>28</v>
      </c>
      <c r="I1804" s="4">
        <v>0.5</v>
      </c>
      <c r="J1804" s="4">
        <v>0</v>
      </c>
      <c r="K1804" s="4">
        <v>6.5</v>
      </c>
      <c r="L1804" s="8">
        <v>0</v>
      </c>
      <c r="M1804" s="4" t="str">
        <f>IF(AlimentosSMAECOPIA2[[#This Row],[Categoria]]="Cereales",AlimentosSMAECOPIA2[[#This Row],[Proteina]],"")</f>
        <v/>
      </c>
      <c r="N1804" s="8">
        <f>AlimentosSMAECOPIA2[[#This Row],[Fibra]]/AlimentosSMAECOPIA2[[#This Row],[Peso_neto]]</f>
        <v>0</v>
      </c>
    </row>
    <row r="1805" spans="2:14" hidden="1" x14ac:dyDescent="0.25">
      <c r="B1805" s="17" t="s">
        <v>1060</v>
      </c>
      <c r="C1805" s="3" t="s">
        <v>2041</v>
      </c>
      <c r="D1805" s="4">
        <v>0.33333333300000001</v>
      </c>
      <c r="E1805" s="2" t="s">
        <v>50</v>
      </c>
      <c r="F1805" s="4">
        <v>80</v>
      </c>
      <c r="G1805" s="4">
        <v>80</v>
      </c>
      <c r="H1805" s="4">
        <v>40</v>
      </c>
      <c r="I1805" s="4">
        <v>0</v>
      </c>
      <c r="J1805" s="4">
        <v>0</v>
      </c>
      <c r="K1805" s="4">
        <v>10</v>
      </c>
      <c r="L1805" s="8">
        <v>0</v>
      </c>
      <c r="M1805" s="4" t="str">
        <f>IF(AlimentosSMAECOPIA2[[#This Row],[Categoria]]="Cereales",AlimentosSMAECOPIA2[[#This Row],[Proteina]],"")</f>
        <v/>
      </c>
      <c r="N1805" s="8">
        <f>AlimentosSMAECOPIA2[[#This Row],[Fibra]]/AlimentosSMAECOPIA2[[#This Row],[Peso_neto]]</f>
        <v>0</v>
      </c>
    </row>
    <row r="1806" spans="2:14" hidden="1" x14ac:dyDescent="0.25">
      <c r="B1806" s="17" t="s">
        <v>1062</v>
      </c>
      <c r="C1806" s="3" t="s">
        <v>2041</v>
      </c>
      <c r="D1806" s="4">
        <v>0.33333333300000001</v>
      </c>
      <c r="E1806" s="2" t="s">
        <v>224</v>
      </c>
      <c r="F1806" s="4">
        <v>21</v>
      </c>
      <c r="G1806" s="4">
        <v>21</v>
      </c>
      <c r="H1806" s="4">
        <v>95</v>
      </c>
      <c r="I1806" s="4">
        <v>5.9</v>
      </c>
      <c r="J1806" s="4">
        <v>5.9</v>
      </c>
      <c r="K1806" s="4">
        <v>9</v>
      </c>
      <c r="L1806" s="8">
        <v>0</v>
      </c>
      <c r="M1806" s="4" t="str">
        <f>IF(AlimentosSMAECOPIA2[[#This Row],[Categoria]]="Cereales",AlimentosSMAECOPIA2[[#This Row],[Proteina]],"")</f>
        <v/>
      </c>
      <c r="N1806" s="8">
        <f>AlimentosSMAECOPIA2[[#This Row],[Fibra]]/AlimentosSMAECOPIA2[[#This Row],[Peso_neto]]</f>
        <v>0</v>
      </c>
    </row>
    <row r="1807" spans="2:14" hidden="1" x14ac:dyDescent="0.25">
      <c r="B1807" s="17" t="s">
        <v>1067</v>
      </c>
      <c r="C1807" s="3" t="s">
        <v>2041</v>
      </c>
      <c r="D1807" s="4">
        <v>0.33333333300000001</v>
      </c>
      <c r="E1807" s="2" t="s">
        <v>224</v>
      </c>
      <c r="F1807" s="4">
        <v>15</v>
      </c>
      <c r="G1807" s="4">
        <v>15</v>
      </c>
      <c r="H1807" s="4">
        <v>67</v>
      </c>
      <c r="I1807" s="4">
        <v>2.2000000000000002</v>
      </c>
      <c r="J1807" s="4">
        <v>2.2000000000000002</v>
      </c>
      <c r="K1807" s="4">
        <v>11</v>
      </c>
      <c r="L1807" s="8">
        <v>0</v>
      </c>
      <c r="M1807" s="4" t="str">
        <f>IF(AlimentosSMAECOPIA2[[#This Row],[Categoria]]="Cereales",AlimentosSMAECOPIA2[[#This Row],[Proteina]],"")</f>
        <v/>
      </c>
      <c r="N1807" s="8">
        <f>AlimentosSMAECOPIA2[[#This Row],[Fibra]]/AlimentosSMAECOPIA2[[#This Row],[Peso_neto]]</f>
        <v>0</v>
      </c>
    </row>
    <row r="1808" spans="2:14" hidden="1" x14ac:dyDescent="0.25">
      <c r="B1808" s="17" t="s">
        <v>1078</v>
      </c>
      <c r="C1808" s="3" t="s">
        <v>2041</v>
      </c>
      <c r="D1808" s="4">
        <v>2</v>
      </c>
      <c r="E1808" s="2" t="s">
        <v>15</v>
      </c>
      <c r="F1808" s="4">
        <v>11</v>
      </c>
      <c r="G1808" s="4">
        <v>11</v>
      </c>
      <c r="H1808" s="4">
        <v>36</v>
      </c>
      <c r="I1808" s="4">
        <v>0.9</v>
      </c>
      <c r="J1808" s="4">
        <v>1</v>
      </c>
      <c r="K1808" s="4">
        <v>6.1</v>
      </c>
      <c r="L1808" s="8">
        <v>0</v>
      </c>
      <c r="M1808" s="4" t="str">
        <f>IF(AlimentosSMAECOPIA2[[#This Row],[Categoria]]="Cereales",AlimentosSMAECOPIA2[[#This Row],[Proteina]],"")</f>
        <v/>
      </c>
      <c r="N1808" s="8">
        <f>AlimentosSMAECOPIA2[[#This Row],[Fibra]]/AlimentosSMAECOPIA2[[#This Row],[Peso_neto]]</f>
        <v>0</v>
      </c>
    </row>
    <row r="1809" spans="2:14" hidden="1" x14ac:dyDescent="0.25">
      <c r="B1809" s="17" t="s">
        <v>1079</v>
      </c>
      <c r="C1809" s="3" t="s">
        <v>2041</v>
      </c>
      <c r="D1809" s="4">
        <v>1</v>
      </c>
      <c r="E1809" s="2" t="s">
        <v>52</v>
      </c>
      <c r="F1809" s="4">
        <v>16</v>
      </c>
      <c r="G1809" s="4">
        <v>16</v>
      </c>
      <c r="H1809" s="4">
        <v>45</v>
      </c>
      <c r="I1809" s="4">
        <v>1.4</v>
      </c>
      <c r="J1809" s="4">
        <v>0.1</v>
      </c>
      <c r="K1809" s="4">
        <v>9.6</v>
      </c>
      <c r="L1809" s="8">
        <v>0</v>
      </c>
      <c r="M1809" s="4" t="str">
        <f>IF(AlimentosSMAECOPIA2[[#This Row],[Categoria]]="Cereales",AlimentosSMAECOPIA2[[#This Row],[Proteina]],"")</f>
        <v/>
      </c>
      <c r="N1809" s="8">
        <f>AlimentosSMAECOPIA2[[#This Row],[Fibra]]/AlimentosSMAECOPIA2[[#This Row],[Peso_neto]]</f>
        <v>0</v>
      </c>
    </row>
    <row r="1810" spans="2:14" hidden="1" x14ac:dyDescent="0.25">
      <c r="B1810" s="17" t="s">
        <v>1080</v>
      </c>
      <c r="C1810" s="3" t="s">
        <v>2041</v>
      </c>
      <c r="D1810" s="4">
        <v>2</v>
      </c>
      <c r="E1810" s="2" t="s">
        <v>52</v>
      </c>
      <c r="F1810" s="4">
        <v>14</v>
      </c>
      <c r="G1810" s="4">
        <v>14</v>
      </c>
      <c r="H1810" s="4">
        <v>56</v>
      </c>
      <c r="I1810" s="4">
        <v>0.6</v>
      </c>
      <c r="J1810" s="4">
        <v>0.3</v>
      </c>
      <c r="K1810" s="4">
        <v>12.6</v>
      </c>
      <c r="L1810" s="8">
        <v>0</v>
      </c>
      <c r="M1810" s="4" t="str">
        <f>IF(AlimentosSMAECOPIA2[[#This Row],[Categoria]]="Cereales",AlimentosSMAECOPIA2[[#This Row],[Proteina]],"")</f>
        <v/>
      </c>
      <c r="N1810" s="8">
        <f>AlimentosSMAECOPIA2[[#This Row],[Fibra]]/AlimentosSMAECOPIA2[[#This Row],[Peso_neto]]</f>
        <v>0</v>
      </c>
    </row>
    <row r="1811" spans="2:14" hidden="1" x14ac:dyDescent="0.25">
      <c r="B1811" s="17" t="s">
        <v>1081</v>
      </c>
      <c r="C1811" s="3" t="s">
        <v>2041</v>
      </c>
      <c r="D1811" s="4">
        <v>2</v>
      </c>
      <c r="E1811" s="2" t="s">
        <v>52</v>
      </c>
      <c r="F1811" s="4">
        <v>14</v>
      </c>
      <c r="G1811" s="4">
        <v>14</v>
      </c>
      <c r="H1811" s="4">
        <v>56</v>
      </c>
      <c r="I1811" s="4">
        <v>0.6</v>
      </c>
      <c r="J1811" s="4">
        <v>0.3</v>
      </c>
      <c r="K1811" s="4">
        <v>12.6</v>
      </c>
      <c r="L1811" s="8">
        <v>0</v>
      </c>
      <c r="M1811" s="4" t="str">
        <f>IF(AlimentosSMAECOPIA2[[#This Row],[Categoria]]="Cereales",AlimentosSMAECOPIA2[[#This Row],[Proteina]],"")</f>
        <v/>
      </c>
      <c r="N1811" s="8">
        <f>AlimentosSMAECOPIA2[[#This Row],[Fibra]]/AlimentosSMAECOPIA2[[#This Row],[Peso_neto]]</f>
        <v>0</v>
      </c>
    </row>
    <row r="1812" spans="2:14" hidden="1" x14ac:dyDescent="0.25">
      <c r="B1812" s="17" t="s">
        <v>1113</v>
      </c>
      <c r="C1812" s="3" t="s">
        <v>2041</v>
      </c>
      <c r="D1812" s="4">
        <v>0.33333333300000001</v>
      </c>
      <c r="E1812" s="2" t="s">
        <v>1114</v>
      </c>
      <c r="F1812" s="4">
        <v>16</v>
      </c>
      <c r="G1812" s="4">
        <v>16</v>
      </c>
      <c r="H1812" s="4">
        <v>79</v>
      </c>
      <c r="I1812" s="4">
        <v>0.7</v>
      </c>
      <c r="J1812" s="4">
        <v>3.4</v>
      </c>
      <c r="K1812" s="4">
        <v>11.4</v>
      </c>
      <c r="L1812" s="8">
        <v>0</v>
      </c>
      <c r="M1812" s="4" t="str">
        <f>IF(AlimentosSMAECOPIA2[[#This Row],[Categoria]]="Cereales",AlimentosSMAECOPIA2[[#This Row],[Proteina]],"")</f>
        <v/>
      </c>
      <c r="N1812" s="8">
        <f>AlimentosSMAECOPIA2[[#This Row],[Fibra]]/AlimentosSMAECOPIA2[[#This Row],[Peso_neto]]</f>
        <v>0</v>
      </c>
    </row>
    <row r="1813" spans="2:14" hidden="1" x14ac:dyDescent="0.25">
      <c r="B1813" s="17" t="s">
        <v>1146</v>
      </c>
      <c r="C1813" s="3" t="s">
        <v>2041</v>
      </c>
      <c r="D1813" s="4">
        <v>2</v>
      </c>
      <c r="E1813" s="2" t="s">
        <v>45</v>
      </c>
      <c r="F1813" s="4">
        <v>14</v>
      </c>
      <c r="G1813" s="4">
        <v>14</v>
      </c>
      <c r="H1813" s="4">
        <v>45</v>
      </c>
      <c r="I1813" s="4">
        <v>0.3</v>
      </c>
      <c r="J1813" s="4">
        <v>0</v>
      </c>
      <c r="K1813" s="4">
        <v>11.4</v>
      </c>
      <c r="L1813" s="8">
        <v>0</v>
      </c>
      <c r="M1813" s="4" t="str">
        <f>IF(AlimentosSMAECOPIA2[[#This Row],[Categoria]]="Cereales",AlimentosSMAECOPIA2[[#This Row],[Proteina]],"")</f>
        <v/>
      </c>
      <c r="N1813" s="8">
        <f>AlimentosSMAECOPIA2[[#This Row],[Fibra]]/AlimentosSMAECOPIA2[[#This Row],[Peso_neto]]</f>
        <v>0</v>
      </c>
    </row>
    <row r="1814" spans="2:14" hidden="1" x14ac:dyDescent="0.25">
      <c r="B1814" s="17" t="s">
        <v>1147</v>
      </c>
      <c r="C1814" s="3" t="s">
        <v>2041</v>
      </c>
      <c r="D1814" s="4">
        <v>0.5</v>
      </c>
      <c r="E1814" s="2" t="s">
        <v>45</v>
      </c>
      <c r="F1814" s="4">
        <v>14</v>
      </c>
      <c r="G1814" s="4">
        <v>14</v>
      </c>
      <c r="H1814" s="4">
        <v>59</v>
      </c>
      <c r="I1814" s="4">
        <v>0.6</v>
      </c>
      <c r="J1814" s="4">
        <v>2.4</v>
      </c>
      <c r="K1814" s="4">
        <v>9.5</v>
      </c>
      <c r="L1814" s="8">
        <v>0</v>
      </c>
      <c r="M1814" s="4" t="str">
        <f>IF(AlimentosSMAECOPIA2[[#This Row],[Categoria]]="Cereales",AlimentosSMAECOPIA2[[#This Row],[Proteina]],"")</f>
        <v/>
      </c>
      <c r="N1814" s="8">
        <f>AlimentosSMAECOPIA2[[#This Row],[Fibra]]/AlimentosSMAECOPIA2[[#This Row],[Peso_neto]]</f>
        <v>0</v>
      </c>
    </row>
    <row r="1815" spans="2:14" hidden="1" x14ac:dyDescent="0.25">
      <c r="B1815" s="17" t="s">
        <v>1148</v>
      </c>
      <c r="C1815" s="3" t="s">
        <v>2041</v>
      </c>
      <c r="D1815" s="4">
        <v>18</v>
      </c>
      <c r="E1815" s="2" t="s">
        <v>45</v>
      </c>
      <c r="F1815" s="4">
        <v>13</v>
      </c>
      <c r="G1815" s="4">
        <v>13</v>
      </c>
      <c r="H1815" s="4">
        <v>40</v>
      </c>
      <c r="I1815" s="4">
        <v>0.2</v>
      </c>
      <c r="J1815" s="4">
        <v>0</v>
      </c>
      <c r="K1815" s="4">
        <v>10.199999999999999</v>
      </c>
      <c r="L1815" s="8">
        <v>0</v>
      </c>
      <c r="M1815" s="4" t="str">
        <f>IF(AlimentosSMAECOPIA2[[#This Row],[Categoria]]="Cereales",AlimentosSMAECOPIA2[[#This Row],[Proteina]],"")</f>
        <v/>
      </c>
      <c r="N1815" s="8">
        <f>AlimentosSMAECOPIA2[[#This Row],[Fibra]]/AlimentosSMAECOPIA2[[#This Row],[Peso_neto]]</f>
        <v>0</v>
      </c>
    </row>
    <row r="1816" spans="2:14" hidden="1" x14ac:dyDescent="0.25">
      <c r="B1816" s="17" t="s">
        <v>1201</v>
      </c>
      <c r="C1816" s="3" t="s">
        <v>2041</v>
      </c>
      <c r="D1816" s="4">
        <v>2</v>
      </c>
      <c r="E1816" s="2" t="s">
        <v>52</v>
      </c>
      <c r="F1816" s="4">
        <v>28</v>
      </c>
      <c r="G1816" s="4">
        <v>28</v>
      </c>
      <c r="H1816" s="4">
        <v>93</v>
      </c>
      <c r="I1816" s="4">
        <v>0</v>
      </c>
      <c r="J1816" s="4">
        <v>1.9</v>
      </c>
      <c r="K1816" s="4">
        <v>9.5</v>
      </c>
      <c r="L1816" s="8">
        <v>0</v>
      </c>
      <c r="M1816" s="4" t="str">
        <f>IF(AlimentosSMAECOPIA2[[#This Row],[Categoria]]="Cereales",AlimentosSMAECOPIA2[[#This Row],[Proteina]],"")</f>
        <v/>
      </c>
      <c r="N1816" s="8">
        <f>AlimentosSMAECOPIA2[[#This Row],[Fibra]]/AlimentosSMAECOPIA2[[#This Row],[Peso_neto]]</f>
        <v>0</v>
      </c>
    </row>
    <row r="1817" spans="2:14" hidden="1" x14ac:dyDescent="0.25">
      <c r="B1817" s="17" t="s">
        <v>1202</v>
      </c>
      <c r="C1817" s="3" t="s">
        <v>2041</v>
      </c>
      <c r="D1817" s="4">
        <v>2</v>
      </c>
      <c r="E1817" s="2" t="s">
        <v>52</v>
      </c>
      <c r="F1817" s="4">
        <v>28</v>
      </c>
      <c r="G1817" s="4">
        <v>28</v>
      </c>
      <c r="H1817" s="4">
        <v>93</v>
      </c>
      <c r="I1817" s="4">
        <v>0</v>
      </c>
      <c r="J1817" s="4">
        <v>1.9</v>
      </c>
      <c r="K1817" s="4">
        <v>9.5</v>
      </c>
      <c r="L1817" s="8">
        <v>0</v>
      </c>
      <c r="M1817" s="4" t="str">
        <f>IF(AlimentosSMAECOPIA2[[#This Row],[Categoria]]="Cereales",AlimentosSMAECOPIA2[[#This Row],[Proteina]],"")</f>
        <v/>
      </c>
      <c r="N1817" s="8">
        <f>AlimentosSMAECOPIA2[[#This Row],[Fibra]]/AlimentosSMAECOPIA2[[#This Row],[Peso_neto]]</f>
        <v>0</v>
      </c>
    </row>
    <row r="1818" spans="2:14" hidden="1" x14ac:dyDescent="0.25">
      <c r="B1818" s="17" t="s">
        <v>1203</v>
      </c>
      <c r="C1818" s="3" t="s">
        <v>2041</v>
      </c>
      <c r="D1818" s="4">
        <v>0.75</v>
      </c>
      <c r="E1818" s="2" t="s">
        <v>45</v>
      </c>
      <c r="F1818" s="4">
        <v>19</v>
      </c>
      <c r="G1818" s="4">
        <v>19</v>
      </c>
      <c r="H1818" s="4">
        <v>85</v>
      </c>
      <c r="I1818" s="4">
        <v>3.8</v>
      </c>
      <c r="J1818" s="4">
        <v>3.8</v>
      </c>
      <c r="K1818" s="4">
        <v>11.3</v>
      </c>
      <c r="L1818" s="8">
        <v>0</v>
      </c>
      <c r="M1818" s="4" t="str">
        <f>IF(AlimentosSMAECOPIA2[[#This Row],[Categoria]]="Cereales",AlimentosSMAECOPIA2[[#This Row],[Proteina]],"")</f>
        <v/>
      </c>
      <c r="N1818" s="8">
        <f>AlimentosSMAECOPIA2[[#This Row],[Fibra]]/AlimentosSMAECOPIA2[[#This Row],[Peso_neto]]</f>
        <v>0</v>
      </c>
    </row>
    <row r="1819" spans="2:14" hidden="1" x14ac:dyDescent="0.25">
      <c r="B1819" s="17" t="s">
        <v>1214</v>
      </c>
      <c r="C1819" s="3" t="s">
        <v>2041</v>
      </c>
      <c r="D1819" s="4">
        <v>2.5</v>
      </c>
      <c r="E1819" s="2" t="s">
        <v>15</v>
      </c>
      <c r="F1819" s="4">
        <v>13</v>
      </c>
      <c r="G1819" s="4">
        <v>13</v>
      </c>
      <c r="H1819" s="4">
        <v>36</v>
      </c>
      <c r="I1819" s="4">
        <v>0</v>
      </c>
      <c r="J1819" s="4">
        <v>0</v>
      </c>
      <c r="K1819" s="4">
        <v>8.9</v>
      </c>
      <c r="L1819" s="8">
        <v>0</v>
      </c>
      <c r="M1819" s="4" t="str">
        <f>IF(AlimentosSMAECOPIA2[[#This Row],[Categoria]]="Cereales",AlimentosSMAECOPIA2[[#This Row],[Proteina]],"")</f>
        <v/>
      </c>
      <c r="N1819" s="8">
        <f>AlimentosSMAECOPIA2[[#This Row],[Fibra]]/AlimentosSMAECOPIA2[[#This Row],[Peso_neto]]</f>
        <v>0</v>
      </c>
    </row>
    <row r="1820" spans="2:14" hidden="1" x14ac:dyDescent="0.25">
      <c r="B1820" s="17" t="s">
        <v>1224</v>
      </c>
      <c r="C1820" s="3" t="s">
        <v>2041</v>
      </c>
      <c r="D1820" s="4">
        <v>1.5</v>
      </c>
      <c r="E1820" s="2" t="s">
        <v>45</v>
      </c>
      <c r="F1820" s="4">
        <v>14</v>
      </c>
      <c r="G1820" s="4">
        <v>14</v>
      </c>
      <c r="H1820" s="4">
        <v>55</v>
      </c>
      <c r="I1820" s="4">
        <v>0.2</v>
      </c>
      <c r="J1820" s="4">
        <v>1.5</v>
      </c>
      <c r="K1820" s="4">
        <v>10.9</v>
      </c>
      <c r="L1820" s="8">
        <v>0</v>
      </c>
      <c r="M1820" s="4" t="str">
        <f>IF(AlimentosSMAECOPIA2[[#This Row],[Categoria]]="Cereales",AlimentosSMAECOPIA2[[#This Row],[Proteina]],"")</f>
        <v/>
      </c>
      <c r="N1820" s="8">
        <f>AlimentosSMAECOPIA2[[#This Row],[Fibra]]/AlimentosSMAECOPIA2[[#This Row],[Peso_neto]]</f>
        <v>0</v>
      </c>
    </row>
    <row r="1821" spans="2:14" hidden="1" x14ac:dyDescent="0.25">
      <c r="B1821" s="17" t="s">
        <v>1227</v>
      </c>
      <c r="C1821" s="3" t="s">
        <v>2041</v>
      </c>
      <c r="D1821" s="4">
        <v>6</v>
      </c>
      <c r="E1821" s="2" t="s">
        <v>45</v>
      </c>
      <c r="F1821" s="4">
        <v>10</v>
      </c>
      <c r="G1821" s="4">
        <v>10</v>
      </c>
      <c r="H1821" s="4">
        <v>41</v>
      </c>
      <c r="I1821" s="4">
        <v>0</v>
      </c>
      <c r="J1821" s="4">
        <v>0</v>
      </c>
      <c r="K1821" s="4">
        <v>10.199999999999999</v>
      </c>
      <c r="L1821" s="8">
        <v>0</v>
      </c>
      <c r="M1821" s="4" t="str">
        <f>IF(AlimentosSMAECOPIA2[[#This Row],[Categoria]]="Cereales",AlimentosSMAECOPIA2[[#This Row],[Proteina]],"")</f>
        <v/>
      </c>
      <c r="N1821" s="8">
        <f>AlimentosSMAECOPIA2[[#This Row],[Fibra]]/AlimentosSMAECOPIA2[[#This Row],[Peso_neto]]</f>
        <v>0</v>
      </c>
    </row>
    <row r="1822" spans="2:14" hidden="1" x14ac:dyDescent="0.25">
      <c r="B1822" s="17" t="s">
        <v>1233</v>
      </c>
      <c r="C1822" s="3" t="s">
        <v>2041</v>
      </c>
      <c r="D1822" s="4">
        <v>2.5</v>
      </c>
      <c r="E1822" s="2" t="s">
        <v>15</v>
      </c>
      <c r="F1822" s="4">
        <v>17</v>
      </c>
      <c r="G1822" s="4">
        <v>17</v>
      </c>
      <c r="H1822" s="4">
        <v>41</v>
      </c>
      <c r="I1822" s="4">
        <v>0.1</v>
      </c>
      <c r="J1822" s="4">
        <v>0</v>
      </c>
      <c r="K1822" s="4">
        <v>10</v>
      </c>
      <c r="L1822" s="8">
        <v>0</v>
      </c>
      <c r="M1822" s="4" t="str">
        <f>IF(AlimentosSMAECOPIA2[[#This Row],[Categoria]]="Cereales",AlimentosSMAECOPIA2[[#This Row],[Proteina]],"")</f>
        <v/>
      </c>
      <c r="N1822" s="8">
        <f>AlimentosSMAECOPIA2[[#This Row],[Fibra]]/AlimentosSMAECOPIA2[[#This Row],[Peso_neto]]</f>
        <v>0</v>
      </c>
    </row>
    <row r="1823" spans="2:14" hidden="1" x14ac:dyDescent="0.25">
      <c r="B1823" s="17" t="s">
        <v>1234</v>
      </c>
      <c r="C1823" s="3" t="s">
        <v>2041</v>
      </c>
      <c r="D1823" s="4">
        <v>2.5</v>
      </c>
      <c r="E1823" s="2" t="s">
        <v>52</v>
      </c>
      <c r="F1823" s="4">
        <v>43</v>
      </c>
      <c r="G1823" s="4">
        <v>43</v>
      </c>
      <c r="H1823" s="4">
        <v>40</v>
      </c>
      <c r="I1823" s="4">
        <v>0</v>
      </c>
      <c r="J1823" s="4">
        <v>0</v>
      </c>
      <c r="K1823" s="4">
        <v>10</v>
      </c>
      <c r="L1823" s="8">
        <v>0</v>
      </c>
      <c r="M1823" s="4" t="str">
        <f>IF(AlimentosSMAECOPIA2[[#This Row],[Categoria]]="Cereales",AlimentosSMAECOPIA2[[#This Row],[Proteina]],"")</f>
        <v/>
      </c>
      <c r="N1823" s="8">
        <f>AlimentosSMAECOPIA2[[#This Row],[Fibra]]/AlimentosSMAECOPIA2[[#This Row],[Peso_neto]]</f>
        <v>0</v>
      </c>
    </row>
    <row r="1824" spans="2:14" hidden="1" x14ac:dyDescent="0.25">
      <c r="B1824" s="17" t="s">
        <v>1235</v>
      </c>
      <c r="C1824" s="3" t="s">
        <v>2041</v>
      </c>
      <c r="D1824" s="4">
        <v>2</v>
      </c>
      <c r="E1824" s="2" t="s">
        <v>52</v>
      </c>
      <c r="F1824" s="4">
        <v>30</v>
      </c>
      <c r="G1824" s="4">
        <v>30</v>
      </c>
      <c r="H1824" s="4">
        <v>40</v>
      </c>
      <c r="I1824" s="4">
        <v>0</v>
      </c>
      <c r="J1824" s="4">
        <v>0</v>
      </c>
      <c r="K1824" s="4">
        <v>9.9</v>
      </c>
      <c r="L1824" s="8">
        <v>0</v>
      </c>
      <c r="M1824" s="4" t="str">
        <f>IF(AlimentosSMAECOPIA2[[#This Row],[Categoria]]="Cereales",AlimentosSMAECOPIA2[[#This Row],[Proteina]],"")</f>
        <v/>
      </c>
      <c r="N1824" s="8">
        <f>AlimentosSMAECOPIA2[[#This Row],[Fibra]]/AlimentosSMAECOPIA2[[#This Row],[Peso_neto]]</f>
        <v>0</v>
      </c>
    </row>
    <row r="1825" spans="2:14" hidden="1" x14ac:dyDescent="0.25">
      <c r="B1825" s="17" t="s">
        <v>1236</v>
      </c>
      <c r="C1825" s="3" t="s">
        <v>2041</v>
      </c>
      <c r="D1825" s="4">
        <v>11</v>
      </c>
      <c r="E1825" s="2" t="s">
        <v>377</v>
      </c>
      <c r="F1825" s="4">
        <v>11</v>
      </c>
      <c r="G1825" s="4">
        <v>11</v>
      </c>
      <c r="H1825" s="4">
        <v>42</v>
      </c>
      <c r="I1825" s="4">
        <v>0.2</v>
      </c>
      <c r="J1825" s="4">
        <v>0</v>
      </c>
      <c r="K1825" s="4">
        <v>10.199999999999999</v>
      </c>
      <c r="L1825" s="8">
        <v>0</v>
      </c>
      <c r="M1825" s="4" t="str">
        <f>IF(AlimentosSMAECOPIA2[[#This Row],[Categoria]]="Cereales",AlimentosSMAECOPIA2[[#This Row],[Proteina]],"")</f>
        <v/>
      </c>
      <c r="N1825" s="8">
        <f>AlimentosSMAECOPIA2[[#This Row],[Fibra]]/AlimentosSMAECOPIA2[[#This Row],[Peso_neto]]</f>
        <v>0</v>
      </c>
    </row>
    <row r="1826" spans="2:14" hidden="1" x14ac:dyDescent="0.25">
      <c r="B1826" s="17" t="s">
        <v>1241</v>
      </c>
      <c r="C1826" s="3" t="s">
        <v>2041</v>
      </c>
      <c r="D1826" s="4">
        <v>2</v>
      </c>
      <c r="E1826" s="2" t="s">
        <v>15</v>
      </c>
      <c r="F1826" s="4">
        <v>14</v>
      </c>
      <c r="G1826" s="4">
        <v>14</v>
      </c>
      <c r="H1826" s="4">
        <v>43</v>
      </c>
      <c r="I1826" s="4">
        <v>0</v>
      </c>
      <c r="J1826" s="4">
        <v>0</v>
      </c>
      <c r="K1826" s="4">
        <v>11.5</v>
      </c>
      <c r="L1826" s="8">
        <v>0</v>
      </c>
      <c r="M1826" s="4" t="str">
        <f>IF(AlimentosSMAECOPIA2[[#This Row],[Categoria]]="Cereales",AlimentosSMAECOPIA2[[#This Row],[Proteina]],"")</f>
        <v/>
      </c>
      <c r="N1826" s="8">
        <f>AlimentosSMAECOPIA2[[#This Row],[Fibra]]/AlimentosSMAECOPIA2[[#This Row],[Peso_neto]]</f>
        <v>0</v>
      </c>
    </row>
    <row r="1827" spans="2:14" hidden="1" x14ac:dyDescent="0.25">
      <c r="B1827" s="17" t="s">
        <v>1242</v>
      </c>
      <c r="C1827" s="3" t="s">
        <v>2041</v>
      </c>
      <c r="D1827" s="4">
        <v>2</v>
      </c>
      <c r="E1827" s="2" t="s">
        <v>15</v>
      </c>
      <c r="F1827" s="4">
        <v>14</v>
      </c>
      <c r="G1827" s="4">
        <v>14</v>
      </c>
      <c r="H1827" s="4">
        <v>43</v>
      </c>
      <c r="I1827" s="4">
        <v>0</v>
      </c>
      <c r="J1827" s="4">
        <v>0</v>
      </c>
      <c r="K1827" s="4">
        <v>11.5</v>
      </c>
      <c r="L1827" s="8">
        <v>0</v>
      </c>
      <c r="M1827" s="4" t="str">
        <f>IF(AlimentosSMAECOPIA2[[#This Row],[Categoria]]="Cereales",AlimentosSMAECOPIA2[[#This Row],[Proteina]],"")</f>
        <v/>
      </c>
      <c r="N1827" s="8">
        <f>AlimentosSMAECOPIA2[[#This Row],[Fibra]]/AlimentosSMAECOPIA2[[#This Row],[Peso_neto]]</f>
        <v>0</v>
      </c>
    </row>
    <row r="1828" spans="2:14" hidden="1" x14ac:dyDescent="0.25">
      <c r="B1828" s="17" t="s">
        <v>1243</v>
      </c>
      <c r="C1828" s="3" t="s">
        <v>2041</v>
      </c>
      <c r="D1828" s="4">
        <v>2</v>
      </c>
      <c r="E1828" s="2" t="s">
        <v>15</v>
      </c>
      <c r="F1828" s="4">
        <v>12</v>
      </c>
      <c r="G1828" s="4">
        <v>12</v>
      </c>
      <c r="H1828" s="4">
        <v>35</v>
      </c>
      <c r="I1828" s="4">
        <v>0.1</v>
      </c>
      <c r="J1828" s="4">
        <v>0</v>
      </c>
      <c r="K1828" s="4">
        <v>8.6999999999999993</v>
      </c>
      <c r="L1828" s="8">
        <v>0</v>
      </c>
      <c r="M1828" s="4" t="str">
        <f>IF(AlimentosSMAECOPIA2[[#This Row],[Categoria]]="Cereales",AlimentosSMAECOPIA2[[#This Row],[Proteina]],"")</f>
        <v/>
      </c>
      <c r="N1828" s="8">
        <f>AlimentosSMAECOPIA2[[#This Row],[Fibra]]/AlimentosSMAECOPIA2[[#This Row],[Peso_neto]]</f>
        <v>0</v>
      </c>
    </row>
    <row r="1829" spans="2:14" hidden="1" x14ac:dyDescent="0.25">
      <c r="B1829" s="17" t="s">
        <v>1244</v>
      </c>
      <c r="C1829" s="3" t="s">
        <v>2041</v>
      </c>
      <c r="D1829" s="4">
        <v>2</v>
      </c>
      <c r="E1829" s="2" t="s">
        <v>15</v>
      </c>
      <c r="F1829" s="4">
        <v>12</v>
      </c>
      <c r="G1829" s="4">
        <v>12</v>
      </c>
      <c r="H1829" s="4">
        <v>31</v>
      </c>
      <c r="I1829" s="4">
        <v>0</v>
      </c>
      <c r="J1829" s="4">
        <v>0</v>
      </c>
      <c r="K1829" s="4">
        <v>8.1</v>
      </c>
      <c r="L1829" s="8">
        <v>0</v>
      </c>
      <c r="M1829" s="4" t="str">
        <f>IF(AlimentosSMAECOPIA2[[#This Row],[Categoria]]="Cereales",AlimentosSMAECOPIA2[[#This Row],[Proteina]],"")</f>
        <v/>
      </c>
      <c r="N1829" s="8">
        <f>AlimentosSMAECOPIA2[[#This Row],[Fibra]]/AlimentosSMAECOPIA2[[#This Row],[Peso_neto]]</f>
        <v>0</v>
      </c>
    </row>
    <row r="1830" spans="2:14" hidden="1" x14ac:dyDescent="0.25">
      <c r="B1830" s="17" t="s">
        <v>1245</v>
      </c>
      <c r="C1830" s="3" t="s">
        <v>2041</v>
      </c>
      <c r="D1830" s="4">
        <v>2</v>
      </c>
      <c r="E1830" s="2" t="s">
        <v>15</v>
      </c>
      <c r="F1830" s="4">
        <v>12</v>
      </c>
      <c r="G1830" s="4">
        <v>12</v>
      </c>
      <c r="H1830" s="4">
        <v>36</v>
      </c>
      <c r="I1830" s="4">
        <v>0</v>
      </c>
      <c r="J1830" s="4">
        <v>0</v>
      </c>
      <c r="K1830" s="4">
        <v>9</v>
      </c>
      <c r="L1830" s="8">
        <v>0</v>
      </c>
      <c r="M1830" s="4" t="str">
        <f>IF(AlimentosSMAECOPIA2[[#This Row],[Categoria]]="Cereales",AlimentosSMAECOPIA2[[#This Row],[Proteina]],"")</f>
        <v/>
      </c>
      <c r="N1830" s="8">
        <f>AlimentosSMAECOPIA2[[#This Row],[Fibra]]/AlimentosSMAECOPIA2[[#This Row],[Peso_neto]]</f>
        <v>0</v>
      </c>
    </row>
    <row r="1831" spans="2:14" hidden="1" x14ac:dyDescent="0.25">
      <c r="B1831" s="17" t="s">
        <v>1255</v>
      </c>
      <c r="C1831" s="3" t="s">
        <v>2041</v>
      </c>
      <c r="D1831" s="4">
        <v>3</v>
      </c>
      <c r="E1831" s="2" t="s">
        <v>52</v>
      </c>
      <c r="F1831" s="4">
        <v>48</v>
      </c>
      <c r="G1831" s="4">
        <v>48</v>
      </c>
      <c r="H1831" s="4">
        <v>79</v>
      </c>
      <c r="I1831" s="4">
        <v>1.7</v>
      </c>
      <c r="J1831" s="4">
        <v>5.3</v>
      </c>
      <c r="K1831" s="4">
        <v>6.2</v>
      </c>
      <c r="L1831" s="8">
        <v>0</v>
      </c>
      <c r="M1831" s="4" t="str">
        <f>IF(AlimentosSMAECOPIA2[[#This Row],[Categoria]]="Cereales",AlimentosSMAECOPIA2[[#This Row],[Proteina]],"")</f>
        <v/>
      </c>
      <c r="N1831" s="8">
        <f>AlimentosSMAECOPIA2[[#This Row],[Fibra]]/AlimentosSMAECOPIA2[[#This Row],[Peso_neto]]</f>
        <v>0</v>
      </c>
    </row>
    <row r="1832" spans="2:14" hidden="1" x14ac:dyDescent="0.25">
      <c r="B1832" s="17" t="s">
        <v>1256</v>
      </c>
      <c r="C1832" s="3" t="s">
        <v>2041</v>
      </c>
      <c r="D1832" s="4">
        <v>1</v>
      </c>
      <c r="E1832" s="2" t="s">
        <v>52</v>
      </c>
      <c r="F1832" s="4">
        <v>16</v>
      </c>
      <c r="G1832" s="4">
        <v>16</v>
      </c>
      <c r="H1832" s="4">
        <v>82</v>
      </c>
      <c r="I1832" s="4">
        <v>0.9</v>
      </c>
      <c r="J1832" s="4">
        <v>5</v>
      </c>
      <c r="K1832" s="4">
        <v>8.1999999999999993</v>
      </c>
      <c r="L1832" s="8">
        <v>0</v>
      </c>
      <c r="M1832" s="4" t="str">
        <f>IF(AlimentosSMAECOPIA2[[#This Row],[Categoria]]="Cereales",AlimentosSMAECOPIA2[[#This Row],[Proteina]],"")</f>
        <v/>
      </c>
      <c r="N1832" s="8">
        <f>AlimentosSMAECOPIA2[[#This Row],[Fibra]]/AlimentosSMAECOPIA2[[#This Row],[Peso_neto]]</f>
        <v>0</v>
      </c>
    </row>
    <row r="1833" spans="2:14" hidden="1" x14ac:dyDescent="0.25">
      <c r="B1833" s="17" t="s">
        <v>1257</v>
      </c>
      <c r="C1833" s="3" t="s">
        <v>2041</v>
      </c>
      <c r="D1833" s="4">
        <v>1</v>
      </c>
      <c r="E1833" s="2" t="s">
        <v>52</v>
      </c>
      <c r="F1833" s="4">
        <v>16</v>
      </c>
      <c r="G1833" s="4">
        <v>16</v>
      </c>
      <c r="H1833" s="4">
        <v>91</v>
      </c>
      <c r="I1833" s="4">
        <v>1.2</v>
      </c>
      <c r="J1833" s="4">
        <v>6.7</v>
      </c>
      <c r="K1833" s="4">
        <v>6.7</v>
      </c>
      <c r="L1833" s="8">
        <v>0</v>
      </c>
      <c r="M1833" s="4" t="str">
        <f>IF(AlimentosSMAECOPIA2[[#This Row],[Categoria]]="Cereales",AlimentosSMAECOPIA2[[#This Row],[Proteina]],"")</f>
        <v/>
      </c>
      <c r="N1833" s="8">
        <f>AlimentosSMAECOPIA2[[#This Row],[Fibra]]/AlimentosSMAECOPIA2[[#This Row],[Peso_neto]]</f>
        <v>0</v>
      </c>
    </row>
    <row r="1834" spans="2:14" hidden="1" x14ac:dyDescent="0.25">
      <c r="B1834" s="17" t="s">
        <v>1258</v>
      </c>
      <c r="C1834" s="3" t="s">
        <v>2041</v>
      </c>
      <c r="D1834" s="4">
        <v>1</v>
      </c>
      <c r="E1834" s="2" t="s">
        <v>52</v>
      </c>
      <c r="F1834" s="4">
        <v>16</v>
      </c>
      <c r="G1834" s="4">
        <v>16</v>
      </c>
      <c r="H1834" s="4">
        <v>91</v>
      </c>
      <c r="I1834" s="4">
        <v>1.2</v>
      </c>
      <c r="J1834" s="4">
        <v>6.7</v>
      </c>
      <c r="K1834" s="4">
        <v>6.7</v>
      </c>
      <c r="L1834" s="8">
        <v>0</v>
      </c>
      <c r="M1834" s="4" t="str">
        <f>IF(AlimentosSMAECOPIA2[[#This Row],[Categoria]]="Cereales",AlimentosSMAECOPIA2[[#This Row],[Proteina]],"")</f>
        <v/>
      </c>
      <c r="N1834" s="8">
        <f>AlimentosSMAECOPIA2[[#This Row],[Fibra]]/AlimentosSMAECOPIA2[[#This Row],[Peso_neto]]</f>
        <v>0</v>
      </c>
    </row>
    <row r="1835" spans="2:14" hidden="1" x14ac:dyDescent="0.25">
      <c r="B1835" s="17" t="s">
        <v>1259</v>
      </c>
      <c r="C1835" s="3" t="s">
        <v>2041</v>
      </c>
      <c r="D1835" s="4">
        <v>3</v>
      </c>
      <c r="E1835" s="2" t="s">
        <v>52</v>
      </c>
      <c r="F1835" s="4">
        <v>48</v>
      </c>
      <c r="G1835" s="4">
        <v>48</v>
      </c>
      <c r="H1835" s="4">
        <v>79</v>
      </c>
      <c r="I1835" s="4">
        <v>1.7</v>
      </c>
      <c r="J1835" s="4">
        <v>5.3</v>
      </c>
      <c r="K1835" s="4">
        <v>6.2</v>
      </c>
      <c r="L1835" s="8">
        <v>0</v>
      </c>
      <c r="M1835" s="4" t="str">
        <f>IF(AlimentosSMAECOPIA2[[#This Row],[Categoria]]="Cereales",AlimentosSMAECOPIA2[[#This Row],[Proteina]],"")</f>
        <v/>
      </c>
      <c r="N1835" s="8">
        <f>AlimentosSMAECOPIA2[[#This Row],[Fibra]]/AlimentosSMAECOPIA2[[#This Row],[Peso_neto]]</f>
        <v>0</v>
      </c>
    </row>
    <row r="1836" spans="2:14" hidden="1" x14ac:dyDescent="0.25">
      <c r="B1836" s="17" t="s">
        <v>1269</v>
      </c>
      <c r="C1836" s="3" t="s">
        <v>2041</v>
      </c>
      <c r="D1836" s="4">
        <v>0.2</v>
      </c>
      <c r="E1836" s="2" t="s">
        <v>91</v>
      </c>
      <c r="F1836" s="4">
        <v>96</v>
      </c>
      <c r="G1836" s="4">
        <v>96</v>
      </c>
      <c r="H1836" s="4">
        <v>72</v>
      </c>
      <c r="I1836" s="4">
        <v>0</v>
      </c>
      <c r="J1836" s="4">
        <v>0</v>
      </c>
      <c r="K1836" s="4">
        <v>11</v>
      </c>
      <c r="L1836" s="8">
        <v>0</v>
      </c>
      <c r="M1836" s="4" t="str">
        <f>IF(AlimentosSMAECOPIA2[[#This Row],[Categoria]]="Cereales",AlimentosSMAECOPIA2[[#This Row],[Proteina]],"")</f>
        <v/>
      </c>
      <c r="N1836" s="8">
        <f>AlimentosSMAECOPIA2[[#This Row],[Fibra]]/AlimentosSMAECOPIA2[[#This Row],[Peso_neto]]</f>
        <v>0</v>
      </c>
    </row>
    <row r="1837" spans="2:14" hidden="1" x14ac:dyDescent="0.25">
      <c r="B1837" s="17" t="s">
        <v>1270</v>
      </c>
      <c r="C1837" s="3" t="s">
        <v>2041</v>
      </c>
      <c r="D1837" s="4">
        <v>0.2</v>
      </c>
      <c r="E1837" s="2" t="s">
        <v>91</v>
      </c>
      <c r="F1837" s="4">
        <v>96</v>
      </c>
      <c r="G1837" s="4">
        <v>96</v>
      </c>
      <c r="H1837" s="4">
        <v>36</v>
      </c>
      <c r="I1837" s="4">
        <v>0.4</v>
      </c>
      <c r="J1837" s="4">
        <v>0</v>
      </c>
      <c r="K1837" s="4">
        <v>8.4</v>
      </c>
      <c r="L1837" s="8">
        <v>0</v>
      </c>
      <c r="M1837" s="4" t="str">
        <f>IF(AlimentosSMAECOPIA2[[#This Row],[Categoria]]="Cereales",AlimentosSMAECOPIA2[[#This Row],[Proteina]],"")</f>
        <v/>
      </c>
      <c r="N1837" s="8">
        <f>AlimentosSMAECOPIA2[[#This Row],[Fibra]]/AlimentosSMAECOPIA2[[#This Row],[Peso_neto]]</f>
        <v>0</v>
      </c>
    </row>
    <row r="1838" spans="2:14" hidden="1" x14ac:dyDescent="0.25">
      <c r="B1838" s="17" t="s">
        <v>1284</v>
      </c>
      <c r="C1838" s="3" t="s">
        <v>2041</v>
      </c>
      <c r="D1838" s="4">
        <v>0.25</v>
      </c>
      <c r="E1838" s="2" t="s">
        <v>50</v>
      </c>
      <c r="F1838" s="4">
        <v>50</v>
      </c>
      <c r="G1838" s="4">
        <v>50</v>
      </c>
      <c r="H1838" s="4">
        <v>71</v>
      </c>
      <c r="I1838" s="4">
        <v>1</v>
      </c>
      <c r="J1838" s="4">
        <v>2.2999999999999998</v>
      </c>
      <c r="K1838" s="4">
        <v>11.5</v>
      </c>
      <c r="L1838" s="8">
        <v>0</v>
      </c>
      <c r="M1838" s="4" t="str">
        <f>IF(AlimentosSMAECOPIA2[[#This Row],[Categoria]]="Cereales",AlimentosSMAECOPIA2[[#This Row],[Proteina]],"")</f>
        <v/>
      </c>
      <c r="N1838" s="8">
        <f>AlimentosSMAECOPIA2[[#This Row],[Fibra]]/AlimentosSMAECOPIA2[[#This Row],[Peso_neto]]</f>
        <v>0</v>
      </c>
    </row>
    <row r="1839" spans="2:14" hidden="1" x14ac:dyDescent="0.25">
      <c r="B1839" s="17" t="s">
        <v>1285</v>
      </c>
      <c r="C1839" s="3" t="s">
        <v>2041</v>
      </c>
      <c r="D1839" s="4">
        <v>0.25</v>
      </c>
      <c r="E1839" s="2" t="s">
        <v>50</v>
      </c>
      <c r="F1839" s="4">
        <v>50</v>
      </c>
      <c r="G1839" s="4">
        <v>50</v>
      </c>
      <c r="H1839" s="4">
        <v>47</v>
      </c>
      <c r="I1839" s="4">
        <v>1</v>
      </c>
      <c r="J1839" s="4">
        <v>0.2</v>
      </c>
      <c r="K1839" s="4">
        <v>10.4</v>
      </c>
      <c r="L1839" s="8">
        <v>0</v>
      </c>
      <c r="M1839" s="4" t="str">
        <f>IF(AlimentosSMAECOPIA2[[#This Row],[Categoria]]="Cereales",AlimentosSMAECOPIA2[[#This Row],[Proteina]],"")</f>
        <v/>
      </c>
      <c r="N1839" s="8">
        <f>AlimentosSMAECOPIA2[[#This Row],[Fibra]]/AlimentosSMAECOPIA2[[#This Row],[Peso_neto]]</f>
        <v>0</v>
      </c>
    </row>
    <row r="1840" spans="2:14" hidden="1" x14ac:dyDescent="0.25">
      <c r="B1840" s="17" t="s">
        <v>1308</v>
      </c>
      <c r="C1840" s="3" t="s">
        <v>2041</v>
      </c>
      <c r="D1840" s="4">
        <v>0.25</v>
      </c>
      <c r="E1840" s="2" t="s">
        <v>50</v>
      </c>
      <c r="F1840" s="4">
        <v>63</v>
      </c>
      <c r="G1840" s="4">
        <v>63</v>
      </c>
      <c r="H1840" s="4">
        <v>38</v>
      </c>
      <c r="I1840" s="4">
        <v>0.1</v>
      </c>
      <c r="J1840" s="4">
        <v>0</v>
      </c>
      <c r="K1840" s="4">
        <v>9.9</v>
      </c>
      <c r="L1840" s="8">
        <v>0</v>
      </c>
      <c r="M1840" s="4" t="str">
        <f>IF(AlimentosSMAECOPIA2[[#This Row],[Categoria]]="Cereales",AlimentosSMAECOPIA2[[#This Row],[Proteina]],"")</f>
        <v/>
      </c>
      <c r="N1840" s="8">
        <f>AlimentosSMAECOPIA2[[#This Row],[Fibra]]/AlimentosSMAECOPIA2[[#This Row],[Peso_neto]]</f>
        <v>0</v>
      </c>
    </row>
    <row r="1841" spans="2:14" hidden="1" x14ac:dyDescent="0.25">
      <c r="B1841" s="17" t="s">
        <v>1310</v>
      </c>
      <c r="C1841" s="3" t="s">
        <v>2041</v>
      </c>
      <c r="D1841" s="4">
        <v>2</v>
      </c>
      <c r="E1841" s="2" t="s">
        <v>1311</v>
      </c>
      <c r="F1841" s="4">
        <v>12</v>
      </c>
      <c r="G1841" s="4">
        <v>12</v>
      </c>
      <c r="H1841" s="4">
        <v>42</v>
      </c>
      <c r="I1841" s="4">
        <v>0</v>
      </c>
      <c r="J1841" s="4">
        <v>0</v>
      </c>
      <c r="K1841" s="4">
        <v>10</v>
      </c>
      <c r="L1841" s="8">
        <v>0</v>
      </c>
      <c r="M1841" s="4" t="str">
        <f>IF(AlimentosSMAECOPIA2[[#This Row],[Categoria]]="Cereales",AlimentosSMAECOPIA2[[#This Row],[Proteina]],"")</f>
        <v/>
      </c>
      <c r="N1841" s="8">
        <f>AlimentosSMAECOPIA2[[#This Row],[Fibra]]/AlimentosSMAECOPIA2[[#This Row],[Peso_neto]]</f>
        <v>0</v>
      </c>
    </row>
    <row r="1842" spans="2:14" hidden="1" x14ac:dyDescent="0.25">
      <c r="B1842" s="17" t="s">
        <v>1312</v>
      </c>
      <c r="C1842" s="3" t="s">
        <v>2041</v>
      </c>
      <c r="D1842" s="4">
        <v>40</v>
      </c>
      <c r="E1842" s="2" t="s">
        <v>10</v>
      </c>
      <c r="F1842" s="4">
        <v>40</v>
      </c>
      <c r="G1842" s="4">
        <v>40</v>
      </c>
      <c r="H1842" s="4">
        <v>40</v>
      </c>
      <c r="I1842" s="4">
        <v>0.2</v>
      </c>
      <c r="J1842" s="4">
        <v>0.1</v>
      </c>
      <c r="K1842" s="4">
        <v>9.6999999999999993</v>
      </c>
      <c r="L1842" s="8">
        <v>0</v>
      </c>
      <c r="M1842" s="4" t="str">
        <f>IF(AlimentosSMAECOPIA2[[#This Row],[Categoria]]="Cereales",AlimentosSMAECOPIA2[[#This Row],[Proteina]],"")</f>
        <v/>
      </c>
      <c r="N1842" s="8">
        <f>AlimentosSMAECOPIA2[[#This Row],[Fibra]]/AlimentosSMAECOPIA2[[#This Row],[Peso_neto]]</f>
        <v>0</v>
      </c>
    </row>
    <row r="1843" spans="2:14" hidden="1" x14ac:dyDescent="0.25">
      <c r="B1843" s="17" t="s">
        <v>1345</v>
      </c>
      <c r="C1843" s="3" t="s">
        <v>2041</v>
      </c>
      <c r="D1843" s="4">
        <v>1</v>
      </c>
      <c r="E1843" s="2" t="s">
        <v>891</v>
      </c>
      <c r="F1843" s="4">
        <v>7</v>
      </c>
      <c r="G1843" s="4">
        <v>7</v>
      </c>
      <c r="H1843" s="4">
        <v>30</v>
      </c>
      <c r="I1843" s="4">
        <v>0.7</v>
      </c>
      <c r="J1843" s="4">
        <v>0.7</v>
      </c>
      <c r="K1843" s="4">
        <v>5.3</v>
      </c>
      <c r="L1843" s="8">
        <v>0</v>
      </c>
      <c r="M1843" s="4" t="str">
        <f>IF(AlimentosSMAECOPIA2[[#This Row],[Categoria]]="Cereales",AlimentosSMAECOPIA2[[#This Row],[Proteina]],"")</f>
        <v/>
      </c>
      <c r="N1843" s="8">
        <f>AlimentosSMAECOPIA2[[#This Row],[Fibra]]/AlimentosSMAECOPIA2[[#This Row],[Peso_neto]]</f>
        <v>0</v>
      </c>
    </row>
    <row r="1844" spans="2:14" hidden="1" x14ac:dyDescent="0.25">
      <c r="B1844" s="17" t="s">
        <v>1368</v>
      </c>
      <c r="C1844" s="3" t="s">
        <v>2041</v>
      </c>
      <c r="D1844" s="4">
        <v>0.33333333300000001</v>
      </c>
      <c r="E1844" s="2" t="s">
        <v>45</v>
      </c>
      <c r="F1844" s="4">
        <v>15</v>
      </c>
      <c r="G1844" s="4">
        <v>15</v>
      </c>
      <c r="H1844" s="4">
        <v>78</v>
      </c>
      <c r="I1844" s="4">
        <v>2.2999999999999998</v>
      </c>
      <c r="J1844" s="4">
        <v>5</v>
      </c>
      <c r="K1844" s="4">
        <v>7</v>
      </c>
      <c r="L1844" s="8">
        <v>0</v>
      </c>
      <c r="M1844" s="4" t="str">
        <f>IF(AlimentosSMAECOPIA2[[#This Row],[Categoria]]="Cereales",AlimentosSMAECOPIA2[[#This Row],[Proteina]],"")</f>
        <v/>
      </c>
      <c r="N1844" s="8">
        <f>AlimentosSMAECOPIA2[[#This Row],[Fibra]]/AlimentosSMAECOPIA2[[#This Row],[Peso_neto]]</f>
        <v>0</v>
      </c>
    </row>
    <row r="1845" spans="2:14" hidden="1" x14ac:dyDescent="0.25">
      <c r="B1845" s="17" t="s">
        <v>1369</v>
      </c>
      <c r="C1845" s="3" t="s">
        <v>2041</v>
      </c>
      <c r="D1845" s="4">
        <v>2</v>
      </c>
      <c r="E1845" s="2" t="s">
        <v>45</v>
      </c>
      <c r="F1845" s="4">
        <v>12</v>
      </c>
      <c r="G1845" s="4">
        <v>12</v>
      </c>
      <c r="H1845" s="4">
        <v>44</v>
      </c>
      <c r="I1845" s="4">
        <v>0</v>
      </c>
      <c r="J1845" s="4">
        <v>0</v>
      </c>
      <c r="K1845" s="4">
        <v>11.8</v>
      </c>
      <c r="L1845" s="8">
        <v>0</v>
      </c>
      <c r="M1845" s="4" t="str">
        <f>IF(AlimentosSMAECOPIA2[[#This Row],[Categoria]]="Cereales",AlimentosSMAECOPIA2[[#This Row],[Proteina]],"")</f>
        <v/>
      </c>
      <c r="N1845" s="8">
        <f>AlimentosSMAECOPIA2[[#This Row],[Fibra]]/AlimentosSMAECOPIA2[[#This Row],[Peso_neto]]</f>
        <v>0</v>
      </c>
    </row>
    <row r="1846" spans="2:14" hidden="1" x14ac:dyDescent="0.25">
      <c r="B1846" s="17" t="s">
        <v>1370</v>
      </c>
      <c r="C1846" s="3" t="s">
        <v>2041</v>
      </c>
      <c r="D1846" s="4">
        <v>1</v>
      </c>
      <c r="E1846" s="2" t="s">
        <v>45</v>
      </c>
      <c r="F1846" s="4">
        <v>52</v>
      </c>
      <c r="G1846" s="4">
        <v>52</v>
      </c>
      <c r="H1846" s="4">
        <v>41</v>
      </c>
      <c r="I1846" s="4">
        <v>0</v>
      </c>
      <c r="J1846" s="4">
        <v>0.1</v>
      </c>
      <c r="K1846" s="4">
        <v>10</v>
      </c>
      <c r="L1846" s="8">
        <v>0</v>
      </c>
      <c r="M1846" s="4" t="str">
        <f>IF(AlimentosSMAECOPIA2[[#This Row],[Categoria]]="Cereales",AlimentosSMAECOPIA2[[#This Row],[Proteina]],"")</f>
        <v/>
      </c>
      <c r="N1846" s="8">
        <f>AlimentosSMAECOPIA2[[#This Row],[Fibra]]/AlimentosSMAECOPIA2[[#This Row],[Peso_neto]]</f>
        <v>0</v>
      </c>
    </row>
    <row r="1847" spans="2:14" hidden="1" x14ac:dyDescent="0.25">
      <c r="B1847" s="17" t="s">
        <v>1371</v>
      </c>
      <c r="C1847" s="3" t="s">
        <v>2041</v>
      </c>
      <c r="D1847" s="4">
        <v>0.2</v>
      </c>
      <c r="E1847" s="2" t="s">
        <v>45</v>
      </c>
      <c r="F1847" s="4">
        <v>21</v>
      </c>
      <c r="G1847" s="4">
        <v>21</v>
      </c>
      <c r="H1847" s="4">
        <v>74</v>
      </c>
      <c r="I1847" s="4">
        <v>1</v>
      </c>
      <c r="J1847" s="4">
        <v>5.3</v>
      </c>
      <c r="K1847" s="4">
        <v>5.5</v>
      </c>
      <c r="L1847" s="8">
        <v>0</v>
      </c>
      <c r="M1847" s="4" t="str">
        <f>IF(AlimentosSMAECOPIA2[[#This Row],[Categoria]]="Cereales",AlimentosSMAECOPIA2[[#This Row],[Proteina]],"")</f>
        <v/>
      </c>
      <c r="N1847" s="8">
        <f>AlimentosSMAECOPIA2[[#This Row],[Fibra]]/AlimentosSMAECOPIA2[[#This Row],[Peso_neto]]</f>
        <v>0</v>
      </c>
    </row>
    <row r="1848" spans="2:14" hidden="1" x14ac:dyDescent="0.25">
      <c r="B1848" s="17" t="s">
        <v>1372</v>
      </c>
      <c r="C1848" s="3" t="s">
        <v>2041</v>
      </c>
      <c r="D1848" s="4">
        <v>0.2</v>
      </c>
      <c r="E1848" s="2" t="s">
        <v>45</v>
      </c>
      <c r="F1848" s="4">
        <v>21</v>
      </c>
      <c r="G1848" s="4">
        <v>21</v>
      </c>
      <c r="H1848" s="4">
        <v>72</v>
      </c>
      <c r="I1848" s="4">
        <v>1</v>
      </c>
      <c r="J1848" s="4">
        <v>4.9000000000000004</v>
      </c>
      <c r="K1848" s="4">
        <v>5.9</v>
      </c>
      <c r="L1848" s="8">
        <v>0</v>
      </c>
      <c r="M1848" s="4" t="str">
        <f>IF(AlimentosSMAECOPIA2[[#This Row],[Categoria]]="Cereales",AlimentosSMAECOPIA2[[#This Row],[Proteina]],"")</f>
        <v/>
      </c>
      <c r="N1848" s="8">
        <f>AlimentosSMAECOPIA2[[#This Row],[Fibra]]/AlimentosSMAECOPIA2[[#This Row],[Peso_neto]]</f>
        <v>0</v>
      </c>
    </row>
    <row r="1849" spans="2:14" hidden="1" x14ac:dyDescent="0.25">
      <c r="B1849" s="17" t="s">
        <v>1373</v>
      </c>
      <c r="C1849" s="3" t="s">
        <v>2041</v>
      </c>
      <c r="D1849" s="4">
        <v>0.2</v>
      </c>
      <c r="E1849" s="2" t="s">
        <v>45</v>
      </c>
      <c r="F1849" s="4">
        <v>21</v>
      </c>
      <c r="G1849" s="4">
        <v>21</v>
      </c>
      <c r="H1849" s="4">
        <v>74</v>
      </c>
      <c r="I1849" s="4">
        <v>1</v>
      </c>
      <c r="J1849" s="4">
        <v>5.3</v>
      </c>
      <c r="K1849" s="4">
        <v>5.5</v>
      </c>
      <c r="L1849" s="8">
        <v>0</v>
      </c>
      <c r="M1849" s="4" t="str">
        <f>IF(AlimentosSMAECOPIA2[[#This Row],[Categoria]]="Cereales",AlimentosSMAECOPIA2[[#This Row],[Proteina]],"")</f>
        <v/>
      </c>
      <c r="N1849" s="8">
        <f>AlimentosSMAECOPIA2[[#This Row],[Fibra]]/AlimentosSMAECOPIA2[[#This Row],[Peso_neto]]</f>
        <v>0</v>
      </c>
    </row>
    <row r="1850" spans="2:14" hidden="1" x14ac:dyDescent="0.25">
      <c r="B1850" s="17" t="s">
        <v>1374</v>
      </c>
      <c r="C1850" s="3" t="s">
        <v>2041</v>
      </c>
      <c r="D1850" s="4">
        <v>0.5</v>
      </c>
      <c r="E1850" s="2" t="s">
        <v>45</v>
      </c>
      <c r="F1850" s="4">
        <v>46</v>
      </c>
      <c r="G1850" s="4">
        <v>46</v>
      </c>
      <c r="H1850" s="4">
        <v>38</v>
      </c>
      <c r="I1850" s="4">
        <v>0.6</v>
      </c>
      <c r="J1850" s="4">
        <v>0.1</v>
      </c>
      <c r="K1850" s="4">
        <v>9.3000000000000007</v>
      </c>
      <c r="L1850" s="8">
        <v>0</v>
      </c>
      <c r="M1850" s="4" t="str">
        <f>IF(AlimentosSMAECOPIA2[[#This Row],[Categoria]]="Cereales",AlimentosSMAECOPIA2[[#This Row],[Proteina]],"")</f>
        <v/>
      </c>
      <c r="N1850" s="8">
        <f>AlimentosSMAECOPIA2[[#This Row],[Fibra]]/AlimentosSMAECOPIA2[[#This Row],[Peso_neto]]</f>
        <v>0</v>
      </c>
    </row>
    <row r="1851" spans="2:14" hidden="1" x14ac:dyDescent="0.25">
      <c r="B1851" s="17" t="s">
        <v>1375</v>
      </c>
      <c r="C1851" s="3" t="s">
        <v>2041</v>
      </c>
      <c r="D1851" s="4">
        <v>3</v>
      </c>
      <c r="E1851" s="2" t="s">
        <v>45</v>
      </c>
      <c r="F1851" s="4">
        <v>153</v>
      </c>
      <c r="G1851" s="4">
        <v>153</v>
      </c>
      <c r="H1851" s="4">
        <v>36</v>
      </c>
      <c r="I1851" s="4">
        <v>0.9</v>
      </c>
      <c r="J1851" s="4">
        <v>0.3</v>
      </c>
      <c r="K1851" s="4">
        <v>9.6</v>
      </c>
      <c r="L1851" s="8">
        <v>0</v>
      </c>
      <c r="M1851" s="4" t="str">
        <f>IF(AlimentosSMAECOPIA2[[#This Row],[Categoria]]="Cereales",AlimentosSMAECOPIA2[[#This Row],[Proteina]],"")</f>
        <v/>
      </c>
      <c r="N1851" s="8">
        <f>AlimentosSMAECOPIA2[[#This Row],[Fibra]]/AlimentosSMAECOPIA2[[#This Row],[Peso_neto]]</f>
        <v>0</v>
      </c>
    </row>
    <row r="1852" spans="2:14" hidden="1" x14ac:dyDescent="0.25">
      <c r="B1852" s="17" t="s">
        <v>1376</v>
      </c>
      <c r="C1852" s="3" t="s">
        <v>2041</v>
      </c>
      <c r="D1852" s="4">
        <v>0.25</v>
      </c>
      <c r="E1852" s="2" t="s">
        <v>45</v>
      </c>
      <c r="F1852" s="4">
        <v>24</v>
      </c>
      <c r="G1852" s="4">
        <v>24</v>
      </c>
      <c r="H1852" s="4">
        <v>83</v>
      </c>
      <c r="I1852" s="4">
        <v>1.1000000000000001</v>
      </c>
      <c r="J1852" s="4">
        <v>5.7</v>
      </c>
      <c r="K1852" s="4">
        <v>6.9</v>
      </c>
      <c r="L1852" s="8">
        <v>0</v>
      </c>
      <c r="M1852" s="4" t="str">
        <f>IF(AlimentosSMAECOPIA2[[#This Row],[Categoria]]="Cereales",AlimentosSMAECOPIA2[[#This Row],[Proteina]],"")</f>
        <v/>
      </c>
      <c r="N1852" s="8">
        <f>AlimentosSMAECOPIA2[[#This Row],[Fibra]]/AlimentosSMAECOPIA2[[#This Row],[Peso_neto]]</f>
        <v>0</v>
      </c>
    </row>
    <row r="1853" spans="2:14" hidden="1" x14ac:dyDescent="0.25">
      <c r="B1853" s="17" t="s">
        <v>1377</v>
      </c>
      <c r="C1853" s="3" t="s">
        <v>2041</v>
      </c>
      <c r="D1853" s="4">
        <v>0.25</v>
      </c>
      <c r="E1853" s="2" t="s">
        <v>45</v>
      </c>
      <c r="F1853" s="4">
        <v>23</v>
      </c>
      <c r="G1853" s="4">
        <v>23</v>
      </c>
      <c r="H1853" s="4">
        <v>80</v>
      </c>
      <c r="I1853" s="4">
        <v>1</v>
      </c>
      <c r="J1853" s="4">
        <v>5.8</v>
      </c>
      <c r="K1853" s="4">
        <v>5.8</v>
      </c>
      <c r="L1853" s="8">
        <v>0</v>
      </c>
      <c r="M1853" s="4" t="str">
        <f>IF(AlimentosSMAECOPIA2[[#This Row],[Categoria]]="Cereales",AlimentosSMAECOPIA2[[#This Row],[Proteina]],"")</f>
        <v/>
      </c>
      <c r="N1853" s="8">
        <f>AlimentosSMAECOPIA2[[#This Row],[Fibra]]/AlimentosSMAECOPIA2[[#This Row],[Peso_neto]]</f>
        <v>0</v>
      </c>
    </row>
    <row r="1854" spans="2:14" hidden="1" x14ac:dyDescent="0.25">
      <c r="B1854" s="17" t="s">
        <v>1378</v>
      </c>
      <c r="C1854" s="3" t="s">
        <v>2041</v>
      </c>
      <c r="D1854" s="4">
        <v>0.5</v>
      </c>
      <c r="E1854" s="2" t="s">
        <v>45</v>
      </c>
      <c r="F1854" s="4">
        <v>35</v>
      </c>
      <c r="G1854" s="4">
        <v>35</v>
      </c>
      <c r="H1854" s="4">
        <v>47</v>
      </c>
      <c r="I1854" s="4">
        <v>0.7</v>
      </c>
      <c r="J1854" s="4">
        <v>0.9</v>
      </c>
      <c r="K1854" s="4">
        <v>9.1</v>
      </c>
      <c r="L1854" s="8">
        <v>0</v>
      </c>
      <c r="M1854" s="4" t="str">
        <f>IF(AlimentosSMAECOPIA2[[#This Row],[Categoria]]="Cereales",AlimentosSMAECOPIA2[[#This Row],[Proteina]],"")</f>
        <v/>
      </c>
      <c r="N1854" s="8">
        <f>AlimentosSMAECOPIA2[[#This Row],[Fibra]]/AlimentosSMAECOPIA2[[#This Row],[Peso_neto]]</f>
        <v>0</v>
      </c>
    </row>
    <row r="1855" spans="2:14" hidden="1" x14ac:dyDescent="0.25">
      <c r="B1855" s="17" t="s">
        <v>1447</v>
      </c>
      <c r="C1855" s="3" t="s">
        <v>2041</v>
      </c>
      <c r="D1855" s="4">
        <v>0.33333333300000001</v>
      </c>
      <c r="E1855" s="2" t="s">
        <v>277</v>
      </c>
      <c r="F1855" s="4">
        <v>15</v>
      </c>
      <c r="G1855" s="4">
        <v>15</v>
      </c>
      <c r="H1855" s="4">
        <v>47</v>
      </c>
      <c r="I1855" s="4">
        <v>0.9</v>
      </c>
      <c r="J1855" s="4">
        <v>0</v>
      </c>
      <c r="K1855" s="4">
        <v>10.9</v>
      </c>
      <c r="L1855" s="8">
        <v>0</v>
      </c>
      <c r="M1855" s="4" t="str">
        <f>IF(AlimentosSMAECOPIA2[[#This Row],[Categoria]]="Cereales",AlimentosSMAECOPIA2[[#This Row],[Proteina]],"")</f>
        <v/>
      </c>
      <c r="N1855" s="8">
        <f>AlimentosSMAECOPIA2[[#This Row],[Fibra]]/AlimentosSMAECOPIA2[[#This Row],[Peso_neto]]</f>
        <v>0</v>
      </c>
    </row>
    <row r="1856" spans="2:14" hidden="1" x14ac:dyDescent="0.25">
      <c r="B1856" s="17" t="s">
        <v>1495</v>
      </c>
      <c r="C1856" s="3" t="s">
        <v>2041</v>
      </c>
      <c r="D1856" s="4">
        <v>11</v>
      </c>
      <c r="E1856" s="2" t="s">
        <v>45</v>
      </c>
      <c r="F1856" s="4">
        <v>11</v>
      </c>
      <c r="G1856" s="4">
        <v>11</v>
      </c>
      <c r="H1856" s="4">
        <v>43</v>
      </c>
      <c r="I1856" s="4">
        <v>0.5</v>
      </c>
      <c r="J1856" s="4">
        <v>1.6</v>
      </c>
      <c r="K1856" s="4">
        <v>7.5</v>
      </c>
      <c r="L1856" s="8">
        <v>0</v>
      </c>
      <c r="M1856" s="4" t="str">
        <f>IF(AlimentosSMAECOPIA2[[#This Row],[Categoria]]="Cereales",AlimentosSMAECOPIA2[[#This Row],[Proteina]],"")</f>
        <v/>
      </c>
      <c r="N1856" s="8">
        <f>AlimentosSMAECOPIA2[[#This Row],[Fibra]]/AlimentosSMAECOPIA2[[#This Row],[Peso_neto]]</f>
        <v>0</v>
      </c>
    </row>
    <row r="1857" spans="2:14" hidden="1" x14ac:dyDescent="0.25">
      <c r="B1857" s="17" t="s">
        <v>1620</v>
      </c>
      <c r="C1857" s="3" t="s">
        <v>2041</v>
      </c>
      <c r="D1857" s="4">
        <v>10</v>
      </c>
      <c r="E1857" s="2" t="s">
        <v>10</v>
      </c>
      <c r="F1857" s="4">
        <v>10</v>
      </c>
      <c r="G1857" s="4">
        <v>10</v>
      </c>
      <c r="H1857" s="4">
        <v>36</v>
      </c>
      <c r="I1857" s="4">
        <v>0</v>
      </c>
      <c r="J1857" s="4">
        <v>0</v>
      </c>
      <c r="K1857" s="4">
        <v>9.1</v>
      </c>
      <c r="L1857" s="8">
        <v>0</v>
      </c>
      <c r="M1857" s="4" t="str">
        <f>IF(AlimentosSMAECOPIA2[[#This Row],[Categoria]]="Cereales",AlimentosSMAECOPIA2[[#This Row],[Proteina]],"")</f>
        <v/>
      </c>
      <c r="N1857" s="8">
        <f>AlimentosSMAECOPIA2[[#This Row],[Fibra]]/AlimentosSMAECOPIA2[[#This Row],[Peso_neto]]</f>
        <v>0</v>
      </c>
    </row>
    <row r="1858" spans="2:14" hidden="1" x14ac:dyDescent="0.25">
      <c r="B1858" s="17" t="s">
        <v>1621</v>
      </c>
      <c r="C1858" s="3" t="s">
        <v>2041</v>
      </c>
      <c r="D1858" s="4">
        <v>1</v>
      </c>
      <c r="E1858" s="2" t="s">
        <v>52</v>
      </c>
      <c r="F1858" s="4">
        <v>10</v>
      </c>
      <c r="G1858" s="4">
        <v>10</v>
      </c>
      <c r="H1858" s="4">
        <v>36</v>
      </c>
      <c r="I1858" s="4">
        <v>0</v>
      </c>
      <c r="J1858" s="4">
        <v>0</v>
      </c>
      <c r="K1858" s="4">
        <v>9.1</v>
      </c>
      <c r="L1858" s="8">
        <v>0</v>
      </c>
      <c r="M1858" s="4" t="str">
        <f>IF(AlimentosSMAECOPIA2[[#This Row],[Categoria]]="Cereales",AlimentosSMAECOPIA2[[#This Row],[Proteina]],"")</f>
        <v/>
      </c>
      <c r="N1858" s="8">
        <f>AlimentosSMAECOPIA2[[#This Row],[Fibra]]/AlimentosSMAECOPIA2[[#This Row],[Peso_neto]]</f>
        <v>0</v>
      </c>
    </row>
    <row r="1859" spans="2:14" hidden="1" x14ac:dyDescent="0.25">
      <c r="B1859" s="17" t="s">
        <v>1646</v>
      </c>
      <c r="C1859" s="3" t="s">
        <v>2041</v>
      </c>
      <c r="D1859" s="4">
        <v>15</v>
      </c>
      <c r="E1859" s="2" t="s">
        <v>10</v>
      </c>
      <c r="F1859" s="4">
        <v>15</v>
      </c>
      <c r="G1859" s="4">
        <v>15</v>
      </c>
      <c r="H1859" s="4">
        <v>77</v>
      </c>
      <c r="I1859" s="4">
        <v>0.9</v>
      </c>
      <c r="J1859" s="4">
        <v>4.7</v>
      </c>
      <c r="K1859" s="4">
        <v>7.7</v>
      </c>
      <c r="L1859" s="8">
        <v>0</v>
      </c>
      <c r="M1859" s="4" t="str">
        <f>IF(AlimentosSMAECOPIA2[[#This Row],[Categoria]]="Cereales",AlimentosSMAECOPIA2[[#This Row],[Proteina]],"")</f>
        <v/>
      </c>
      <c r="N1859" s="8">
        <f>AlimentosSMAECOPIA2[[#This Row],[Fibra]]/AlimentosSMAECOPIA2[[#This Row],[Peso_neto]]</f>
        <v>0</v>
      </c>
    </row>
    <row r="1860" spans="2:14" hidden="1" x14ac:dyDescent="0.25">
      <c r="B1860" s="17" t="s">
        <v>1655</v>
      </c>
      <c r="C1860" s="3" t="s">
        <v>2041</v>
      </c>
      <c r="D1860" s="4">
        <v>0.33333333300000001</v>
      </c>
      <c r="E1860" s="2" t="s">
        <v>50</v>
      </c>
      <c r="F1860" s="4">
        <v>79</v>
      </c>
      <c r="G1860" s="4">
        <v>79</v>
      </c>
      <c r="H1860" s="4">
        <v>36</v>
      </c>
      <c r="I1860" s="4">
        <v>0</v>
      </c>
      <c r="J1860" s="4">
        <v>0</v>
      </c>
      <c r="K1860" s="4">
        <v>9.1999999999999993</v>
      </c>
      <c r="L1860" s="8">
        <v>0</v>
      </c>
      <c r="M1860" s="4" t="str">
        <f>IF(AlimentosSMAECOPIA2[[#This Row],[Categoria]]="Cereales",AlimentosSMAECOPIA2[[#This Row],[Proteina]],"")</f>
        <v/>
      </c>
      <c r="N1860" s="8">
        <f>AlimentosSMAECOPIA2[[#This Row],[Fibra]]/AlimentosSMAECOPIA2[[#This Row],[Peso_neto]]</f>
        <v>0</v>
      </c>
    </row>
    <row r="1861" spans="2:14" hidden="1" x14ac:dyDescent="0.25">
      <c r="B1861" s="17" t="s">
        <v>1718</v>
      </c>
      <c r="C1861" s="3" t="s">
        <v>2041</v>
      </c>
      <c r="D1861" s="4">
        <v>13</v>
      </c>
      <c r="E1861" s="2" t="s">
        <v>10</v>
      </c>
      <c r="F1861" s="4">
        <v>13</v>
      </c>
      <c r="G1861" s="4">
        <v>13</v>
      </c>
      <c r="H1861" s="4">
        <v>42</v>
      </c>
      <c r="I1861" s="4">
        <v>0.2</v>
      </c>
      <c r="J1861" s="4" t="s">
        <v>136</v>
      </c>
      <c r="K1861" s="4">
        <v>10.3</v>
      </c>
      <c r="L1861" s="8">
        <v>0</v>
      </c>
      <c r="M1861" s="4" t="str">
        <f>IF(AlimentosSMAECOPIA2[[#This Row],[Categoria]]="Cereales",AlimentosSMAECOPIA2[[#This Row],[Proteina]],"")</f>
        <v/>
      </c>
      <c r="N1861" s="8">
        <f>AlimentosSMAECOPIA2[[#This Row],[Fibra]]/AlimentosSMAECOPIA2[[#This Row],[Peso_neto]]</f>
        <v>0</v>
      </c>
    </row>
    <row r="1862" spans="2:14" hidden="1" x14ac:dyDescent="0.25">
      <c r="B1862" s="17" t="s">
        <v>1780</v>
      </c>
      <c r="C1862" s="3" t="s">
        <v>2041</v>
      </c>
      <c r="D1862" s="4">
        <v>0.33333333300000001</v>
      </c>
      <c r="E1862" s="2" t="s">
        <v>91</v>
      </c>
      <c r="F1862" s="4">
        <v>83</v>
      </c>
      <c r="G1862" s="4">
        <v>83</v>
      </c>
      <c r="H1862" s="4">
        <v>37</v>
      </c>
      <c r="I1862" s="4">
        <v>0.2</v>
      </c>
      <c r="J1862" s="4">
        <v>0.1</v>
      </c>
      <c r="K1862" s="4">
        <v>9</v>
      </c>
      <c r="L1862" s="8">
        <v>0</v>
      </c>
      <c r="M1862" s="4" t="str">
        <f>IF(AlimentosSMAECOPIA2[[#This Row],[Categoria]]="Cereales",AlimentosSMAECOPIA2[[#This Row],[Proteina]],"")</f>
        <v/>
      </c>
      <c r="N1862" s="8">
        <f>AlimentosSMAECOPIA2[[#This Row],[Fibra]]/AlimentosSMAECOPIA2[[#This Row],[Peso_neto]]</f>
        <v>0</v>
      </c>
    </row>
    <row r="1863" spans="2:14" hidden="1" x14ac:dyDescent="0.25">
      <c r="B1863" s="17" t="s">
        <v>1781</v>
      </c>
      <c r="C1863" s="3" t="s">
        <v>2041</v>
      </c>
      <c r="D1863" s="4">
        <v>0.25</v>
      </c>
      <c r="E1863" s="2" t="s">
        <v>91</v>
      </c>
      <c r="F1863" s="4">
        <v>92</v>
      </c>
      <c r="G1863" s="4">
        <v>92</v>
      </c>
      <c r="H1863" s="4">
        <v>38</v>
      </c>
      <c r="I1863" s="4">
        <v>0</v>
      </c>
      <c r="J1863" s="4">
        <v>0</v>
      </c>
      <c r="K1863" s="4">
        <v>9.6999999999999993</v>
      </c>
      <c r="L1863" s="8">
        <v>0</v>
      </c>
      <c r="M1863" s="4" t="str">
        <f>IF(AlimentosSMAECOPIA2[[#This Row],[Categoria]]="Cereales",AlimentosSMAECOPIA2[[#This Row],[Proteina]],"")</f>
        <v/>
      </c>
      <c r="N1863" s="8">
        <f>AlimentosSMAECOPIA2[[#This Row],[Fibra]]/AlimentosSMAECOPIA2[[#This Row],[Peso_neto]]</f>
        <v>0</v>
      </c>
    </row>
    <row r="1864" spans="2:14" hidden="1" x14ac:dyDescent="0.25">
      <c r="B1864" s="17" t="s">
        <v>1782</v>
      </c>
      <c r="C1864" s="3" t="s">
        <v>2041</v>
      </c>
      <c r="D1864" s="4">
        <v>0.25</v>
      </c>
      <c r="E1864" s="2" t="s">
        <v>91</v>
      </c>
      <c r="F1864" s="4">
        <v>92</v>
      </c>
      <c r="G1864" s="4">
        <v>92</v>
      </c>
      <c r="H1864" s="4">
        <v>38</v>
      </c>
      <c r="I1864" s="4">
        <v>0</v>
      </c>
      <c r="J1864" s="4">
        <v>0</v>
      </c>
      <c r="K1864" s="4">
        <v>9.6999999999999993</v>
      </c>
      <c r="L1864" s="8">
        <v>0</v>
      </c>
      <c r="M1864" s="4" t="str">
        <f>IF(AlimentosSMAECOPIA2[[#This Row],[Categoria]]="Cereales",AlimentosSMAECOPIA2[[#This Row],[Proteina]],"")</f>
        <v/>
      </c>
      <c r="N1864" s="8">
        <f>AlimentosSMAECOPIA2[[#This Row],[Fibra]]/AlimentosSMAECOPIA2[[#This Row],[Peso_neto]]</f>
        <v>0</v>
      </c>
    </row>
    <row r="1865" spans="2:14" hidden="1" x14ac:dyDescent="0.25">
      <c r="B1865" s="17" t="s">
        <v>1784</v>
      </c>
      <c r="C1865" s="3" t="s">
        <v>2041</v>
      </c>
      <c r="D1865" s="4">
        <v>0.25</v>
      </c>
      <c r="E1865" s="2" t="s">
        <v>91</v>
      </c>
      <c r="F1865" s="4">
        <v>89</v>
      </c>
      <c r="G1865" s="4">
        <v>89</v>
      </c>
      <c r="H1865" s="4">
        <v>44</v>
      </c>
      <c r="I1865" s="4">
        <v>0</v>
      </c>
      <c r="J1865" s="4">
        <v>0</v>
      </c>
      <c r="K1865" s="4">
        <v>11.1</v>
      </c>
      <c r="L1865" s="8">
        <v>0</v>
      </c>
      <c r="M1865" s="4" t="str">
        <f>IF(AlimentosSMAECOPIA2[[#This Row],[Categoria]]="Cereales",AlimentosSMAECOPIA2[[#This Row],[Proteina]],"")</f>
        <v/>
      </c>
      <c r="N1865" s="8">
        <f>AlimentosSMAECOPIA2[[#This Row],[Fibra]]/AlimentosSMAECOPIA2[[#This Row],[Peso_neto]]</f>
        <v>0</v>
      </c>
    </row>
    <row r="1866" spans="2:14" hidden="1" x14ac:dyDescent="0.25">
      <c r="B1866" s="17" t="s">
        <v>1812</v>
      </c>
      <c r="C1866" s="3" t="s">
        <v>2041</v>
      </c>
      <c r="D1866" s="4">
        <v>0.25</v>
      </c>
      <c r="E1866" s="2" t="s">
        <v>50</v>
      </c>
      <c r="F1866" s="4">
        <v>64</v>
      </c>
      <c r="G1866" s="4">
        <v>64</v>
      </c>
      <c r="H1866" s="4">
        <v>86</v>
      </c>
      <c r="I1866" s="4">
        <v>2.4</v>
      </c>
      <c r="J1866" s="4">
        <v>4.8</v>
      </c>
      <c r="K1866" s="4">
        <v>8.6</v>
      </c>
      <c r="L1866" s="8">
        <v>0</v>
      </c>
      <c r="M1866" s="4" t="str">
        <f>IF(AlimentosSMAECOPIA2[[#This Row],[Categoria]]="Cereales",AlimentosSMAECOPIA2[[#This Row],[Proteina]],"")</f>
        <v/>
      </c>
      <c r="N1866" s="8">
        <f>AlimentosSMAECOPIA2[[#This Row],[Fibra]]/AlimentosSMAECOPIA2[[#This Row],[Peso_neto]]</f>
        <v>0</v>
      </c>
    </row>
    <row r="1867" spans="2:14" hidden="1" x14ac:dyDescent="0.25">
      <c r="B1867" s="17" t="s">
        <v>1843</v>
      </c>
      <c r="C1867" s="3" t="s">
        <v>2041</v>
      </c>
      <c r="D1867" s="4">
        <v>2</v>
      </c>
      <c r="E1867" s="2" t="s">
        <v>52</v>
      </c>
      <c r="F1867" s="4">
        <v>30</v>
      </c>
      <c r="G1867" s="4">
        <v>30</v>
      </c>
      <c r="H1867" s="4">
        <v>29</v>
      </c>
      <c r="I1867" s="4">
        <v>0.5</v>
      </c>
      <c r="J1867" s="4">
        <v>0.1</v>
      </c>
      <c r="K1867" s="4">
        <v>7.6</v>
      </c>
      <c r="L1867" s="8">
        <v>0</v>
      </c>
      <c r="M1867" s="4" t="str">
        <f>IF(AlimentosSMAECOPIA2[[#This Row],[Categoria]]="Cereales",AlimentosSMAECOPIA2[[#This Row],[Proteina]],"")</f>
        <v/>
      </c>
      <c r="N1867" s="8">
        <f>AlimentosSMAECOPIA2[[#This Row],[Fibra]]/AlimentosSMAECOPIA2[[#This Row],[Peso_neto]]</f>
        <v>0</v>
      </c>
    </row>
    <row r="1868" spans="2:14" hidden="1" x14ac:dyDescent="0.25">
      <c r="B1868" s="17" t="s">
        <v>1847</v>
      </c>
      <c r="C1868" s="3" t="s">
        <v>2041</v>
      </c>
      <c r="D1868" s="4">
        <v>25</v>
      </c>
      <c r="E1868" s="2" t="s">
        <v>10</v>
      </c>
      <c r="F1868" s="4">
        <v>25</v>
      </c>
      <c r="G1868" s="4">
        <v>25</v>
      </c>
      <c r="H1868" s="4">
        <v>63</v>
      </c>
      <c r="I1868" s="4">
        <v>0.3</v>
      </c>
      <c r="J1868" s="4">
        <v>4.7</v>
      </c>
      <c r="K1868" s="4">
        <v>3.3</v>
      </c>
      <c r="L1868" s="8">
        <v>0</v>
      </c>
      <c r="M1868" s="4" t="str">
        <f>IF(AlimentosSMAECOPIA2[[#This Row],[Categoria]]="Cereales",AlimentosSMAECOPIA2[[#This Row],[Proteina]],"")</f>
        <v/>
      </c>
      <c r="N1868" s="8">
        <f>AlimentosSMAECOPIA2[[#This Row],[Fibra]]/AlimentosSMAECOPIA2[[#This Row],[Peso_neto]]</f>
        <v>0</v>
      </c>
    </row>
    <row r="1869" spans="2:14" hidden="1" x14ac:dyDescent="0.25">
      <c r="B1869" s="17" t="s">
        <v>1849</v>
      </c>
      <c r="C1869" s="3" t="s">
        <v>2041</v>
      </c>
      <c r="D1869" s="4">
        <v>40</v>
      </c>
      <c r="E1869" s="2" t="s">
        <v>10</v>
      </c>
      <c r="F1869" s="4">
        <v>40</v>
      </c>
      <c r="G1869" s="4">
        <v>40</v>
      </c>
      <c r="H1869" s="4">
        <v>82</v>
      </c>
      <c r="I1869" s="4">
        <v>1.3</v>
      </c>
      <c r="J1869" s="4">
        <v>6.2</v>
      </c>
      <c r="K1869" s="4">
        <v>4.7</v>
      </c>
      <c r="L1869" s="8">
        <v>0</v>
      </c>
      <c r="M1869" s="4" t="str">
        <f>IF(AlimentosSMAECOPIA2[[#This Row],[Categoria]]="Cereales",AlimentosSMAECOPIA2[[#This Row],[Proteina]],"")</f>
        <v/>
      </c>
      <c r="N1869" s="8">
        <f>AlimentosSMAECOPIA2[[#This Row],[Fibra]]/AlimentosSMAECOPIA2[[#This Row],[Peso_neto]]</f>
        <v>0</v>
      </c>
    </row>
    <row r="1870" spans="2:14" hidden="1" x14ac:dyDescent="0.25">
      <c r="B1870" s="17" t="s">
        <v>1850</v>
      </c>
      <c r="C1870" s="3" t="s">
        <v>2041</v>
      </c>
      <c r="D1870" s="4">
        <v>1</v>
      </c>
      <c r="E1870" s="2" t="s">
        <v>52</v>
      </c>
      <c r="F1870" s="4">
        <v>16</v>
      </c>
      <c r="G1870" s="4">
        <v>16</v>
      </c>
      <c r="H1870" s="4">
        <v>42</v>
      </c>
      <c r="I1870" s="4">
        <v>0.1</v>
      </c>
      <c r="J1870" s="4">
        <v>0</v>
      </c>
      <c r="K1870" s="4">
        <v>10.7</v>
      </c>
      <c r="L1870" s="8">
        <v>0</v>
      </c>
      <c r="M1870" s="4" t="str">
        <f>IF(AlimentosSMAECOPIA2[[#This Row],[Categoria]]="Cereales",AlimentosSMAECOPIA2[[#This Row],[Proteina]],"")</f>
        <v/>
      </c>
      <c r="N1870" s="8">
        <f>AlimentosSMAECOPIA2[[#This Row],[Fibra]]/AlimentosSMAECOPIA2[[#This Row],[Peso_neto]]</f>
        <v>0</v>
      </c>
    </row>
    <row r="1871" spans="2:14" hidden="1" x14ac:dyDescent="0.25">
      <c r="B1871" s="17" t="s">
        <v>1854</v>
      </c>
      <c r="C1871" s="3" t="s">
        <v>2041</v>
      </c>
      <c r="D1871" s="4">
        <v>25</v>
      </c>
      <c r="E1871" s="2" t="s">
        <v>10</v>
      </c>
      <c r="F1871" s="4">
        <v>25</v>
      </c>
      <c r="G1871" s="4">
        <v>25</v>
      </c>
      <c r="H1871" s="4">
        <v>40</v>
      </c>
      <c r="I1871" s="4">
        <v>0.3</v>
      </c>
      <c r="J1871" s="4">
        <v>0.7</v>
      </c>
      <c r="K1871" s="4">
        <v>8.8000000000000007</v>
      </c>
      <c r="L1871" s="8">
        <v>0</v>
      </c>
      <c r="M1871" s="4" t="str">
        <f>IF(AlimentosSMAECOPIA2[[#This Row],[Categoria]]="Cereales",AlimentosSMAECOPIA2[[#This Row],[Proteina]],"")</f>
        <v/>
      </c>
      <c r="N1871" s="8">
        <f>AlimentosSMAECOPIA2[[#This Row],[Fibra]]/AlimentosSMAECOPIA2[[#This Row],[Peso_neto]]</f>
        <v>0</v>
      </c>
    </row>
    <row r="1872" spans="2:14" hidden="1" x14ac:dyDescent="0.25">
      <c r="B1872" s="17" t="s">
        <v>1855</v>
      </c>
      <c r="C1872" s="3" t="s">
        <v>2041</v>
      </c>
      <c r="D1872" s="4">
        <v>0.33333333300000001</v>
      </c>
      <c r="E1872" s="2" t="s">
        <v>50</v>
      </c>
      <c r="F1872" s="4">
        <v>63</v>
      </c>
      <c r="G1872" s="4">
        <v>63</v>
      </c>
      <c r="H1872" s="4">
        <v>36</v>
      </c>
      <c r="I1872" s="4">
        <v>1.3</v>
      </c>
      <c r="J1872" s="4">
        <v>0.5</v>
      </c>
      <c r="K1872" s="4">
        <v>7.5</v>
      </c>
      <c r="L1872" s="8">
        <v>0</v>
      </c>
      <c r="M1872" s="4" t="str">
        <f>IF(AlimentosSMAECOPIA2[[#This Row],[Categoria]]="Cereales",AlimentosSMAECOPIA2[[#This Row],[Proteina]],"")</f>
        <v/>
      </c>
      <c r="N1872" s="8">
        <f>AlimentosSMAECOPIA2[[#This Row],[Fibra]]/AlimentosSMAECOPIA2[[#This Row],[Peso_neto]]</f>
        <v>0</v>
      </c>
    </row>
    <row r="1873" spans="2:14" hidden="1" x14ac:dyDescent="0.25">
      <c r="B1873" s="17" t="s">
        <v>1906</v>
      </c>
      <c r="C1873" s="3" t="s">
        <v>2041</v>
      </c>
      <c r="D1873" s="4">
        <v>0.5</v>
      </c>
      <c r="E1873" s="2" t="s">
        <v>224</v>
      </c>
      <c r="F1873" s="4">
        <v>10</v>
      </c>
      <c r="G1873" s="4">
        <v>10</v>
      </c>
      <c r="H1873" s="4">
        <v>35</v>
      </c>
      <c r="I1873" s="4">
        <v>0.5</v>
      </c>
      <c r="J1873" s="4">
        <v>0.2</v>
      </c>
      <c r="K1873" s="4">
        <v>8.1</v>
      </c>
      <c r="L1873" s="8">
        <v>0</v>
      </c>
      <c r="M1873" s="4" t="str">
        <f>IF(AlimentosSMAECOPIA2[[#This Row],[Categoria]]="Cereales",AlimentosSMAECOPIA2[[#This Row],[Proteina]],"")</f>
        <v/>
      </c>
      <c r="N1873" s="8">
        <f>AlimentosSMAECOPIA2[[#This Row],[Fibra]]/AlimentosSMAECOPIA2[[#This Row],[Peso_neto]]</f>
        <v>0</v>
      </c>
    </row>
    <row r="1874" spans="2:14" hidden="1" x14ac:dyDescent="0.25">
      <c r="B1874" s="17" t="s">
        <v>1908</v>
      </c>
      <c r="C1874" s="3" t="s">
        <v>2041</v>
      </c>
      <c r="D1874" s="4">
        <v>0.33333333300000001</v>
      </c>
      <c r="E1874" s="2" t="s">
        <v>91</v>
      </c>
      <c r="F1874" s="4">
        <v>99</v>
      </c>
      <c r="G1874" s="4">
        <v>99</v>
      </c>
      <c r="H1874" s="4">
        <v>52</v>
      </c>
      <c r="I1874" s="4">
        <v>0.4</v>
      </c>
      <c r="J1874" s="4">
        <v>0</v>
      </c>
      <c r="K1874" s="4">
        <v>10.7</v>
      </c>
      <c r="L1874" s="8">
        <v>0</v>
      </c>
      <c r="M1874" s="4" t="str">
        <f>IF(AlimentosSMAECOPIA2[[#This Row],[Categoria]]="Cereales",AlimentosSMAECOPIA2[[#This Row],[Proteina]],"")</f>
        <v/>
      </c>
      <c r="N1874" s="8">
        <f>AlimentosSMAECOPIA2[[#This Row],[Fibra]]/AlimentosSMAECOPIA2[[#This Row],[Peso_neto]]</f>
        <v>0</v>
      </c>
    </row>
    <row r="1875" spans="2:14" hidden="1" x14ac:dyDescent="0.25">
      <c r="B1875" s="17" t="s">
        <v>1933</v>
      </c>
      <c r="C1875" s="3" t="s">
        <v>2041</v>
      </c>
      <c r="D1875" s="4">
        <v>4</v>
      </c>
      <c r="E1875" s="2" t="s">
        <v>15</v>
      </c>
      <c r="F1875" s="4">
        <v>10</v>
      </c>
      <c r="G1875" s="4">
        <v>10</v>
      </c>
      <c r="H1875" s="4">
        <v>41</v>
      </c>
      <c r="I1875" s="4">
        <v>0</v>
      </c>
      <c r="J1875" s="4">
        <v>0.1</v>
      </c>
      <c r="K1875" s="4">
        <v>10.1</v>
      </c>
      <c r="L1875" s="8">
        <v>0</v>
      </c>
      <c r="M1875" s="4" t="str">
        <f>IF(AlimentosSMAECOPIA2[[#This Row],[Categoria]]="Cereales",AlimentosSMAECOPIA2[[#This Row],[Proteina]],"")</f>
        <v/>
      </c>
      <c r="N1875" s="8">
        <f>AlimentosSMAECOPIA2[[#This Row],[Fibra]]/AlimentosSMAECOPIA2[[#This Row],[Peso_neto]]</f>
        <v>0</v>
      </c>
    </row>
    <row r="1876" spans="2:14" hidden="1" x14ac:dyDescent="0.25">
      <c r="B1876" s="17" t="s">
        <v>1967</v>
      </c>
      <c r="C1876" s="3" t="s">
        <v>2041</v>
      </c>
      <c r="D1876" s="4">
        <v>0.25</v>
      </c>
      <c r="E1876" s="2" t="s">
        <v>91</v>
      </c>
      <c r="F1876" s="4">
        <v>63</v>
      </c>
      <c r="G1876" s="4">
        <v>63</v>
      </c>
      <c r="H1876" s="4">
        <v>30</v>
      </c>
      <c r="I1876" s="4">
        <v>0.3</v>
      </c>
      <c r="J1876" s="4">
        <v>0</v>
      </c>
      <c r="K1876" s="4">
        <v>7</v>
      </c>
      <c r="L1876" s="8">
        <v>0</v>
      </c>
      <c r="M1876" s="4" t="str">
        <f>IF(AlimentosSMAECOPIA2[[#This Row],[Categoria]]="Cereales",AlimentosSMAECOPIA2[[#This Row],[Proteina]],"")</f>
        <v/>
      </c>
      <c r="N1876" s="8">
        <f>AlimentosSMAECOPIA2[[#This Row],[Fibra]]/AlimentosSMAECOPIA2[[#This Row],[Peso_neto]]</f>
        <v>0</v>
      </c>
    </row>
    <row r="1877" spans="2:14" hidden="1" x14ac:dyDescent="0.25">
      <c r="B1877" s="17" t="s">
        <v>99</v>
      </c>
      <c r="C1877" s="3" t="s">
        <v>28</v>
      </c>
      <c r="D1877" s="4">
        <v>50</v>
      </c>
      <c r="E1877" s="2" t="s">
        <v>100</v>
      </c>
      <c r="F1877" s="4">
        <v>50</v>
      </c>
      <c r="G1877" s="4">
        <v>50</v>
      </c>
      <c r="H1877" s="4">
        <v>140</v>
      </c>
      <c r="I1877" s="4">
        <v>0</v>
      </c>
      <c r="J1877" s="4">
        <v>0</v>
      </c>
      <c r="K1877" s="4">
        <v>0</v>
      </c>
      <c r="L1877" s="8">
        <v>0</v>
      </c>
      <c r="M1877" s="4" t="str">
        <f>IF(AlimentosSMAECOPIA2[[#This Row],[Categoria]]="Cereales",AlimentosSMAECOPIA2[[#This Row],[Proteina]],"")</f>
        <v/>
      </c>
      <c r="N1877" s="8">
        <f>AlimentosSMAECOPIA2[[#This Row],[Fibra]]/AlimentosSMAECOPIA2[[#This Row],[Peso_neto]]</f>
        <v>0</v>
      </c>
    </row>
    <row r="1878" spans="2:14" hidden="1" x14ac:dyDescent="0.25">
      <c r="B1878" s="17" t="s">
        <v>144</v>
      </c>
      <c r="C1878" s="3" t="s">
        <v>28</v>
      </c>
      <c r="D1878" s="4">
        <v>55</v>
      </c>
      <c r="E1878" s="2" t="s">
        <v>100</v>
      </c>
      <c r="F1878" s="4">
        <v>55</v>
      </c>
      <c r="G1878" s="4">
        <v>55</v>
      </c>
      <c r="H1878" s="4">
        <v>147</v>
      </c>
      <c r="I1878" s="4">
        <v>0</v>
      </c>
      <c r="J1878" s="4">
        <v>0</v>
      </c>
      <c r="K1878" s="4">
        <v>0.6</v>
      </c>
      <c r="L1878" s="8">
        <v>0</v>
      </c>
      <c r="M1878" s="4" t="str">
        <f>IF(AlimentosSMAECOPIA2[[#This Row],[Categoria]]="Cereales",AlimentosSMAECOPIA2[[#This Row],[Proteina]],"")</f>
        <v/>
      </c>
      <c r="N1878" s="8">
        <f>AlimentosSMAECOPIA2[[#This Row],[Fibra]]/AlimentosSMAECOPIA2[[#This Row],[Peso_neto]]</f>
        <v>0</v>
      </c>
    </row>
    <row r="1879" spans="2:14" hidden="1" x14ac:dyDescent="0.25">
      <c r="B1879" s="17" t="s">
        <v>278</v>
      </c>
      <c r="C1879" s="3" t="s">
        <v>28</v>
      </c>
      <c r="D1879" s="4">
        <v>60</v>
      </c>
      <c r="E1879" s="2" t="s">
        <v>100</v>
      </c>
      <c r="F1879" s="4">
        <v>60</v>
      </c>
      <c r="G1879" s="4">
        <v>60</v>
      </c>
      <c r="H1879" s="4">
        <v>139</v>
      </c>
      <c r="I1879" s="4">
        <v>0</v>
      </c>
      <c r="J1879" s="4">
        <v>0</v>
      </c>
      <c r="K1879" s="4">
        <v>0</v>
      </c>
      <c r="L1879" s="8">
        <v>0</v>
      </c>
      <c r="M1879" s="4" t="str">
        <f>IF(AlimentosSMAECOPIA2[[#This Row],[Categoria]]="Cereales",AlimentosSMAECOPIA2[[#This Row],[Proteina]],"")</f>
        <v/>
      </c>
      <c r="N1879" s="8">
        <f>AlimentosSMAECOPIA2[[#This Row],[Fibra]]/AlimentosSMAECOPIA2[[#This Row],[Peso_neto]]</f>
        <v>0</v>
      </c>
    </row>
    <row r="1880" spans="2:14" hidden="1" x14ac:dyDescent="0.25">
      <c r="B1880" s="17" t="s">
        <v>463</v>
      </c>
      <c r="C1880" s="3" t="s">
        <v>28</v>
      </c>
      <c r="D1880" s="4">
        <v>1</v>
      </c>
      <c r="E1880" s="2" t="s">
        <v>464</v>
      </c>
      <c r="F1880" s="4">
        <v>356</v>
      </c>
      <c r="G1880" s="4">
        <v>356</v>
      </c>
      <c r="H1880" s="4">
        <v>153</v>
      </c>
      <c r="I1880" s="4">
        <v>0</v>
      </c>
      <c r="J1880" s="4">
        <v>0</v>
      </c>
      <c r="K1880" s="4">
        <v>12.6</v>
      </c>
      <c r="L1880" s="8">
        <v>0</v>
      </c>
      <c r="M1880" s="4" t="str">
        <f>IF(AlimentosSMAECOPIA2[[#This Row],[Categoria]]="Cereales",AlimentosSMAECOPIA2[[#This Row],[Proteina]],"")</f>
        <v/>
      </c>
      <c r="N1880" s="8">
        <f>AlimentosSMAECOPIA2[[#This Row],[Fibra]]/AlimentosSMAECOPIA2[[#This Row],[Peso_neto]]</f>
        <v>0</v>
      </c>
    </row>
    <row r="1881" spans="2:14" hidden="1" x14ac:dyDescent="0.25">
      <c r="B1881" s="17" t="s">
        <v>465</v>
      </c>
      <c r="C1881" s="3" t="s">
        <v>28</v>
      </c>
      <c r="D1881" s="4">
        <v>1.5</v>
      </c>
      <c r="E1881" s="2" t="s">
        <v>464</v>
      </c>
      <c r="F1881" s="4">
        <v>531</v>
      </c>
      <c r="G1881" s="4">
        <v>531</v>
      </c>
      <c r="H1881" s="4">
        <v>154</v>
      </c>
      <c r="I1881" s="4">
        <v>0</v>
      </c>
      <c r="J1881" s="4">
        <v>0</v>
      </c>
      <c r="K1881" s="4">
        <v>8.6999999999999993</v>
      </c>
      <c r="L1881" s="8">
        <v>0</v>
      </c>
      <c r="M1881" s="4" t="str">
        <f>IF(AlimentosSMAECOPIA2[[#This Row],[Categoria]]="Cereales",AlimentosSMAECOPIA2[[#This Row],[Proteina]],"")</f>
        <v/>
      </c>
      <c r="N1881" s="8">
        <f>AlimentosSMAECOPIA2[[#This Row],[Fibra]]/AlimentosSMAECOPIA2[[#This Row],[Peso_neto]]</f>
        <v>0</v>
      </c>
    </row>
    <row r="1882" spans="2:14" hidden="1" x14ac:dyDescent="0.25">
      <c r="B1882" s="17" t="s">
        <v>470</v>
      </c>
      <c r="C1882" s="3" t="s">
        <v>28</v>
      </c>
      <c r="D1882" s="4">
        <v>1</v>
      </c>
      <c r="E1882" s="2" t="s">
        <v>471</v>
      </c>
      <c r="F1882" s="4">
        <v>150</v>
      </c>
      <c r="G1882" s="4">
        <v>150</v>
      </c>
      <c r="H1882" s="4">
        <v>101</v>
      </c>
      <c r="I1882" s="4">
        <v>0</v>
      </c>
      <c r="J1882" s="4">
        <v>0</v>
      </c>
      <c r="K1882" s="4">
        <v>2.2999999999999998</v>
      </c>
      <c r="L1882" s="8">
        <v>0</v>
      </c>
      <c r="M1882" s="4" t="str">
        <f>IF(AlimentosSMAECOPIA2[[#This Row],[Categoria]]="Cereales",AlimentosSMAECOPIA2[[#This Row],[Proteina]],"")</f>
        <v/>
      </c>
      <c r="N1882" s="8">
        <f>AlimentosSMAECOPIA2[[#This Row],[Fibra]]/AlimentosSMAECOPIA2[[#This Row],[Peso_neto]]</f>
        <v>0</v>
      </c>
    </row>
    <row r="1883" spans="2:14" hidden="1" x14ac:dyDescent="0.25">
      <c r="B1883" s="17" t="s">
        <v>602</v>
      </c>
      <c r="C1883" s="3" t="s">
        <v>28</v>
      </c>
      <c r="D1883" s="4">
        <v>60</v>
      </c>
      <c r="E1883" s="2" t="s">
        <v>100</v>
      </c>
      <c r="F1883" s="4">
        <v>60</v>
      </c>
      <c r="G1883" s="4">
        <v>60</v>
      </c>
      <c r="H1883" s="4">
        <v>144</v>
      </c>
      <c r="I1883" s="4">
        <v>0</v>
      </c>
      <c r="J1883" s="4">
        <v>0</v>
      </c>
      <c r="K1883" s="4">
        <v>1.2</v>
      </c>
      <c r="L1883" s="8">
        <v>0</v>
      </c>
      <c r="M1883" s="4" t="str">
        <f>IF(AlimentosSMAECOPIA2[[#This Row],[Categoria]]="Cereales",AlimentosSMAECOPIA2[[#This Row],[Proteina]],"")</f>
        <v/>
      </c>
      <c r="N1883" s="8">
        <f>AlimentosSMAECOPIA2[[#This Row],[Fibra]]/AlimentosSMAECOPIA2[[#This Row],[Peso_neto]]</f>
        <v>0</v>
      </c>
    </row>
    <row r="1884" spans="2:14" hidden="1" x14ac:dyDescent="0.25">
      <c r="B1884" s="17" t="s">
        <v>641</v>
      </c>
      <c r="C1884" s="3" t="s">
        <v>28</v>
      </c>
      <c r="D1884" s="4">
        <v>40</v>
      </c>
      <c r="E1884" s="2" t="s">
        <v>100</v>
      </c>
      <c r="F1884" s="4">
        <v>40</v>
      </c>
      <c r="G1884" s="4">
        <v>40</v>
      </c>
      <c r="H1884" s="4">
        <v>148</v>
      </c>
      <c r="I1884" s="4">
        <v>0</v>
      </c>
      <c r="J1884" s="4">
        <v>0</v>
      </c>
      <c r="K1884" s="4">
        <v>16.600000000000001</v>
      </c>
      <c r="L1884" s="8">
        <v>0</v>
      </c>
      <c r="M1884" s="4" t="str">
        <f>IF(AlimentosSMAECOPIA2[[#This Row],[Categoria]]="Cereales",AlimentosSMAECOPIA2[[#This Row],[Proteina]],"")</f>
        <v/>
      </c>
      <c r="N1884" s="8">
        <f>AlimentosSMAECOPIA2[[#This Row],[Fibra]]/AlimentosSMAECOPIA2[[#This Row],[Peso_neto]]</f>
        <v>0</v>
      </c>
    </row>
    <row r="1885" spans="2:14" hidden="1" x14ac:dyDescent="0.25">
      <c r="B1885" s="17" t="s">
        <v>863</v>
      </c>
      <c r="C1885" s="3" t="s">
        <v>28</v>
      </c>
      <c r="D1885" s="4">
        <v>55</v>
      </c>
      <c r="E1885" s="2" t="s">
        <v>100</v>
      </c>
      <c r="F1885" s="4">
        <v>55</v>
      </c>
      <c r="G1885" s="4">
        <v>55</v>
      </c>
      <c r="H1885" s="4">
        <v>145</v>
      </c>
      <c r="I1885" s="4">
        <v>0</v>
      </c>
      <c r="J1885" s="4">
        <v>0</v>
      </c>
      <c r="K1885" s="4">
        <v>0</v>
      </c>
      <c r="L1885" s="8">
        <v>0</v>
      </c>
      <c r="M1885" s="4" t="str">
        <f>IF(AlimentosSMAECOPIA2[[#This Row],[Categoria]]="Cereales",AlimentosSMAECOPIA2[[#This Row],[Proteina]],"")</f>
        <v/>
      </c>
      <c r="N1885" s="8">
        <f>AlimentosSMAECOPIA2[[#This Row],[Fibra]]/AlimentosSMAECOPIA2[[#This Row],[Peso_neto]]</f>
        <v>0</v>
      </c>
    </row>
    <row r="1886" spans="2:14" hidden="1" x14ac:dyDescent="0.25">
      <c r="B1886" s="17" t="s">
        <v>1091</v>
      </c>
      <c r="C1886" s="3" t="s">
        <v>28</v>
      </c>
      <c r="D1886" s="4">
        <v>50</v>
      </c>
      <c r="E1886" s="2" t="s">
        <v>100</v>
      </c>
      <c r="F1886" s="4">
        <v>50</v>
      </c>
      <c r="G1886" s="4">
        <v>50</v>
      </c>
      <c r="H1886" s="4">
        <v>148</v>
      </c>
      <c r="I1886" s="4">
        <v>0</v>
      </c>
      <c r="J1886" s="4">
        <v>0</v>
      </c>
      <c r="K1886" s="4">
        <v>1.8</v>
      </c>
      <c r="L1886" s="8">
        <v>0</v>
      </c>
      <c r="M1886" s="4" t="str">
        <f>IF(AlimentosSMAECOPIA2[[#This Row],[Categoria]]="Cereales",AlimentosSMAECOPIA2[[#This Row],[Proteina]],"")</f>
        <v/>
      </c>
      <c r="N1886" s="8">
        <f>AlimentosSMAECOPIA2[[#This Row],[Fibra]]/AlimentosSMAECOPIA2[[#This Row],[Peso_neto]]</f>
        <v>0</v>
      </c>
    </row>
    <row r="1887" spans="2:14" hidden="1" x14ac:dyDescent="0.25">
      <c r="B1887" s="17" t="s">
        <v>1092</v>
      </c>
      <c r="C1887" s="3" t="s">
        <v>28</v>
      </c>
      <c r="D1887" s="4">
        <v>60</v>
      </c>
      <c r="E1887" s="2" t="s">
        <v>100</v>
      </c>
      <c r="F1887" s="4">
        <v>60</v>
      </c>
      <c r="G1887" s="4">
        <v>60</v>
      </c>
      <c r="H1887" s="4">
        <v>139</v>
      </c>
      <c r="I1887" s="4">
        <v>0</v>
      </c>
      <c r="J1887" s="4">
        <v>0</v>
      </c>
      <c r="K1887" s="4">
        <v>2.1</v>
      </c>
      <c r="L1887" s="8">
        <v>0</v>
      </c>
      <c r="M1887" s="4" t="str">
        <f>IF(AlimentosSMAECOPIA2[[#This Row],[Categoria]]="Cereales",AlimentosSMAECOPIA2[[#This Row],[Proteina]],"")</f>
        <v/>
      </c>
      <c r="N1887" s="8">
        <f>AlimentosSMAECOPIA2[[#This Row],[Fibra]]/AlimentosSMAECOPIA2[[#This Row],[Peso_neto]]</f>
        <v>0</v>
      </c>
    </row>
    <row r="1888" spans="2:14" hidden="1" x14ac:dyDescent="0.25">
      <c r="B1888" s="17" t="s">
        <v>1093</v>
      </c>
      <c r="C1888" s="3" t="s">
        <v>28</v>
      </c>
      <c r="D1888" s="4">
        <v>55</v>
      </c>
      <c r="E1888" s="2" t="s">
        <v>100</v>
      </c>
      <c r="F1888" s="4">
        <v>55</v>
      </c>
      <c r="G1888" s="4">
        <v>55</v>
      </c>
      <c r="H1888" s="4">
        <v>138</v>
      </c>
      <c r="I1888" s="4">
        <v>0</v>
      </c>
      <c r="J1888" s="4">
        <v>0</v>
      </c>
      <c r="K1888" s="4">
        <v>1.9</v>
      </c>
      <c r="L1888" s="8">
        <v>0</v>
      </c>
      <c r="M1888" s="4" t="str">
        <f>IF(AlimentosSMAECOPIA2[[#This Row],[Categoria]]="Cereales",AlimentosSMAECOPIA2[[#This Row],[Proteina]],"")</f>
        <v/>
      </c>
      <c r="N1888" s="8">
        <f>AlimentosSMAECOPIA2[[#This Row],[Fibra]]/AlimentosSMAECOPIA2[[#This Row],[Peso_neto]]</f>
        <v>0</v>
      </c>
    </row>
    <row r="1889" spans="2:14" hidden="1" x14ac:dyDescent="0.25">
      <c r="B1889" s="17" t="s">
        <v>1094</v>
      </c>
      <c r="C1889" s="3" t="s">
        <v>28</v>
      </c>
      <c r="D1889" s="4">
        <v>55</v>
      </c>
      <c r="E1889" s="2" t="s">
        <v>100</v>
      </c>
      <c r="F1889" s="4">
        <v>55</v>
      </c>
      <c r="G1889" s="4">
        <v>55</v>
      </c>
      <c r="H1889" s="4">
        <v>145</v>
      </c>
      <c r="I1889" s="4">
        <v>0</v>
      </c>
      <c r="J1889" s="4">
        <v>0</v>
      </c>
      <c r="K1889" s="4">
        <v>1.9</v>
      </c>
      <c r="L1889" s="8">
        <v>0</v>
      </c>
      <c r="M1889" s="4" t="str">
        <f>IF(AlimentosSMAECOPIA2[[#This Row],[Categoria]]="Cereales",AlimentosSMAECOPIA2[[#This Row],[Proteina]],"")</f>
        <v/>
      </c>
      <c r="N1889" s="8">
        <f>AlimentosSMAECOPIA2[[#This Row],[Fibra]]/AlimentosSMAECOPIA2[[#This Row],[Peso_neto]]</f>
        <v>0</v>
      </c>
    </row>
    <row r="1890" spans="2:14" hidden="1" x14ac:dyDescent="0.25">
      <c r="B1890" s="17" t="s">
        <v>1095</v>
      </c>
      <c r="C1890" s="3" t="s">
        <v>28</v>
      </c>
      <c r="D1890" s="4">
        <v>50</v>
      </c>
      <c r="E1890" s="2" t="s">
        <v>100</v>
      </c>
      <c r="F1890" s="4">
        <v>50</v>
      </c>
      <c r="G1890" s="4">
        <v>50</v>
      </c>
      <c r="H1890" s="4">
        <v>138</v>
      </c>
      <c r="I1890" s="4">
        <v>0</v>
      </c>
      <c r="J1890" s="4">
        <v>0</v>
      </c>
      <c r="K1890" s="4">
        <v>1.8</v>
      </c>
      <c r="L1890" s="8">
        <v>0</v>
      </c>
      <c r="M1890" s="4" t="str">
        <f>IF(AlimentosSMAECOPIA2[[#This Row],[Categoria]]="Cereales",AlimentosSMAECOPIA2[[#This Row],[Proteina]],"")</f>
        <v/>
      </c>
      <c r="N1890" s="8">
        <f>AlimentosSMAECOPIA2[[#This Row],[Fibra]]/AlimentosSMAECOPIA2[[#This Row],[Peso_neto]]</f>
        <v>0</v>
      </c>
    </row>
    <row r="1891" spans="2:14" hidden="1" x14ac:dyDescent="0.25">
      <c r="B1891" s="17" t="s">
        <v>1096</v>
      </c>
      <c r="C1891" s="3" t="s">
        <v>28</v>
      </c>
      <c r="D1891" s="4">
        <v>60</v>
      </c>
      <c r="E1891" s="2" t="s">
        <v>100</v>
      </c>
      <c r="F1891" s="4">
        <v>60</v>
      </c>
      <c r="G1891" s="4">
        <v>60</v>
      </c>
      <c r="H1891" s="4">
        <v>134</v>
      </c>
      <c r="I1891" s="4">
        <v>0</v>
      </c>
      <c r="J1891" s="4">
        <v>0</v>
      </c>
      <c r="K1891" s="4">
        <v>21</v>
      </c>
      <c r="L1891" s="8">
        <v>0</v>
      </c>
      <c r="M1891" s="4" t="str">
        <f>IF(AlimentosSMAECOPIA2[[#This Row],[Categoria]]="Cereales",AlimentosSMAECOPIA2[[#This Row],[Proteina]],"")</f>
        <v/>
      </c>
      <c r="N1891" s="8">
        <f>AlimentosSMAECOPIA2[[#This Row],[Fibra]]/AlimentosSMAECOPIA2[[#This Row],[Peso_neto]]</f>
        <v>0</v>
      </c>
    </row>
    <row r="1892" spans="2:14" hidden="1" x14ac:dyDescent="0.25">
      <c r="B1892" s="17" t="s">
        <v>1097</v>
      </c>
      <c r="C1892" s="3" t="s">
        <v>28</v>
      </c>
      <c r="D1892" s="4">
        <v>45</v>
      </c>
      <c r="E1892" s="2" t="s">
        <v>100</v>
      </c>
      <c r="F1892" s="4">
        <v>45</v>
      </c>
      <c r="G1892" s="4">
        <v>45</v>
      </c>
      <c r="H1892" s="4">
        <v>147</v>
      </c>
      <c r="I1892" s="4">
        <v>0</v>
      </c>
      <c r="J1892" s="4">
        <v>0</v>
      </c>
      <c r="K1892" s="4">
        <v>21.1</v>
      </c>
      <c r="L1892" s="8">
        <v>0</v>
      </c>
      <c r="M1892" s="4" t="str">
        <f>IF(AlimentosSMAECOPIA2[[#This Row],[Categoria]]="Cereales",AlimentosSMAECOPIA2[[#This Row],[Proteina]],"")</f>
        <v/>
      </c>
      <c r="N1892" s="8">
        <f>AlimentosSMAECOPIA2[[#This Row],[Fibra]]/AlimentosSMAECOPIA2[[#This Row],[Peso_neto]]</f>
        <v>0</v>
      </c>
    </row>
    <row r="1893" spans="2:14" hidden="1" x14ac:dyDescent="0.25">
      <c r="B1893" s="17" t="s">
        <v>1098</v>
      </c>
      <c r="C1893" s="3" t="s">
        <v>28</v>
      </c>
      <c r="D1893" s="4">
        <v>45</v>
      </c>
      <c r="E1893" s="2" t="s">
        <v>100</v>
      </c>
      <c r="F1893" s="4">
        <v>45</v>
      </c>
      <c r="G1893" s="4">
        <v>45</v>
      </c>
      <c r="H1893" s="4">
        <v>147</v>
      </c>
      <c r="I1893" s="4">
        <v>0</v>
      </c>
      <c r="J1893" s="4">
        <v>0</v>
      </c>
      <c r="K1893" s="4">
        <v>9.4</v>
      </c>
      <c r="L1893" s="8">
        <v>0</v>
      </c>
      <c r="M1893" s="4" t="str">
        <f>IF(AlimentosSMAECOPIA2[[#This Row],[Categoria]]="Cereales",AlimentosSMAECOPIA2[[#This Row],[Proteina]],"")</f>
        <v/>
      </c>
      <c r="N1893" s="8">
        <f>AlimentosSMAECOPIA2[[#This Row],[Fibra]]/AlimentosSMAECOPIA2[[#This Row],[Peso_neto]]</f>
        <v>0</v>
      </c>
    </row>
    <row r="1894" spans="2:14" hidden="1" x14ac:dyDescent="0.25">
      <c r="B1894" s="17" t="s">
        <v>1099</v>
      </c>
      <c r="C1894" s="3" t="s">
        <v>28</v>
      </c>
      <c r="D1894" s="4">
        <v>45</v>
      </c>
      <c r="E1894" s="2" t="s">
        <v>100</v>
      </c>
      <c r="F1894" s="4">
        <v>45</v>
      </c>
      <c r="G1894" s="4">
        <v>45</v>
      </c>
      <c r="H1894" s="4">
        <v>147</v>
      </c>
      <c r="I1894" s="4">
        <v>0</v>
      </c>
      <c r="J1894" s="4">
        <v>0</v>
      </c>
      <c r="K1894" s="4">
        <v>9.4</v>
      </c>
      <c r="L1894" s="8">
        <v>0</v>
      </c>
      <c r="M1894" s="4" t="str">
        <f>IF(AlimentosSMAECOPIA2[[#This Row],[Categoria]]="Cereales",AlimentosSMAECOPIA2[[#This Row],[Proteina]],"")</f>
        <v/>
      </c>
      <c r="N1894" s="8">
        <f>AlimentosSMAECOPIA2[[#This Row],[Fibra]]/AlimentosSMAECOPIA2[[#This Row],[Peso_neto]]</f>
        <v>0</v>
      </c>
    </row>
    <row r="1895" spans="2:14" hidden="1" x14ac:dyDescent="0.25">
      <c r="B1895" s="17" t="s">
        <v>1100</v>
      </c>
      <c r="C1895" s="3" t="s">
        <v>28</v>
      </c>
      <c r="D1895" s="4">
        <v>65</v>
      </c>
      <c r="E1895" s="2" t="s">
        <v>100</v>
      </c>
      <c r="F1895" s="4">
        <v>65</v>
      </c>
      <c r="G1895" s="4">
        <v>65</v>
      </c>
      <c r="H1895" s="4">
        <v>146</v>
      </c>
      <c r="I1895" s="4">
        <v>0</v>
      </c>
      <c r="J1895" s="4">
        <v>0</v>
      </c>
      <c r="K1895" s="4">
        <v>22.8</v>
      </c>
      <c r="L1895" s="8">
        <v>0</v>
      </c>
      <c r="M1895" s="4" t="str">
        <f>IF(AlimentosSMAECOPIA2[[#This Row],[Categoria]]="Cereales",AlimentosSMAECOPIA2[[#This Row],[Proteina]],"")</f>
        <v/>
      </c>
      <c r="N1895" s="8">
        <f>AlimentosSMAECOPIA2[[#This Row],[Fibra]]/AlimentosSMAECOPIA2[[#This Row],[Peso_neto]]</f>
        <v>0</v>
      </c>
    </row>
    <row r="1896" spans="2:14" hidden="1" x14ac:dyDescent="0.25">
      <c r="B1896" s="17" t="s">
        <v>1346</v>
      </c>
      <c r="C1896" s="3" t="s">
        <v>28</v>
      </c>
      <c r="D1896" s="4">
        <v>90</v>
      </c>
      <c r="E1896" s="2" t="s">
        <v>100</v>
      </c>
      <c r="F1896" s="4">
        <v>90</v>
      </c>
      <c r="G1896" s="4">
        <v>90</v>
      </c>
      <c r="H1896" s="4">
        <v>145</v>
      </c>
      <c r="I1896" s="4">
        <v>0</v>
      </c>
      <c r="J1896" s="4">
        <v>0</v>
      </c>
      <c r="K1896" s="4">
        <v>11.7</v>
      </c>
      <c r="L1896" s="8">
        <v>0</v>
      </c>
      <c r="M1896" s="4" t="str">
        <f>IF(AlimentosSMAECOPIA2[[#This Row],[Categoria]]="Cereales",AlimentosSMAECOPIA2[[#This Row],[Proteina]],"")</f>
        <v/>
      </c>
      <c r="N1896" s="8">
        <f>AlimentosSMAECOPIA2[[#This Row],[Fibra]]/AlimentosSMAECOPIA2[[#This Row],[Peso_neto]]</f>
        <v>0</v>
      </c>
    </row>
    <row r="1897" spans="2:14" hidden="1" x14ac:dyDescent="0.25">
      <c r="B1897" s="17" t="s">
        <v>1671</v>
      </c>
      <c r="C1897" s="3" t="s">
        <v>28</v>
      </c>
      <c r="D1897" s="4">
        <v>1</v>
      </c>
      <c r="E1897" s="2" t="s">
        <v>1672</v>
      </c>
      <c r="F1897" s="4">
        <v>330</v>
      </c>
      <c r="G1897" s="4">
        <v>330</v>
      </c>
      <c r="H1897" s="4">
        <v>155</v>
      </c>
      <c r="I1897" s="4">
        <v>0</v>
      </c>
      <c r="J1897" s="4">
        <v>0</v>
      </c>
      <c r="K1897" s="4">
        <v>20.100000000000001</v>
      </c>
      <c r="L1897" s="8">
        <v>0</v>
      </c>
      <c r="M1897" s="4" t="str">
        <f>IF(AlimentosSMAECOPIA2[[#This Row],[Categoria]]="Cereales",AlimentosSMAECOPIA2[[#This Row],[Proteina]],"")</f>
        <v/>
      </c>
      <c r="N1897" s="8">
        <f>AlimentosSMAECOPIA2[[#This Row],[Fibra]]/AlimentosSMAECOPIA2[[#This Row],[Peso_neto]]</f>
        <v>0</v>
      </c>
    </row>
    <row r="1898" spans="2:14" hidden="1" x14ac:dyDescent="0.25">
      <c r="B1898" s="17" t="s">
        <v>1811</v>
      </c>
      <c r="C1898" s="3" t="s">
        <v>28</v>
      </c>
      <c r="D1898" s="4">
        <v>60</v>
      </c>
      <c r="E1898" s="2" t="s">
        <v>100</v>
      </c>
      <c r="F1898" s="4">
        <v>60</v>
      </c>
      <c r="G1898" s="4">
        <v>60</v>
      </c>
      <c r="H1898" s="4">
        <v>141</v>
      </c>
      <c r="I1898" s="4">
        <v>0</v>
      </c>
      <c r="J1898" s="4">
        <v>0</v>
      </c>
      <c r="K1898" s="4">
        <v>14.1</v>
      </c>
      <c r="L1898" s="8">
        <v>0</v>
      </c>
      <c r="M1898" s="4" t="str">
        <f>IF(AlimentosSMAECOPIA2[[#This Row],[Categoria]]="Cereales",AlimentosSMAECOPIA2[[#This Row],[Proteina]],"")</f>
        <v/>
      </c>
      <c r="N1898" s="8">
        <f>AlimentosSMAECOPIA2[[#This Row],[Fibra]]/AlimentosSMAECOPIA2[[#This Row],[Peso_neto]]</f>
        <v>0</v>
      </c>
    </row>
    <row r="1899" spans="2:14" hidden="1" x14ac:dyDescent="0.25">
      <c r="B1899" s="17" t="s">
        <v>1813</v>
      </c>
      <c r="C1899" s="3" t="s">
        <v>28</v>
      </c>
      <c r="D1899" s="4">
        <v>60</v>
      </c>
      <c r="E1899" s="2" t="s">
        <v>100</v>
      </c>
      <c r="F1899" s="4">
        <v>60</v>
      </c>
      <c r="G1899" s="4">
        <v>60</v>
      </c>
      <c r="H1899" s="4">
        <v>139</v>
      </c>
      <c r="I1899" s="4">
        <v>0</v>
      </c>
      <c r="J1899" s="4">
        <v>0</v>
      </c>
      <c r="K1899" s="4">
        <v>0</v>
      </c>
      <c r="L1899" s="8">
        <v>0</v>
      </c>
      <c r="M1899" s="4" t="str">
        <f>IF(AlimentosSMAECOPIA2[[#This Row],[Categoria]]="Cereales",AlimentosSMAECOPIA2[[#This Row],[Proteina]],"")</f>
        <v/>
      </c>
      <c r="N1899" s="8">
        <f>AlimentosSMAECOPIA2[[#This Row],[Fibra]]/AlimentosSMAECOPIA2[[#This Row],[Peso_neto]]</f>
        <v>0</v>
      </c>
    </row>
    <row r="1900" spans="2:14" hidden="1" x14ac:dyDescent="0.25">
      <c r="B1900" s="17" t="s">
        <v>1898</v>
      </c>
      <c r="C1900" s="3" t="s">
        <v>28</v>
      </c>
      <c r="D1900" s="4">
        <v>2</v>
      </c>
      <c r="E1900" s="2" t="s">
        <v>471</v>
      </c>
      <c r="F1900" s="4">
        <v>300</v>
      </c>
      <c r="G1900" s="4">
        <v>300</v>
      </c>
      <c r="H1900" s="4">
        <v>150</v>
      </c>
      <c r="I1900" s="4">
        <v>0</v>
      </c>
      <c r="J1900" s="4">
        <v>0</v>
      </c>
      <c r="K1900" s="4">
        <v>18</v>
      </c>
      <c r="L1900" s="8">
        <v>0</v>
      </c>
      <c r="M1900" s="4" t="str">
        <f>IF(AlimentosSMAECOPIA2[[#This Row],[Categoria]]="Cereales",AlimentosSMAECOPIA2[[#This Row],[Proteina]],"")</f>
        <v/>
      </c>
      <c r="N1900" s="8">
        <f>AlimentosSMAECOPIA2[[#This Row],[Fibra]]/AlimentosSMAECOPIA2[[#This Row],[Peso_neto]]</f>
        <v>0</v>
      </c>
    </row>
    <row r="1901" spans="2:14" hidden="1" x14ac:dyDescent="0.25">
      <c r="B1901" s="17" t="s">
        <v>1935</v>
      </c>
      <c r="C1901" s="3" t="s">
        <v>28</v>
      </c>
      <c r="D1901" s="4">
        <v>55</v>
      </c>
      <c r="E1901" s="2" t="s">
        <v>100</v>
      </c>
      <c r="F1901" s="4">
        <v>55</v>
      </c>
      <c r="G1901" s="4">
        <v>55</v>
      </c>
      <c r="H1901" s="4">
        <v>146</v>
      </c>
      <c r="I1901" s="4">
        <v>0</v>
      </c>
      <c r="J1901" s="4">
        <v>0</v>
      </c>
      <c r="K1901" s="4">
        <v>0</v>
      </c>
      <c r="L1901" s="8">
        <v>0</v>
      </c>
      <c r="M1901" s="4" t="str">
        <f>IF(AlimentosSMAECOPIA2[[#This Row],[Categoria]]="Cereales",AlimentosSMAECOPIA2[[#This Row],[Proteina]],"")</f>
        <v/>
      </c>
      <c r="N1901" s="8">
        <f>AlimentosSMAECOPIA2[[#This Row],[Fibra]]/AlimentosSMAECOPIA2[[#This Row],[Peso_neto]]</f>
        <v>0</v>
      </c>
    </row>
    <row r="1902" spans="2:14" hidden="1" x14ac:dyDescent="0.25">
      <c r="B1902" s="17" t="s">
        <v>1988</v>
      </c>
      <c r="C1902" s="3" t="s">
        <v>28</v>
      </c>
      <c r="D1902" s="4">
        <v>60</v>
      </c>
      <c r="E1902" s="2" t="s">
        <v>100</v>
      </c>
      <c r="F1902" s="4">
        <v>60</v>
      </c>
      <c r="G1902" s="4">
        <v>60</v>
      </c>
      <c r="H1902" s="4">
        <v>134</v>
      </c>
      <c r="I1902" s="4">
        <v>0</v>
      </c>
      <c r="J1902" s="4">
        <v>0</v>
      </c>
      <c r="K1902" s="4">
        <v>0.2</v>
      </c>
      <c r="L1902" s="8">
        <v>0</v>
      </c>
      <c r="M1902" s="4" t="str">
        <f>IF(AlimentosSMAECOPIA2[[#This Row],[Categoria]]="Cereales",AlimentosSMAECOPIA2[[#This Row],[Proteina]],"")</f>
        <v/>
      </c>
      <c r="N1902" s="8">
        <f>AlimentosSMAECOPIA2[[#This Row],[Fibra]]/AlimentosSMAECOPIA2[[#This Row],[Peso_neto]]</f>
        <v>0</v>
      </c>
    </row>
    <row r="1903" spans="2:14" hidden="1" x14ac:dyDescent="0.25">
      <c r="B1903" s="17" t="s">
        <v>2001</v>
      </c>
      <c r="C1903" s="3" t="s">
        <v>28</v>
      </c>
      <c r="D1903" s="4">
        <v>1</v>
      </c>
      <c r="E1903" s="2" t="s">
        <v>471</v>
      </c>
      <c r="F1903" s="4">
        <v>100</v>
      </c>
      <c r="G1903" s="4">
        <v>100</v>
      </c>
      <c r="H1903" s="4">
        <v>137</v>
      </c>
      <c r="I1903" s="4">
        <v>0</v>
      </c>
      <c r="J1903" s="4">
        <v>0</v>
      </c>
      <c r="K1903" s="4">
        <v>7.7</v>
      </c>
      <c r="L1903" s="8">
        <v>0</v>
      </c>
      <c r="M1903" s="4" t="str">
        <f>IF(AlimentosSMAECOPIA2[[#This Row],[Categoria]]="Cereales",AlimentosSMAECOPIA2[[#This Row],[Proteina]],"")</f>
        <v/>
      </c>
      <c r="N1903" s="8">
        <f>AlimentosSMAECOPIA2[[#This Row],[Fibra]]/AlimentosSMAECOPIA2[[#This Row],[Peso_neto]]</f>
        <v>0</v>
      </c>
    </row>
    <row r="1904" spans="2:14" hidden="1" x14ac:dyDescent="0.25">
      <c r="B1904" s="17" t="s">
        <v>2002</v>
      </c>
      <c r="C1904" s="3" t="s">
        <v>28</v>
      </c>
      <c r="D1904" s="4">
        <v>1</v>
      </c>
      <c r="E1904" s="2" t="s">
        <v>471</v>
      </c>
      <c r="F1904" s="4">
        <v>100</v>
      </c>
      <c r="G1904" s="4">
        <v>100</v>
      </c>
      <c r="H1904" s="4">
        <v>160</v>
      </c>
      <c r="I1904" s="4">
        <v>0</v>
      </c>
      <c r="J1904" s="4">
        <v>0</v>
      </c>
      <c r="K1904" s="4">
        <v>13.7</v>
      </c>
      <c r="L1904" s="8">
        <v>0</v>
      </c>
      <c r="M1904" s="4" t="str">
        <f>IF(AlimentosSMAECOPIA2[[#This Row],[Categoria]]="Cereales",AlimentosSMAECOPIA2[[#This Row],[Proteina]],"")</f>
        <v/>
      </c>
      <c r="N1904" s="8">
        <f>AlimentosSMAECOPIA2[[#This Row],[Fibra]]/AlimentosSMAECOPIA2[[#This Row],[Peso_neto]]</f>
        <v>0</v>
      </c>
    </row>
    <row r="1905" spans="2:14" hidden="1" x14ac:dyDescent="0.25">
      <c r="B1905" s="17" t="s">
        <v>2003</v>
      </c>
      <c r="C1905" s="3" t="s">
        <v>28</v>
      </c>
      <c r="D1905" s="4">
        <v>2</v>
      </c>
      <c r="E1905" s="2" t="s">
        <v>471</v>
      </c>
      <c r="F1905" s="4">
        <v>200</v>
      </c>
      <c r="G1905" s="4">
        <v>200</v>
      </c>
      <c r="H1905" s="4">
        <v>164</v>
      </c>
      <c r="I1905" s="4">
        <v>0</v>
      </c>
      <c r="J1905" s="4">
        <v>0</v>
      </c>
      <c r="K1905" s="4">
        <v>5.2</v>
      </c>
      <c r="L1905" s="8">
        <v>0</v>
      </c>
      <c r="M1905" s="4" t="str">
        <f>IF(AlimentosSMAECOPIA2[[#This Row],[Categoria]]="Cereales",AlimentosSMAECOPIA2[[#This Row],[Proteina]],"")</f>
        <v/>
      </c>
      <c r="N1905" s="8">
        <f>AlimentosSMAECOPIA2[[#This Row],[Fibra]]/AlimentosSMAECOPIA2[[#This Row],[Peso_neto]]</f>
        <v>0</v>
      </c>
    </row>
    <row r="1906" spans="2:14" hidden="1" x14ac:dyDescent="0.25">
      <c r="B1906" s="17" t="s">
        <v>2004</v>
      </c>
      <c r="C1906" s="3" t="s">
        <v>28</v>
      </c>
      <c r="D1906" s="4">
        <v>1</v>
      </c>
      <c r="E1906" s="2" t="s">
        <v>471</v>
      </c>
      <c r="F1906" s="4">
        <v>150</v>
      </c>
      <c r="G1906" s="4">
        <v>150</v>
      </c>
      <c r="H1906" s="4">
        <v>191</v>
      </c>
      <c r="I1906" s="4">
        <v>0</v>
      </c>
      <c r="J1906" s="4">
        <v>0</v>
      </c>
      <c r="K1906" s="4">
        <v>15</v>
      </c>
      <c r="L1906" s="8">
        <v>0</v>
      </c>
      <c r="M1906" s="4" t="str">
        <f>IF(AlimentosSMAECOPIA2[[#This Row],[Categoria]]="Cereales",AlimentosSMAECOPIA2[[#This Row],[Proteina]],"")</f>
        <v/>
      </c>
      <c r="N1906" s="8">
        <f>AlimentosSMAECOPIA2[[#This Row],[Fibra]]/AlimentosSMAECOPIA2[[#This Row],[Peso_neto]]</f>
        <v>0</v>
      </c>
    </row>
    <row r="1907" spans="2:14" hidden="1" x14ac:dyDescent="0.25">
      <c r="B1907" s="17" t="s">
        <v>2005</v>
      </c>
      <c r="C1907" s="3" t="s">
        <v>28</v>
      </c>
      <c r="D1907" s="4">
        <v>2</v>
      </c>
      <c r="E1907" s="2" t="s">
        <v>471</v>
      </c>
      <c r="F1907" s="4">
        <v>200</v>
      </c>
      <c r="G1907" s="4">
        <v>200</v>
      </c>
      <c r="H1907" s="4">
        <v>166</v>
      </c>
      <c r="I1907" s="4">
        <v>0</v>
      </c>
      <c r="J1907" s="4">
        <v>0</v>
      </c>
      <c r="K1907" s="4">
        <v>5.4</v>
      </c>
      <c r="L1907" s="8">
        <v>0</v>
      </c>
      <c r="M1907" s="4" t="str">
        <f>IF(AlimentosSMAECOPIA2[[#This Row],[Categoria]]="Cereales",AlimentosSMAECOPIA2[[#This Row],[Proteina]],"")</f>
        <v/>
      </c>
      <c r="N1907" s="8">
        <f>AlimentosSMAECOPIA2[[#This Row],[Fibra]]/AlimentosSMAECOPIA2[[#This Row],[Peso_neto]]</f>
        <v>0</v>
      </c>
    </row>
    <row r="1908" spans="2:14" hidden="1" x14ac:dyDescent="0.25">
      <c r="B1908" s="17" t="s">
        <v>2006</v>
      </c>
      <c r="C1908" s="3" t="s">
        <v>28</v>
      </c>
      <c r="D1908" s="4">
        <v>1</v>
      </c>
      <c r="E1908" s="2" t="s">
        <v>471</v>
      </c>
      <c r="F1908" s="4">
        <v>150</v>
      </c>
      <c r="G1908" s="4">
        <v>150</v>
      </c>
      <c r="H1908" s="4">
        <v>101</v>
      </c>
      <c r="I1908" s="4">
        <v>0</v>
      </c>
      <c r="J1908" s="4">
        <v>0</v>
      </c>
      <c r="K1908" s="4">
        <v>2.2999999999999998</v>
      </c>
      <c r="L1908" s="8">
        <v>0</v>
      </c>
      <c r="M1908" s="4" t="str">
        <f>IF(AlimentosSMAECOPIA2[[#This Row],[Categoria]]="Cereales",AlimentosSMAECOPIA2[[#This Row],[Proteina]],"")</f>
        <v/>
      </c>
      <c r="N1908" s="8">
        <f>AlimentosSMAECOPIA2[[#This Row],[Fibra]]/AlimentosSMAECOPIA2[[#This Row],[Peso_neto]]</f>
        <v>0</v>
      </c>
    </row>
    <row r="1909" spans="2:14" hidden="1" x14ac:dyDescent="0.25">
      <c r="B1909" s="17" t="s">
        <v>2007</v>
      </c>
      <c r="C1909" s="3" t="s">
        <v>28</v>
      </c>
      <c r="D1909" s="4">
        <v>2</v>
      </c>
      <c r="E1909" s="2" t="s">
        <v>471</v>
      </c>
      <c r="F1909" s="4">
        <v>200</v>
      </c>
      <c r="G1909" s="4">
        <v>200</v>
      </c>
      <c r="H1909" s="4">
        <v>134</v>
      </c>
      <c r="I1909" s="4">
        <v>0</v>
      </c>
      <c r="J1909" s="4">
        <v>0</v>
      </c>
      <c r="K1909" s="4">
        <v>2.7</v>
      </c>
      <c r="L1909" s="8">
        <v>0</v>
      </c>
      <c r="M1909" s="4" t="str">
        <f>IF(AlimentosSMAECOPIA2[[#This Row],[Categoria]]="Cereales",AlimentosSMAECOPIA2[[#This Row],[Proteina]],"")</f>
        <v/>
      </c>
      <c r="N1909" s="8">
        <f>AlimentosSMAECOPIA2[[#This Row],[Fibra]]/AlimentosSMAECOPIA2[[#This Row],[Peso_neto]]</f>
        <v>0</v>
      </c>
    </row>
    <row r="1910" spans="2:14" hidden="1" x14ac:dyDescent="0.25">
      <c r="B1910" s="17" t="s">
        <v>2008</v>
      </c>
      <c r="C1910" s="3" t="s">
        <v>28</v>
      </c>
      <c r="D1910" s="4">
        <v>2</v>
      </c>
      <c r="E1910" s="2" t="s">
        <v>471</v>
      </c>
      <c r="F1910" s="4">
        <v>200</v>
      </c>
      <c r="G1910" s="4">
        <v>200</v>
      </c>
      <c r="H1910" s="4">
        <v>170</v>
      </c>
      <c r="I1910" s="4">
        <v>0</v>
      </c>
      <c r="J1910" s="4">
        <v>0</v>
      </c>
      <c r="K1910" s="4">
        <v>5.2</v>
      </c>
      <c r="L1910" s="8">
        <v>0</v>
      </c>
      <c r="M1910" s="4" t="str">
        <f>IF(AlimentosSMAECOPIA2[[#This Row],[Categoria]]="Cereales",AlimentosSMAECOPIA2[[#This Row],[Proteina]],"")</f>
        <v/>
      </c>
      <c r="N1910" s="8">
        <f>AlimentosSMAECOPIA2[[#This Row],[Fibra]]/AlimentosSMAECOPIA2[[#This Row],[Peso_neto]]</f>
        <v>0</v>
      </c>
    </row>
    <row r="1911" spans="2:14" hidden="1" x14ac:dyDescent="0.25">
      <c r="B1911" s="17" t="s">
        <v>2009</v>
      </c>
      <c r="C1911" s="3" t="s">
        <v>28</v>
      </c>
      <c r="D1911" s="4">
        <v>60</v>
      </c>
      <c r="E1911" s="2" t="s">
        <v>100</v>
      </c>
      <c r="F1911" s="4">
        <v>60</v>
      </c>
      <c r="G1911" s="4">
        <v>60</v>
      </c>
      <c r="H1911" s="4">
        <v>139</v>
      </c>
      <c r="I1911" s="4">
        <v>0</v>
      </c>
      <c r="J1911" s="4">
        <v>0</v>
      </c>
      <c r="K1911" s="4">
        <v>0</v>
      </c>
      <c r="L1911" s="8">
        <v>0</v>
      </c>
      <c r="M1911" s="4" t="str">
        <f>IF(AlimentosSMAECOPIA2[[#This Row],[Categoria]]="Cereales",AlimentosSMAECOPIA2[[#This Row],[Proteina]],"")</f>
        <v/>
      </c>
      <c r="N1911" s="8">
        <f>AlimentosSMAECOPIA2[[#This Row],[Fibra]]/AlimentosSMAECOPIA2[[#This Row],[Peso_neto]]</f>
        <v>0</v>
      </c>
    </row>
    <row r="1912" spans="2:14" hidden="1" x14ac:dyDescent="0.25">
      <c r="B1912" s="17" t="s">
        <v>2015</v>
      </c>
      <c r="C1912" s="3" t="s">
        <v>28</v>
      </c>
      <c r="D1912" s="4">
        <v>55</v>
      </c>
      <c r="E1912" s="2" t="s">
        <v>100</v>
      </c>
      <c r="F1912" s="4">
        <v>55</v>
      </c>
      <c r="G1912" s="4">
        <v>55</v>
      </c>
      <c r="H1912" s="4">
        <v>138</v>
      </c>
      <c r="I1912" s="4">
        <v>0</v>
      </c>
      <c r="J1912" s="4">
        <v>0</v>
      </c>
      <c r="K1912" s="4">
        <v>0.1</v>
      </c>
      <c r="L1912" s="8">
        <v>0</v>
      </c>
      <c r="M1912" s="4" t="str">
        <f>IF(AlimentosSMAECOPIA2[[#This Row],[Categoria]]="Cereales",AlimentosSMAECOPIA2[[#This Row],[Proteina]],"")</f>
        <v/>
      </c>
      <c r="N1912" s="8">
        <f>AlimentosSMAECOPIA2[[#This Row],[Fibra]]/AlimentosSMAECOPIA2[[#This Row],[Peso_neto]]</f>
        <v>0</v>
      </c>
    </row>
    <row r="1913" spans="2:14" hidden="1" x14ac:dyDescent="0.25">
      <c r="B1913" s="17" t="s">
        <v>137</v>
      </c>
      <c r="C1913" s="3" t="s">
        <v>2040</v>
      </c>
      <c r="D1913" s="4">
        <v>2.5</v>
      </c>
      <c r="E1913" s="2" t="s">
        <v>50</v>
      </c>
      <c r="F1913" s="4">
        <v>330</v>
      </c>
      <c r="G1913" s="4">
        <v>330</v>
      </c>
      <c r="H1913" s="4">
        <v>70</v>
      </c>
      <c r="I1913" s="4">
        <v>7</v>
      </c>
      <c r="J1913" s="4">
        <v>0.5</v>
      </c>
      <c r="K1913" s="4">
        <v>13.5</v>
      </c>
      <c r="L1913" s="8">
        <v>0</v>
      </c>
      <c r="M1913" s="4">
        <f>IF(AlimentosSMAECOPIA2[[#This Row],[Categoria]]="Cereales",AlimentosSMAECOPIA2[[#This Row],[Proteina]],"")</f>
        <v>7</v>
      </c>
      <c r="N1913" s="8">
        <f>AlimentosSMAECOPIA2[[#This Row],[Fibra]]/AlimentosSMAECOPIA2[[#This Row],[Peso_neto]]</f>
        <v>0</v>
      </c>
    </row>
    <row r="1914" spans="2:14" hidden="1" x14ac:dyDescent="0.25">
      <c r="B1914" s="17" t="s">
        <v>158</v>
      </c>
      <c r="C1914" s="3" t="s">
        <v>2040</v>
      </c>
      <c r="D1914" s="4">
        <v>20</v>
      </c>
      <c r="E1914" s="2" t="s">
        <v>10</v>
      </c>
      <c r="F1914" s="4">
        <v>20</v>
      </c>
      <c r="G1914" s="4">
        <v>20</v>
      </c>
      <c r="H1914" s="4">
        <v>72</v>
      </c>
      <c r="I1914" s="4">
        <v>1.3</v>
      </c>
      <c r="J1914" s="4">
        <v>0.1</v>
      </c>
      <c r="K1914" s="4">
        <v>15.9</v>
      </c>
      <c r="L1914" s="8">
        <v>0</v>
      </c>
      <c r="M1914" s="4">
        <f>IF(AlimentosSMAECOPIA2[[#This Row],[Categoria]]="Cereales",AlimentosSMAECOPIA2[[#This Row],[Proteina]],"")</f>
        <v>1.3</v>
      </c>
      <c r="N1914" s="8">
        <f>AlimentosSMAECOPIA2[[#This Row],[Fibra]]/AlimentosSMAECOPIA2[[#This Row],[Peso_neto]]</f>
        <v>0</v>
      </c>
    </row>
    <row r="1915" spans="2:14" hidden="1" x14ac:dyDescent="0.25">
      <c r="B1915" s="17" t="s">
        <v>165</v>
      </c>
      <c r="C1915" s="3" t="s">
        <v>2040</v>
      </c>
      <c r="D1915" s="4">
        <v>20</v>
      </c>
      <c r="E1915" s="2" t="s">
        <v>10</v>
      </c>
      <c r="F1915" s="4">
        <v>20</v>
      </c>
      <c r="G1915" s="4">
        <v>20</v>
      </c>
      <c r="H1915" s="4">
        <v>72</v>
      </c>
      <c r="I1915" s="4">
        <v>1.3</v>
      </c>
      <c r="J1915" s="4">
        <v>0.1</v>
      </c>
      <c r="K1915" s="4">
        <v>15.9</v>
      </c>
      <c r="L1915" s="8">
        <v>0</v>
      </c>
      <c r="M1915" s="4">
        <f>IF(AlimentosSMAECOPIA2[[#This Row],[Categoria]]="Cereales",AlimentosSMAECOPIA2[[#This Row],[Proteina]],"")</f>
        <v>1.3</v>
      </c>
      <c r="N1915" s="8">
        <f>AlimentosSMAECOPIA2[[#This Row],[Fibra]]/AlimentosSMAECOPIA2[[#This Row],[Peso_neto]]</f>
        <v>0</v>
      </c>
    </row>
    <row r="1916" spans="2:14" hidden="1" x14ac:dyDescent="0.25">
      <c r="B1916" s="17" t="s">
        <v>174</v>
      </c>
      <c r="C1916" s="3" t="s">
        <v>2040</v>
      </c>
      <c r="D1916" s="4">
        <v>7</v>
      </c>
      <c r="E1916" s="2" t="s">
        <v>15</v>
      </c>
      <c r="F1916" s="4">
        <v>18</v>
      </c>
      <c r="G1916" s="4">
        <v>18</v>
      </c>
      <c r="H1916" s="4">
        <v>68</v>
      </c>
      <c r="I1916" s="4">
        <v>0</v>
      </c>
      <c r="J1916" s="4">
        <v>0</v>
      </c>
      <c r="K1916" s="4">
        <v>16.399999999999999</v>
      </c>
      <c r="L1916" s="8">
        <v>0</v>
      </c>
      <c r="M1916" s="4">
        <f>IF(AlimentosSMAECOPIA2[[#This Row],[Categoria]]="Cereales",AlimentosSMAECOPIA2[[#This Row],[Proteina]],"")</f>
        <v>0</v>
      </c>
      <c r="N1916" s="8">
        <f>AlimentosSMAECOPIA2[[#This Row],[Fibra]]/AlimentosSMAECOPIA2[[#This Row],[Peso_neto]]</f>
        <v>0</v>
      </c>
    </row>
    <row r="1917" spans="2:14" hidden="1" x14ac:dyDescent="0.25">
      <c r="B1917" s="17" t="s">
        <v>175</v>
      </c>
      <c r="C1917" s="3" t="s">
        <v>2040</v>
      </c>
      <c r="D1917" s="4">
        <v>0.33333333300000001</v>
      </c>
      <c r="E1917" s="2" t="s">
        <v>170</v>
      </c>
      <c r="F1917" s="4">
        <v>16</v>
      </c>
      <c r="G1917" s="4">
        <v>16</v>
      </c>
      <c r="H1917" s="4">
        <v>58</v>
      </c>
      <c r="I1917" s="4">
        <v>0</v>
      </c>
      <c r="J1917" s="4">
        <v>0</v>
      </c>
      <c r="K1917" s="4">
        <v>14</v>
      </c>
      <c r="L1917" s="8">
        <v>0</v>
      </c>
      <c r="M1917" s="4">
        <f>IF(AlimentosSMAECOPIA2[[#This Row],[Categoria]]="Cereales",AlimentosSMAECOPIA2[[#This Row],[Proteina]],"")</f>
        <v>0</v>
      </c>
      <c r="N1917" s="8">
        <f>AlimentosSMAECOPIA2[[#This Row],[Fibra]]/AlimentosSMAECOPIA2[[#This Row],[Peso_neto]]</f>
        <v>0</v>
      </c>
    </row>
    <row r="1918" spans="2:14" hidden="1" x14ac:dyDescent="0.25">
      <c r="B1918" s="17" t="s">
        <v>176</v>
      </c>
      <c r="C1918" s="3" t="s">
        <v>2040</v>
      </c>
      <c r="D1918" s="4">
        <v>0.33333333300000001</v>
      </c>
      <c r="E1918" s="2" t="s">
        <v>170</v>
      </c>
      <c r="F1918" s="4">
        <v>16</v>
      </c>
      <c r="G1918" s="4">
        <v>16</v>
      </c>
      <c r="H1918" s="4">
        <v>59</v>
      </c>
      <c r="I1918" s="4">
        <v>0</v>
      </c>
      <c r="J1918" s="4">
        <v>0</v>
      </c>
      <c r="K1918" s="4">
        <v>14.1</v>
      </c>
      <c r="L1918" s="8">
        <v>0</v>
      </c>
      <c r="M1918" s="4">
        <f>IF(AlimentosSMAECOPIA2[[#This Row],[Categoria]]="Cereales",AlimentosSMAECOPIA2[[#This Row],[Proteina]],"")</f>
        <v>0</v>
      </c>
      <c r="N1918" s="8">
        <f>AlimentosSMAECOPIA2[[#This Row],[Fibra]]/AlimentosSMAECOPIA2[[#This Row],[Peso_neto]]</f>
        <v>0</v>
      </c>
    </row>
    <row r="1919" spans="2:14" hidden="1" x14ac:dyDescent="0.25">
      <c r="B1919" s="17" t="s">
        <v>230</v>
      </c>
      <c r="C1919" s="3" t="s">
        <v>2040</v>
      </c>
      <c r="D1919" s="4">
        <v>1</v>
      </c>
      <c r="E1919" s="2" t="s">
        <v>45</v>
      </c>
      <c r="F1919" s="4">
        <v>24</v>
      </c>
      <c r="G1919" s="4">
        <v>24</v>
      </c>
      <c r="H1919" s="4">
        <v>90</v>
      </c>
      <c r="I1919" s="4">
        <v>2</v>
      </c>
      <c r="J1919" s="4">
        <v>1</v>
      </c>
      <c r="K1919" s="4">
        <v>19</v>
      </c>
      <c r="L1919" s="8">
        <v>0</v>
      </c>
      <c r="M1919" s="4">
        <f>IF(AlimentosSMAECOPIA2[[#This Row],[Categoria]]="Cereales",AlimentosSMAECOPIA2[[#This Row],[Proteina]],"")</f>
        <v>2</v>
      </c>
      <c r="N1919" s="8">
        <f>AlimentosSMAECOPIA2[[#This Row],[Fibra]]/AlimentosSMAECOPIA2[[#This Row],[Peso_neto]]</f>
        <v>0</v>
      </c>
    </row>
    <row r="1920" spans="2:14" hidden="1" x14ac:dyDescent="0.25">
      <c r="B1920" s="17" t="s">
        <v>241</v>
      </c>
      <c r="C1920" s="3" t="s">
        <v>2040</v>
      </c>
      <c r="D1920" s="4">
        <v>20</v>
      </c>
      <c r="E1920" s="2" t="s">
        <v>10</v>
      </c>
      <c r="F1920" s="4">
        <v>20</v>
      </c>
      <c r="G1920" s="4">
        <v>20</v>
      </c>
      <c r="H1920" s="4">
        <v>110</v>
      </c>
      <c r="I1920" s="4">
        <v>1</v>
      </c>
      <c r="J1920" s="4">
        <v>8</v>
      </c>
      <c r="K1920" s="4">
        <v>9</v>
      </c>
      <c r="L1920" s="8">
        <v>0</v>
      </c>
      <c r="M1920" s="4">
        <f>IF(AlimentosSMAECOPIA2[[#This Row],[Categoria]]="Cereales",AlimentosSMAECOPIA2[[#This Row],[Proteina]],"")</f>
        <v>1</v>
      </c>
      <c r="N1920" s="8">
        <f>AlimentosSMAECOPIA2[[#This Row],[Fibra]]/AlimentosSMAECOPIA2[[#This Row],[Peso_neto]]</f>
        <v>0</v>
      </c>
    </row>
    <row r="1921" spans="2:14" hidden="1" x14ac:dyDescent="0.25">
      <c r="B1921" s="17" t="s">
        <v>246</v>
      </c>
      <c r="C1921" s="3" t="s">
        <v>2040</v>
      </c>
      <c r="D1921" s="4">
        <v>0.33333333300000001</v>
      </c>
      <c r="E1921" s="2" t="s">
        <v>45</v>
      </c>
      <c r="F1921" s="4">
        <v>22</v>
      </c>
      <c r="G1921" s="4">
        <v>22</v>
      </c>
      <c r="H1921" s="4">
        <v>103</v>
      </c>
      <c r="I1921" s="4">
        <v>2.4</v>
      </c>
      <c r="J1921" s="4">
        <v>5</v>
      </c>
      <c r="K1921" s="4">
        <v>9</v>
      </c>
      <c r="L1921" s="8">
        <v>0</v>
      </c>
      <c r="M1921" s="4">
        <f>IF(AlimentosSMAECOPIA2[[#This Row],[Categoria]]="Cereales",AlimentosSMAECOPIA2[[#This Row],[Proteina]],"")</f>
        <v>2.4</v>
      </c>
      <c r="N1921" s="8">
        <f>AlimentosSMAECOPIA2[[#This Row],[Fibra]]/AlimentosSMAECOPIA2[[#This Row],[Peso_neto]]</f>
        <v>0</v>
      </c>
    </row>
    <row r="1922" spans="2:14" hidden="1" x14ac:dyDescent="0.25">
      <c r="B1922" s="17" t="s">
        <v>248</v>
      </c>
      <c r="C1922" s="3" t="s">
        <v>2040</v>
      </c>
      <c r="D1922" s="4">
        <v>0.33333333300000001</v>
      </c>
      <c r="E1922" s="2" t="s">
        <v>45</v>
      </c>
      <c r="F1922" s="4">
        <v>22</v>
      </c>
      <c r="G1922" s="4">
        <v>22</v>
      </c>
      <c r="H1922" s="4">
        <v>103</v>
      </c>
      <c r="I1922" s="4">
        <v>2.4</v>
      </c>
      <c r="J1922" s="4">
        <v>5</v>
      </c>
      <c r="K1922" s="4">
        <v>9</v>
      </c>
      <c r="L1922" s="8">
        <v>0</v>
      </c>
      <c r="M1922" s="4">
        <f>IF(AlimentosSMAECOPIA2[[#This Row],[Categoria]]="Cereales",AlimentosSMAECOPIA2[[#This Row],[Proteina]],"")</f>
        <v>2.4</v>
      </c>
      <c r="N1922" s="8">
        <f>AlimentosSMAECOPIA2[[#This Row],[Fibra]]/AlimentosSMAECOPIA2[[#This Row],[Peso_neto]]</f>
        <v>0</v>
      </c>
    </row>
    <row r="1923" spans="2:14" hidden="1" x14ac:dyDescent="0.25">
      <c r="B1923" s="17" t="s">
        <v>249</v>
      </c>
      <c r="C1923" s="3" t="s">
        <v>2040</v>
      </c>
      <c r="D1923" s="4">
        <v>2</v>
      </c>
      <c r="E1923" s="2" t="s">
        <v>45</v>
      </c>
      <c r="F1923" s="4">
        <v>26</v>
      </c>
      <c r="G1923" s="4">
        <v>26</v>
      </c>
      <c r="H1923" s="4">
        <v>119</v>
      </c>
      <c r="I1923" s="4">
        <v>2.8</v>
      </c>
      <c r="J1923" s="4">
        <v>5.8</v>
      </c>
      <c r="K1923" s="4">
        <v>10.5</v>
      </c>
      <c r="L1923" s="8">
        <v>0</v>
      </c>
      <c r="M1923" s="4">
        <f>IF(AlimentosSMAECOPIA2[[#This Row],[Categoria]]="Cereales",AlimentosSMAECOPIA2[[#This Row],[Proteina]],"")</f>
        <v>2.8</v>
      </c>
      <c r="N1923" s="8">
        <f>AlimentosSMAECOPIA2[[#This Row],[Fibra]]/AlimentosSMAECOPIA2[[#This Row],[Peso_neto]]</f>
        <v>0</v>
      </c>
    </row>
    <row r="1924" spans="2:14" hidden="1" x14ac:dyDescent="0.25">
      <c r="B1924" s="17" t="s">
        <v>250</v>
      </c>
      <c r="C1924" s="3" t="s">
        <v>2040</v>
      </c>
      <c r="D1924" s="4">
        <v>2</v>
      </c>
      <c r="E1924" s="2" t="s">
        <v>45</v>
      </c>
      <c r="F1924" s="4">
        <v>30</v>
      </c>
      <c r="G1924" s="4">
        <v>30</v>
      </c>
      <c r="H1924" s="4">
        <v>120</v>
      </c>
      <c r="I1924" s="4">
        <v>0.9</v>
      </c>
      <c r="J1924" s="4">
        <v>5.8</v>
      </c>
      <c r="K1924" s="4">
        <v>16</v>
      </c>
      <c r="L1924" s="8">
        <v>0</v>
      </c>
      <c r="M1924" s="4">
        <f>IF(AlimentosSMAECOPIA2[[#This Row],[Categoria]]="Cereales",AlimentosSMAECOPIA2[[#This Row],[Proteina]],"")</f>
        <v>0.9</v>
      </c>
      <c r="N1924" s="8">
        <f>AlimentosSMAECOPIA2[[#This Row],[Fibra]]/AlimentosSMAECOPIA2[[#This Row],[Peso_neto]]</f>
        <v>0</v>
      </c>
    </row>
    <row r="1925" spans="2:14" hidden="1" x14ac:dyDescent="0.25">
      <c r="B1925" s="17" t="s">
        <v>280</v>
      </c>
      <c r="C1925" s="3" t="s">
        <v>2040</v>
      </c>
      <c r="D1925" s="4">
        <v>1</v>
      </c>
      <c r="E1925" s="2" t="s">
        <v>45</v>
      </c>
      <c r="F1925" s="4">
        <v>24</v>
      </c>
      <c r="G1925" s="4">
        <v>24</v>
      </c>
      <c r="H1925" s="4">
        <v>112</v>
      </c>
      <c r="I1925" s="4">
        <v>1.5</v>
      </c>
      <c r="J1925" s="4">
        <v>7</v>
      </c>
      <c r="K1925" s="4">
        <v>12</v>
      </c>
      <c r="L1925" s="8">
        <v>0</v>
      </c>
      <c r="M1925" s="4">
        <f>IF(AlimentosSMAECOPIA2[[#This Row],[Categoria]]="Cereales",AlimentosSMAECOPIA2[[#This Row],[Proteina]],"")</f>
        <v>1.5</v>
      </c>
      <c r="N1925" s="8">
        <f>AlimentosSMAECOPIA2[[#This Row],[Fibra]]/AlimentosSMAECOPIA2[[#This Row],[Peso_neto]]</f>
        <v>0</v>
      </c>
    </row>
    <row r="1926" spans="2:14" hidden="1" x14ac:dyDescent="0.25">
      <c r="B1926" s="17" t="s">
        <v>358</v>
      </c>
      <c r="C1926" s="3" t="s">
        <v>2040</v>
      </c>
      <c r="D1926" s="4">
        <v>0.2</v>
      </c>
      <c r="E1926" s="2" t="s">
        <v>50</v>
      </c>
      <c r="F1926" s="4">
        <v>40</v>
      </c>
      <c r="G1926" s="4">
        <v>40</v>
      </c>
      <c r="H1926" s="4">
        <v>61</v>
      </c>
      <c r="I1926" s="4">
        <v>0.2</v>
      </c>
      <c r="J1926" s="4">
        <v>0</v>
      </c>
      <c r="K1926" s="4">
        <v>15.2</v>
      </c>
      <c r="L1926" s="8">
        <v>0</v>
      </c>
      <c r="M1926" s="4">
        <f>IF(AlimentosSMAECOPIA2[[#This Row],[Categoria]]="Cereales",AlimentosSMAECOPIA2[[#This Row],[Proteina]],"")</f>
        <v>0.2</v>
      </c>
      <c r="N1926" s="8">
        <f>AlimentosSMAECOPIA2[[#This Row],[Fibra]]/AlimentosSMAECOPIA2[[#This Row],[Peso_neto]]</f>
        <v>0</v>
      </c>
    </row>
    <row r="1927" spans="2:14" hidden="1" x14ac:dyDescent="0.25">
      <c r="B1927" s="17" t="s">
        <v>452</v>
      </c>
      <c r="C1927" s="3" t="s">
        <v>2040</v>
      </c>
      <c r="D1927" s="4">
        <v>0.5</v>
      </c>
      <c r="E1927" s="2" t="s">
        <v>50</v>
      </c>
      <c r="F1927" s="4">
        <v>15</v>
      </c>
      <c r="G1927" s="4">
        <v>15</v>
      </c>
      <c r="H1927" s="4">
        <v>60</v>
      </c>
      <c r="I1927" s="4">
        <v>0.5</v>
      </c>
      <c r="J1927" s="4">
        <v>0.8</v>
      </c>
      <c r="K1927" s="4">
        <v>13</v>
      </c>
      <c r="L1927" s="8">
        <v>0</v>
      </c>
      <c r="M1927" s="4">
        <f>IF(AlimentosSMAECOPIA2[[#This Row],[Categoria]]="Cereales",AlimentosSMAECOPIA2[[#This Row],[Proteina]],"")</f>
        <v>0.5</v>
      </c>
      <c r="N1927" s="8">
        <f>AlimentosSMAECOPIA2[[#This Row],[Fibra]]/AlimentosSMAECOPIA2[[#This Row],[Peso_neto]]</f>
        <v>0</v>
      </c>
    </row>
    <row r="1928" spans="2:14" hidden="1" x14ac:dyDescent="0.25">
      <c r="B1928" s="17" t="s">
        <v>477</v>
      </c>
      <c r="C1928" s="3" t="s">
        <v>2040</v>
      </c>
      <c r="D1928" s="4">
        <v>20</v>
      </c>
      <c r="E1928" s="2" t="s">
        <v>10</v>
      </c>
      <c r="F1928" s="4">
        <v>20</v>
      </c>
      <c r="G1928" s="4">
        <v>20</v>
      </c>
      <c r="H1928" s="4">
        <v>110</v>
      </c>
      <c r="I1928" s="4">
        <v>0.8</v>
      </c>
      <c r="J1928" s="4">
        <v>7.2</v>
      </c>
      <c r="K1928" s="4">
        <v>10.4</v>
      </c>
      <c r="L1928" s="8">
        <v>0</v>
      </c>
      <c r="M1928" s="4">
        <f>IF(AlimentosSMAECOPIA2[[#This Row],[Categoria]]="Cereales",AlimentosSMAECOPIA2[[#This Row],[Proteina]],"")</f>
        <v>0.8</v>
      </c>
      <c r="N1928" s="8">
        <f>AlimentosSMAECOPIA2[[#This Row],[Fibra]]/AlimentosSMAECOPIA2[[#This Row],[Peso_neto]]</f>
        <v>0</v>
      </c>
    </row>
    <row r="1929" spans="2:14" hidden="1" x14ac:dyDescent="0.25">
      <c r="B1929" s="17" t="s">
        <v>577</v>
      </c>
      <c r="C1929" s="3" t="s">
        <v>2040</v>
      </c>
      <c r="D1929" s="4">
        <v>1.5</v>
      </c>
      <c r="E1929" s="2" t="s">
        <v>52</v>
      </c>
      <c r="F1929" s="4">
        <v>15</v>
      </c>
      <c r="G1929" s="4">
        <v>15</v>
      </c>
      <c r="H1929" s="4">
        <v>61</v>
      </c>
      <c r="I1929" s="4">
        <v>1.9</v>
      </c>
      <c r="J1929" s="4">
        <v>1.5</v>
      </c>
      <c r="K1929" s="4">
        <v>9.6</v>
      </c>
      <c r="L1929" s="8">
        <v>0</v>
      </c>
      <c r="M1929" s="4">
        <f>IF(AlimentosSMAECOPIA2[[#This Row],[Categoria]]="Cereales",AlimentosSMAECOPIA2[[#This Row],[Proteina]],"")</f>
        <v>1.9</v>
      </c>
      <c r="N1929" s="8">
        <f>AlimentosSMAECOPIA2[[#This Row],[Fibra]]/AlimentosSMAECOPIA2[[#This Row],[Peso_neto]]</f>
        <v>0</v>
      </c>
    </row>
    <row r="1930" spans="2:14" hidden="1" x14ac:dyDescent="0.25">
      <c r="B1930" s="17" t="s">
        <v>583</v>
      </c>
      <c r="C1930" s="3" t="s">
        <v>2040</v>
      </c>
      <c r="D1930" s="4">
        <v>0.33333333300000001</v>
      </c>
      <c r="E1930" s="2" t="s">
        <v>45</v>
      </c>
      <c r="F1930" s="4">
        <v>21</v>
      </c>
      <c r="G1930" s="4">
        <v>21</v>
      </c>
      <c r="H1930" s="4">
        <v>87</v>
      </c>
      <c r="I1930" s="4">
        <v>2.2999999999999998</v>
      </c>
      <c r="J1930" s="4">
        <v>3.7</v>
      </c>
      <c r="K1930" s="4">
        <v>11.1</v>
      </c>
      <c r="L1930" s="8">
        <v>0</v>
      </c>
      <c r="M1930" s="4">
        <f>IF(AlimentosSMAECOPIA2[[#This Row],[Categoria]]="Cereales",AlimentosSMAECOPIA2[[#This Row],[Proteina]],"")</f>
        <v>2.2999999999999998</v>
      </c>
      <c r="N1930" s="8">
        <f>AlimentosSMAECOPIA2[[#This Row],[Fibra]]/AlimentosSMAECOPIA2[[#This Row],[Peso_neto]]</f>
        <v>0</v>
      </c>
    </row>
    <row r="1931" spans="2:14" hidden="1" x14ac:dyDescent="0.25">
      <c r="B1931" s="17" t="s">
        <v>694</v>
      </c>
      <c r="C1931" s="3" t="s">
        <v>2040</v>
      </c>
      <c r="D1931" s="4">
        <v>0.5</v>
      </c>
      <c r="E1931" s="2" t="s">
        <v>45</v>
      </c>
      <c r="F1931" s="4">
        <v>18</v>
      </c>
      <c r="G1931" s="4">
        <v>18</v>
      </c>
      <c r="H1931" s="4">
        <v>98</v>
      </c>
      <c r="I1931" s="4">
        <v>0.9</v>
      </c>
      <c r="J1931" s="4">
        <v>5</v>
      </c>
      <c r="K1931" s="4">
        <v>12.3</v>
      </c>
      <c r="L1931" s="8">
        <v>0</v>
      </c>
      <c r="M1931" s="4">
        <f>IF(AlimentosSMAECOPIA2[[#This Row],[Categoria]]="Cereales",AlimentosSMAECOPIA2[[#This Row],[Proteina]],"")</f>
        <v>0.9</v>
      </c>
      <c r="N1931" s="8">
        <f>AlimentosSMAECOPIA2[[#This Row],[Fibra]]/AlimentosSMAECOPIA2[[#This Row],[Peso_neto]]</f>
        <v>0</v>
      </c>
    </row>
    <row r="1932" spans="2:14" hidden="1" x14ac:dyDescent="0.25">
      <c r="B1932" s="17" t="s">
        <v>704</v>
      </c>
      <c r="C1932" s="3" t="s">
        <v>2040</v>
      </c>
      <c r="D1932" s="4">
        <v>0.5</v>
      </c>
      <c r="E1932" s="2" t="s">
        <v>45</v>
      </c>
      <c r="F1932" s="4">
        <v>29</v>
      </c>
      <c r="G1932" s="4">
        <v>29</v>
      </c>
      <c r="H1932" s="4">
        <v>98</v>
      </c>
      <c r="I1932" s="4">
        <v>1.3</v>
      </c>
      <c r="J1932" s="4">
        <v>4.5999999999999996</v>
      </c>
      <c r="K1932" s="4">
        <v>12.8</v>
      </c>
      <c r="L1932" s="8">
        <v>0</v>
      </c>
      <c r="M1932" s="4">
        <f>IF(AlimentosSMAECOPIA2[[#This Row],[Categoria]]="Cereales",AlimentosSMAECOPIA2[[#This Row],[Proteina]],"")</f>
        <v>1.3</v>
      </c>
      <c r="N1932" s="8">
        <f>AlimentosSMAECOPIA2[[#This Row],[Fibra]]/AlimentosSMAECOPIA2[[#This Row],[Peso_neto]]</f>
        <v>0</v>
      </c>
    </row>
    <row r="1933" spans="2:14" hidden="1" x14ac:dyDescent="0.25">
      <c r="B1933" s="17" t="s">
        <v>725</v>
      </c>
      <c r="C1933" s="3" t="s">
        <v>2040</v>
      </c>
      <c r="D1933" s="4">
        <v>0.33333333300000001</v>
      </c>
      <c r="E1933" s="2" t="s">
        <v>50</v>
      </c>
      <c r="F1933" s="4">
        <v>47</v>
      </c>
      <c r="G1933" s="4">
        <v>47</v>
      </c>
      <c r="H1933" s="4">
        <v>61</v>
      </c>
      <c r="I1933" s="4">
        <v>2.1</v>
      </c>
      <c r="J1933" s="4">
        <v>0.3</v>
      </c>
      <c r="K1933" s="4">
        <v>12.2</v>
      </c>
      <c r="L1933" s="8">
        <v>0</v>
      </c>
      <c r="M1933" s="4">
        <f>IF(AlimentosSMAECOPIA2[[#This Row],[Categoria]]="Cereales",AlimentosSMAECOPIA2[[#This Row],[Proteina]],"")</f>
        <v>2.1</v>
      </c>
      <c r="N1933" s="8">
        <f>AlimentosSMAECOPIA2[[#This Row],[Fibra]]/AlimentosSMAECOPIA2[[#This Row],[Peso_neto]]</f>
        <v>0</v>
      </c>
    </row>
    <row r="1934" spans="2:14" hidden="1" x14ac:dyDescent="0.25">
      <c r="B1934" s="17" t="s">
        <v>730</v>
      </c>
      <c r="C1934" s="3" t="s">
        <v>2040</v>
      </c>
      <c r="D1934" s="4">
        <v>0.33333333300000001</v>
      </c>
      <c r="E1934" s="2" t="s">
        <v>50</v>
      </c>
      <c r="F1934" s="4">
        <v>47</v>
      </c>
      <c r="G1934" s="4">
        <v>47</v>
      </c>
      <c r="H1934" s="4">
        <v>61</v>
      </c>
      <c r="I1934" s="4">
        <v>2.1</v>
      </c>
      <c r="J1934" s="4">
        <v>0.3</v>
      </c>
      <c r="K1934" s="4">
        <v>12.2</v>
      </c>
      <c r="L1934" s="8">
        <v>0</v>
      </c>
      <c r="M1934" s="4">
        <f>IF(AlimentosSMAECOPIA2[[#This Row],[Categoria]]="Cereales",AlimentosSMAECOPIA2[[#This Row],[Proteina]],"")</f>
        <v>2.1</v>
      </c>
      <c r="N1934" s="8">
        <f>AlimentosSMAECOPIA2[[#This Row],[Fibra]]/AlimentosSMAECOPIA2[[#This Row],[Peso_neto]]</f>
        <v>0</v>
      </c>
    </row>
    <row r="1935" spans="2:14" hidden="1" x14ac:dyDescent="0.25">
      <c r="B1935" s="17" t="s">
        <v>750</v>
      </c>
      <c r="C1935" s="3" t="s">
        <v>2040</v>
      </c>
      <c r="D1935" s="4">
        <v>2</v>
      </c>
      <c r="E1935" s="2" t="s">
        <v>52</v>
      </c>
      <c r="F1935" s="4">
        <v>16</v>
      </c>
      <c r="G1935" s="4">
        <v>16</v>
      </c>
      <c r="H1935" s="4">
        <v>60</v>
      </c>
      <c r="I1935" s="4">
        <v>0</v>
      </c>
      <c r="J1935" s="4">
        <v>0</v>
      </c>
      <c r="K1935" s="4">
        <v>14.4</v>
      </c>
      <c r="L1935" s="8">
        <v>0</v>
      </c>
      <c r="M1935" s="4">
        <f>IF(AlimentosSMAECOPIA2[[#This Row],[Categoria]]="Cereales",AlimentosSMAECOPIA2[[#This Row],[Proteina]],"")</f>
        <v>0</v>
      </c>
      <c r="N1935" s="8">
        <f>AlimentosSMAECOPIA2[[#This Row],[Fibra]]/AlimentosSMAECOPIA2[[#This Row],[Peso_neto]]</f>
        <v>0</v>
      </c>
    </row>
    <row r="1936" spans="2:14" hidden="1" x14ac:dyDescent="0.25">
      <c r="B1936" s="17" t="s">
        <v>751</v>
      </c>
      <c r="C1936" s="3" t="s">
        <v>2040</v>
      </c>
      <c r="D1936" s="4">
        <v>2</v>
      </c>
      <c r="E1936" s="2" t="s">
        <v>52</v>
      </c>
      <c r="F1936" s="4">
        <v>16</v>
      </c>
      <c r="G1936" s="4">
        <v>16</v>
      </c>
      <c r="H1936" s="4">
        <v>60</v>
      </c>
      <c r="I1936" s="4">
        <v>0</v>
      </c>
      <c r="J1936" s="4">
        <v>0</v>
      </c>
      <c r="K1936" s="4">
        <v>14.4</v>
      </c>
      <c r="L1936" s="8">
        <v>0</v>
      </c>
      <c r="M1936" s="4">
        <f>IF(AlimentosSMAECOPIA2[[#This Row],[Categoria]]="Cereales",AlimentosSMAECOPIA2[[#This Row],[Proteina]],"")</f>
        <v>0</v>
      </c>
      <c r="N1936" s="8">
        <f>AlimentosSMAECOPIA2[[#This Row],[Fibra]]/AlimentosSMAECOPIA2[[#This Row],[Peso_neto]]</f>
        <v>0</v>
      </c>
    </row>
    <row r="1937" spans="2:14" hidden="1" x14ac:dyDescent="0.25">
      <c r="B1937" s="17" t="s">
        <v>755</v>
      </c>
      <c r="C1937" s="3" t="s">
        <v>2040</v>
      </c>
      <c r="D1937" s="4">
        <v>2</v>
      </c>
      <c r="E1937" s="2" t="s">
        <v>52</v>
      </c>
      <c r="F1937" s="4">
        <v>20</v>
      </c>
      <c r="G1937" s="4">
        <v>20</v>
      </c>
      <c r="H1937" s="4">
        <v>72</v>
      </c>
      <c r="I1937" s="4">
        <v>2.6</v>
      </c>
      <c r="J1937" s="4">
        <v>1</v>
      </c>
      <c r="K1937" s="4">
        <v>13.3</v>
      </c>
      <c r="L1937" s="8">
        <v>0</v>
      </c>
      <c r="M1937" s="4">
        <f>IF(AlimentosSMAECOPIA2[[#This Row],[Categoria]]="Cereales",AlimentosSMAECOPIA2[[#This Row],[Proteina]],"")</f>
        <v>2.6</v>
      </c>
      <c r="N1937" s="8">
        <f>AlimentosSMAECOPIA2[[#This Row],[Fibra]]/AlimentosSMAECOPIA2[[#This Row],[Peso_neto]]</f>
        <v>0</v>
      </c>
    </row>
    <row r="1938" spans="2:14" hidden="1" x14ac:dyDescent="0.25">
      <c r="B1938" s="17" t="s">
        <v>757</v>
      </c>
      <c r="C1938" s="3" t="s">
        <v>2040</v>
      </c>
      <c r="D1938" s="4">
        <v>2</v>
      </c>
      <c r="E1938" s="2" t="s">
        <v>52</v>
      </c>
      <c r="F1938" s="4">
        <v>20</v>
      </c>
      <c r="G1938" s="4">
        <v>20</v>
      </c>
      <c r="H1938" s="4">
        <v>72</v>
      </c>
      <c r="I1938" s="4">
        <v>2.6</v>
      </c>
      <c r="J1938" s="4">
        <v>1</v>
      </c>
      <c r="K1938" s="4">
        <v>13.3</v>
      </c>
      <c r="L1938" s="8">
        <v>0</v>
      </c>
      <c r="M1938" s="4">
        <f>IF(AlimentosSMAECOPIA2[[#This Row],[Categoria]]="Cereales",AlimentosSMAECOPIA2[[#This Row],[Proteina]],"")</f>
        <v>2.6</v>
      </c>
      <c r="N1938" s="8">
        <f>AlimentosSMAECOPIA2[[#This Row],[Fibra]]/AlimentosSMAECOPIA2[[#This Row],[Peso_neto]]</f>
        <v>0</v>
      </c>
    </row>
    <row r="1939" spans="2:14" hidden="1" x14ac:dyDescent="0.25">
      <c r="B1939" s="17" t="s">
        <v>792</v>
      </c>
      <c r="C1939" s="3" t="s">
        <v>2040</v>
      </c>
      <c r="D1939" s="4">
        <v>0.33333333300000001</v>
      </c>
      <c r="E1939" s="2" t="s">
        <v>277</v>
      </c>
      <c r="F1939" s="4">
        <v>19</v>
      </c>
      <c r="G1939" s="4">
        <v>19</v>
      </c>
      <c r="H1939" s="4">
        <v>84</v>
      </c>
      <c r="I1939" s="4">
        <v>0.8</v>
      </c>
      <c r="J1939" s="4">
        <v>5.3</v>
      </c>
      <c r="K1939" s="4">
        <v>8.3000000000000007</v>
      </c>
      <c r="L1939" s="8">
        <v>0</v>
      </c>
      <c r="M1939" s="4">
        <f>IF(AlimentosSMAECOPIA2[[#This Row],[Categoria]]="Cereales",AlimentosSMAECOPIA2[[#This Row],[Proteina]],"")</f>
        <v>0.8</v>
      </c>
      <c r="N1939" s="8">
        <f>AlimentosSMAECOPIA2[[#This Row],[Fibra]]/AlimentosSMAECOPIA2[[#This Row],[Peso_neto]]</f>
        <v>0</v>
      </c>
    </row>
    <row r="1940" spans="2:14" hidden="1" x14ac:dyDescent="0.25">
      <c r="B1940" s="17" t="s">
        <v>793</v>
      </c>
      <c r="C1940" s="3" t="s">
        <v>2040</v>
      </c>
      <c r="D1940" s="4">
        <v>0.33333333300000001</v>
      </c>
      <c r="E1940" s="2" t="s">
        <v>277</v>
      </c>
      <c r="F1940" s="4">
        <v>19</v>
      </c>
      <c r="G1940" s="4">
        <v>19</v>
      </c>
      <c r="H1940" s="4">
        <v>84</v>
      </c>
      <c r="I1940" s="4">
        <v>0.8</v>
      </c>
      <c r="J1940" s="4">
        <v>5.3</v>
      </c>
      <c r="K1940" s="4">
        <v>8.3000000000000007</v>
      </c>
      <c r="L1940" s="8">
        <v>0</v>
      </c>
      <c r="M1940" s="4">
        <f>IF(AlimentosSMAECOPIA2[[#This Row],[Categoria]]="Cereales",AlimentosSMAECOPIA2[[#This Row],[Proteina]],"")</f>
        <v>0.8</v>
      </c>
      <c r="N1940" s="8">
        <f>AlimentosSMAECOPIA2[[#This Row],[Fibra]]/AlimentosSMAECOPIA2[[#This Row],[Peso_neto]]</f>
        <v>0</v>
      </c>
    </row>
    <row r="1941" spans="2:14" hidden="1" x14ac:dyDescent="0.25">
      <c r="B1941" s="17" t="s">
        <v>807</v>
      </c>
      <c r="C1941" s="3" t="s">
        <v>2040</v>
      </c>
      <c r="D1941" s="4">
        <v>2</v>
      </c>
      <c r="E1941" s="2" t="s">
        <v>45</v>
      </c>
      <c r="F1941" s="4">
        <v>25</v>
      </c>
      <c r="G1941" s="4">
        <v>25</v>
      </c>
      <c r="H1941" s="4">
        <v>110</v>
      </c>
      <c r="I1941" s="4">
        <v>1</v>
      </c>
      <c r="J1941" s="4">
        <v>5</v>
      </c>
      <c r="K1941" s="4">
        <v>15</v>
      </c>
      <c r="L1941" s="8">
        <v>0</v>
      </c>
      <c r="M1941" s="4">
        <f>IF(AlimentosSMAECOPIA2[[#This Row],[Categoria]]="Cereales",AlimentosSMAECOPIA2[[#This Row],[Proteina]],"")</f>
        <v>1</v>
      </c>
      <c r="N1941" s="8">
        <f>AlimentosSMAECOPIA2[[#This Row],[Fibra]]/AlimentosSMAECOPIA2[[#This Row],[Peso_neto]]</f>
        <v>0</v>
      </c>
    </row>
    <row r="1942" spans="2:14" hidden="1" x14ac:dyDescent="0.25">
      <c r="B1942" s="17" t="s">
        <v>810</v>
      </c>
      <c r="C1942" s="3" t="s">
        <v>2040</v>
      </c>
      <c r="D1942" s="4">
        <v>1</v>
      </c>
      <c r="E1942" s="2" t="s">
        <v>45</v>
      </c>
      <c r="F1942" s="4">
        <v>24</v>
      </c>
      <c r="G1942" s="4">
        <v>24</v>
      </c>
      <c r="H1942" s="4">
        <v>108</v>
      </c>
      <c r="I1942" s="4">
        <v>0.9</v>
      </c>
      <c r="J1942" s="4">
        <v>3.5</v>
      </c>
      <c r="K1942" s="4">
        <v>17.600000000000001</v>
      </c>
      <c r="L1942" s="8">
        <v>0</v>
      </c>
      <c r="M1942" s="4">
        <f>IF(AlimentosSMAECOPIA2[[#This Row],[Categoria]]="Cereales",AlimentosSMAECOPIA2[[#This Row],[Proteina]],"")</f>
        <v>0.9</v>
      </c>
      <c r="N1942" s="8">
        <f>AlimentosSMAECOPIA2[[#This Row],[Fibra]]/AlimentosSMAECOPIA2[[#This Row],[Peso_neto]]</f>
        <v>0</v>
      </c>
    </row>
    <row r="1943" spans="2:14" hidden="1" x14ac:dyDescent="0.25">
      <c r="B1943" s="17" t="s">
        <v>826</v>
      </c>
      <c r="C1943" s="3" t="s">
        <v>2040</v>
      </c>
      <c r="D1943" s="4">
        <v>4</v>
      </c>
      <c r="E1943" s="2" t="s">
        <v>45</v>
      </c>
      <c r="F1943" s="4">
        <v>16</v>
      </c>
      <c r="G1943" s="4">
        <v>16</v>
      </c>
      <c r="H1943" s="4">
        <v>69</v>
      </c>
      <c r="I1943" s="4">
        <v>1.4</v>
      </c>
      <c r="J1943" s="4">
        <v>2.1</v>
      </c>
      <c r="K1943" s="4">
        <v>11.2</v>
      </c>
      <c r="L1943" s="8">
        <v>0</v>
      </c>
      <c r="M1943" s="4">
        <f>IF(AlimentosSMAECOPIA2[[#This Row],[Categoria]]="Cereales",AlimentosSMAECOPIA2[[#This Row],[Proteina]],"")</f>
        <v>1.4</v>
      </c>
      <c r="N1943" s="8">
        <f>AlimentosSMAECOPIA2[[#This Row],[Fibra]]/AlimentosSMAECOPIA2[[#This Row],[Peso_neto]]</f>
        <v>0</v>
      </c>
    </row>
    <row r="1944" spans="2:14" hidden="1" x14ac:dyDescent="0.25">
      <c r="B1944" s="17" t="s">
        <v>827</v>
      </c>
      <c r="C1944" s="3" t="s">
        <v>2040</v>
      </c>
      <c r="D1944" s="4">
        <v>7</v>
      </c>
      <c r="E1944" s="2" t="s">
        <v>45</v>
      </c>
      <c r="F1944" s="4">
        <v>22</v>
      </c>
      <c r="G1944" s="4">
        <v>22</v>
      </c>
      <c r="H1944" s="4">
        <v>112</v>
      </c>
      <c r="I1944" s="4">
        <v>1.4</v>
      </c>
      <c r="J1944" s="4">
        <v>5.6</v>
      </c>
      <c r="K1944" s="4">
        <v>14</v>
      </c>
      <c r="L1944" s="8">
        <v>0</v>
      </c>
      <c r="M1944" s="4">
        <f>IF(AlimentosSMAECOPIA2[[#This Row],[Categoria]]="Cereales",AlimentosSMAECOPIA2[[#This Row],[Proteina]],"")</f>
        <v>1.4</v>
      </c>
      <c r="N1944" s="8">
        <f>AlimentosSMAECOPIA2[[#This Row],[Fibra]]/AlimentosSMAECOPIA2[[#This Row],[Peso_neto]]</f>
        <v>0</v>
      </c>
    </row>
    <row r="1945" spans="2:14" hidden="1" x14ac:dyDescent="0.25">
      <c r="B1945" s="17" t="s">
        <v>829</v>
      </c>
      <c r="C1945" s="3" t="s">
        <v>2040</v>
      </c>
      <c r="D1945" s="4">
        <v>2.5</v>
      </c>
      <c r="E1945" s="2" t="s">
        <v>52</v>
      </c>
      <c r="F1945" s="4">
        <v>15</v>
      </c>
      <c r="G1945" s="4">
        <v>15</v>
      </c>
      <c r="H1945" s="4">
        <v>65</v>
      </c>
      <c r="I1945" s="4">
        <v>1.3</v>
      </c>
      <c r="J1945" s="4">
        <v>2</v>
      </c>
      <c r="K1945" s="4">
        <v>10.5</v>
      </c>
      <c r="L1945" s="8">
        <v>0</v>
      </c>
      <c r="M1945" s="4">
        <f>IF(AlimentosSMAECOPIA2[[#This Row],[Categoria]]="Cereales",AlimentosSMAECOPIA2[[#This Row],[Proteina]],"")</f>
        <v>1.3</v>
      </c>
      <c r="N1945" s="8">
        <f>AlimentosSMAECOPIA2[[#This Row],[Fibra]]/AlimentosSMAECOPIA2[[#This Row],[Peso_neto]]</f>
        <v>0</v>
      </c>
    </row>
    <row r="1946" spans="2:14" hidden="1" x14ac:dyDescent="0.25">
      <c r="B1946" s="17" t="s">
        <v>834</v>
      </c>
      <c r="C1946" s="3" t="s">
        <v>2040</v>
      </c>
      <c r="D1946" s="4">
        <v>1.5</v>
      </c>
      <c r="E1946" s="2" t="s">
        <v>45</v>
      </c>
      <c r="F1946" s="4">
        <v>21</v>
      </c>
      <c r="G1946" s="4">
        <v>21</v>
      </c>
      <c r="H1946" s="4">
        <v>113</v>
      </c>
      <c r="I1946" s="4">
        <v>0.8</v>
      </c>
      <c r="J1946" s="4">
        <v>7.4</v>
      </c>
      <c r="K1946" s="4">
        <v>12.8</v>
      </c>
      <c r="L1946" s="8">
        <v>0</v>
      </c>
      <c r="M1946" s="4">
        <f>IF(AlimentosSMAECOPIA2[[#This Row],[Categoria]]="Cereales",AlimentosSMAECOPIA2[[#This Row],[Proteina]],"")</f>
        <v>0.8</v>
      </c>
      <c r="N1946" s="8">
        <f>AlimentosSMAECOPIA2[[#This Row],[Fibra]]/AlimentosSMAECOPIA2[[#This Row],[Peso_neto]]</f>
        <v>0</v>
      </c>
    </row>
    <row r="1947" spans="2:14" hidden="1" x14ac:dyDescent="0.25">
      <c r="B1947" s="17" t="s">
        <v>836</v>
      </c>
      <c r="C1947" s="3" t="s">
        <v>2040</v>
      </c>
      <c r="D1947" s="4">
        <v>0.5</v>
      </c>
      <c r="E1947" s="2" t="s">
        <v>45</v>
      </c>
      <c r="F1947" s="4">
        <v>16</v>
      </c>
      <c r="G1947" s="4">
        <v>16</v>
      </c>
      <c r="H1947" s="4">
        <v>80</v>
      </c>
      <c r="I1947" s="4">
        <v>1</v>
      </c>
      <c r="J1947" s="4">
        <v>4</v>
      </c>
      <c r="K1947" s="4">
        <v>10.5</v>
      </c>
      <c r="L1947" s="8">
        <v>0</v>
      </c>
      <c r="M1947" s="4">
        <f>IF(AlimentosSMAECOPIA2[[#This Row],[Categoria]]="Cereales",AlimentosSMAECOPIA2[[#This Row],[Proteina]],"")</f>
        <v>1</v>
      </c>
      <c r="N1947" s="8">
        <f>AlimentosSMAECOPIA2[[#This Row],[Fibra]]/AlimentosSMAECOPIA2[[#This Row],[Peso_neto]]</f>
        <v>0</v>
      </c>
    </row>
    <row r="1948" spans="2:14" hidden="1" x14ac:dyDescent="0.25">
      <c r="B1948" s="17" t="s">
        <v>838</v>
      </c>
      <c r="C1948" s="3" t="s">
        <v>2040</v>
      </c>
      <c r="D1948" s="4">
        <v>1.5</v>
      </c>
      <c r="E1948" s="2" t="s">
        <v>45</v>
      </c>
      <c r="F1948" s="4">
        <v>24</v>
      </c>
      <c r="G1948" s="4">
        <v>24</v>
      </c>
      <c r="H1948" s="4">
        <v>117</v>
      </c>
      <c r="I1948" s="4">
        <v>1.4</v>
      </c>
      <c r="J1948" s="4">
        <v>6.8</v>
      </c>
      <c r="K1948" s="4">
        <v>14</v>
      </c>
      <c r="L1948" s="8">
        <v>0</v>
      </c>
      <c r="M1948" s="4">
        <f>IF(AlimentosSMAECOPIA2[[#This Row],[Categoria]]="Cereales",AlimentosSMAECOPIA2[[#This Row],[Proteina]],"")</f>
        <v>1.4</v>
      </c>
      <c r="N1948" s="8">
        <f>AlimentosSMAECOPIA2[[#This Row],[Fibra]]/AlimentosSMAECOPIA2[[#This Row],[Peso_neto]]</f>
        <v>0</v>
      </c>
    </row>
    <row r="1949" spans="2:14" hidden="1" x14ac:dyDescent="0.25">
      <c r="B1949" s="17" t="s">
        <v>845</v>
      </c>
      <c r="C1949" s="3" t="s">
        <v>2040</v>
      </c>
      <c r="D1949" s="4">
        <v>14</v>
      </c>
      <c r="E1949" s="2" t="s">
        <v>45</v>
      </c>
      <c r="F1949" s="4">
        <v>18</v>
      </c>
      <c r="G1949" s="4">
        <v>18</v>
      </c>
      <c r="H1949" s="4">
        <v>70</v>
      </c>
      <c r="I1949" s="4">
        <v>1.2</v>
      </c>
      <c r="J1949" s="4">
        <v>1.8</v>
      </c>
      <c r="K1949" s="4">
        <v>12.8</v>
      </c>
      <c r="L1949" s="8">
        <v>0</v>
      </c>
      <c r="M1949" s="4">
        <f>IF(AlimentosSMAECOPIA2[[#This Row],[Categoria]]="Cereales",AlimentosSMAECOPIA2[[#This Row],[Proteina]],"")</f>
        <v>1.2</v>
      </c>
      <c r="N1949" s="8">
        <f>AlimentosSMAECOPIA2[[#This Row],[Fibra]]/AlimentosSMAECOPIA2[[#This Row],[Peso_neto]]</f>
        <v>0</v>
      </c>
    </row>
    <row r="1950" spans="2:14" hidden="1" x14ac:dyDescent="0.25">
      <c r="B1950" s="17" t="s">
        <v>865</v>
      </c>
      <c r="C1950" s="3" t="s">
        <v>2040</v>
      </c>
      <c r="D1950" s="4">
        <v>3</v>
      </c>
      <c r="E1950" s="2" t="s">
        <v>52</v>
      </c>
      <c r="F1950" s="4">
        <v>18</v>
      </c>
      <c r="G1950" s="4">
        <v>18</v>
      </c>
      <c r="H1950" s="4">
        <v>68</v>
      </c>
      <c r="I1950" s="4">
        <v>7.5</v>
      </c>
      <c r="J1950" s="4">
        <v>0.3</v>
      </c>
      <c r="K1950" s="4">
        <v>8.5</v>
      </c>
      <c r="L1950" s="8">
        <v>0</v>
      </c>
      <c r="M1950" s="4">
        <f>IF(AlimentosSMAECOPIA2[[#This Row],[Categoria]]="Cereales",AlimentosSMAECOPIA2[[#This Row],[Proteina]],"")</f>
        <v>7.5</v>
      </c>
      <c r="N1950" s="8">
        <f>AlimentosSMAECOPIA2[[#This Row],[Fibra]]/AlimentosSMAECOPIA2[[#This Row],[Peso_neto]]</f>
        <v>0</v>
      </c>
    </row>
    <row r="1951" spans="2:14" x14ac:dyDescent="0.25">
      <c r="B1951" s="17" t="s">
        <v>907</v>
      </c>
      <c r="C1951" s="3" t="s">
        <v>2040</v>
      </c>
      <c r="D1951" s="4">
        <v>4</v>
      </c>
      <c r="E1951" s="2" t="s">
        <v>52</v>
      </c>
      <c r="F1951" s="4">
        <v>32</v>
      </c>
      <c r="G1951" s="4">
        <v>32</v>
      </c>
      <c r="H1951" s="4">
        <v>106</v>
      </c>
      <c r="I1951" s="4">
        <v>15.9</v>
      </c>
      <c r="J1951" s="4">
        <v>0.4</v>
      </c>
      <c r="K1951" s="4">
        <v>11.5</v>
      </c>
      <c r="L1951" s="8">
        <v>0</v>
      </c>
      <c r="M1951" s="4">
        <f>IF(AlimentosSMAECOPIA2[[#This Row],[Categoria]]="Cereales",AlimentosSMAECOPIA2[[#This Row],[Proteina]],"")</f>
        <v>15.9</v>
      </c>
      <c r="N1951" s="8">
        <f>AlimentosSMAECOPIA2[[#This Row],[Fibra]]/AlimentosSMAECOPIA2[[#This Row],[Peso_neto]]</f>
        <v>0</v>
      </c>
    </row>
    <row r="1952" spans="2:14" ht="15.75" thickBot="1" x14ac:dyDescent="0.3">
      <c r="B1952" s="18" t="s">
        <v>923</v>
      </c>
      <c r="C1952" s="15" t="s">
        <v>2040</v>
      </c>
      <c r="D1952" s="10">
        <v>4</v>
      </c>
      <c r="E1952" s="9" t="s">
        <v>52</v>
      </c>
      <c r="F1952" s="10">
        <v>32</v>
      </c>
      <c r="G1952" s="10">
        <v>32</v>
      </c>
      <c r="H1952" s="10">
        <v>107</v>
      </c>
      <c r="I1952" s="10">
        <v>16</v>
      </c>
      <c r="J1952" s="10">
        <v>0.6</v>
      </c>
      <c r="K1952" s="10">
        <v>11.4</v>
      </c>
      <c r="L1952" s="11">
        <v>0</v>
      </c>
      <c r="M1952" s="10">
        <f>IF(AlimentosSMAECOPIA2[[#This Row],[Categoria]]="Cereales",AlimentosSMAECOPIA2[[#This Row],[Proteina]],"")</f>
        <v>16</v>
      </c>
      <c r="N1952" s="11">
        <f>AlimentosSMAECOPIA2[[#This Row],[Fibra]]/AlimentosSMAECOPIA2[[#This Row],[Peso_neto]]</f>
        <v>0</v>
      </c>
    </row>
    <row r="1953" spans="2:14" hidden="1" x14ac:dyDescent="0.25">
      <c r="B1953" s="51" t="s">
        <v>935</v>
      </c>
      <c r="C1953" s="52" t="s">
        <v>2040</v>
      </c>
      <c r="D1953" s="41">
        <v>1.5</v>
      </c>
      <c r="E1953" s="53" t="s">
        <v>52</v>
      </c>
      <c r="F1953" s="41">
        <v>13</v>
      </c>
      <c r="G1953" s="41">
        <v>13</v>
      </c>
      <c r="H1953" s="41">
        <v>60</v>
      </c>
      <c r="I1953" s="41">
        <v>0.7</v>
      </c>
      <c r="J1953" s="41">
        <v>2.2999999999999998</v>
      </c>
      <c r="K1953" s="41">
        <v>9</v>
      </c>
      <c r="L1953" s="54">
        <v>0</v>
      </c>
      <c r="M1953" s="41">
        <f>IF(AlimentosSMAECOPIA2[[#This Row],[Categoria]]="Cereales",AlimentosSMAECOPIA2[[#This Row],[Proteina]],"")</f>
        <v>0.7</v>
      </c>
      <c r="N1953" s="41">
        <f>AlimentosSMAECOPIA2[[#This Row],[Fibra]]/AlimentosSMAECOPIA2[[#This Row],[Peso_neto]]</f>
        <v>0</v>
      </c>
    </row>
    <row r="1954" spans="2:14" hidden="1" x14ac:dyDescent="0.25">
      <c r="B1954" s="17" t="s">
        <v>989</v>
      </c>
      <c r="C1954" s="3" t="s">
        <v>2040</v>
      </c>
      <c r="D1954" s="4">
        <v>0.75</v>
      </c>
      <c r="E1954" s="2" t="s">
        <v>45</v>
      </c>
      <c r="F1954" s="4">
        <v>38</v>
      </c>
      <c r="G1954" s="4">
        <v>38</v>
      </c>
      <c r="H1954" s="4">
        <v>69</v>
      </c>
      <c r="I1954" s="4">
        <v>2.5</v>
      </c>
      <c r="J1954" s="4">
        <v>2.2999999999999998</v>
      </c>
      <c r="K1954" s="4">
        <v>9.6999999999999993</v>
      </c>
      <c r="L1954" s="8">
        <v>0</v>
      </c>
      <c r="M1954" s="4">
        <f>IF(AlimentosSMAECOPIA2[[#This Row],[Categoria]]="Cereales",AlimentosSMAECOPIA2[[#This Row],[Proteina]],"")</f>
        <v>2.5</v>
      </c>
      <c r="N1954" s="4">
        <f>AlimentosSMAECOPIA2[[#This Row],[Fibra]]/AlimentosSMAECOPIA2[[#This Row],[Peso_neto]]</f>
        <v>0</v>
      </c>
    </row>
    <row r="1955" spans="2:14" hidden="1" x14ac:dyDescent="0.25">
      <c r="B1955" s="17" t="s">
        <v>1118</v>
      </c>
      <c r="C1955" s="3" t="s">
        <v>2040</v>
      </c>
      <c r="D1955" s="4">
        <v>0.25</v>
      </c>
      <c r="E1955" s="2" t="s">
        <v>50</v>
      </c>
      <c r="F1955" s="4">
        <v>50</v>
      </c>
      <c r="G1955" s="4">
        <v>50</v>
      </c>
      <c r="H1955" s="4">
        <v>108</v>
      </c>
      <c r="I1955" s="4">
        <v>4.2</v>
      </c>
      <c r="J1955" s="4">
        <v>5.6</v>
      </c>
      <c r="K1955" s="4">
        <v>10.1</v>
      </c>
      <c r="L1955" s="8">
        <v>0</v>
      </c>
      <c r="M1955" s="4">
        <f>IF(AlimentosSMAECOPIA2[[#This Row],[Categoria]]="Cereales",AlimentosSMAECOPIA2[[#This Row],[Proteina]],"")</f>
        <v>4.2</v>
      </c>
      <c r="N1955" s="4">
        <f>AlimentosSMAECOPIA2[[#This Row],[Fibra]]/AlimentosSMAECOPIA2[[#This Row],[Peso_neto]]</f>
        <v>0</v>
      </c>
    </row>
    <row r="1956" spans="2:14" hidden="1" x14ac:dyDescent="0.25">
      <c r="B1956" s="17" t="s">
        <v>1129</v>
      </c>
      <c r="C1956" s="3" t="s">
        <v>2040</v>
      </c>
      <c r="D1956" s="4">
        <v>0.75</v>
      </c>
      <c r="E1956" s="2" t="s">
        <v>45</v>
      </c>
      <c r="F1956" s="4">
        <v>20</v>
      </c>
      <c r="G1956" s="4">
        <v>20</v>
      </c>
      <c r="H1956" s="4">
        <v>92</v>
      </c>
      <c r="I1956" s="4">
        <v>1.6</v>
      </c>
      <c r="J1956" s="4">
        <v>4.2</v>
      </c>
      <c r="K1956" s="4">
        <v>8.9</v>
      </c>
      <c r="L1956" s="8">
        <v>0</v>
      </c>
      <c r="M1956" s="4">
        <f>IF(AlimentosSMAECOPIA2[[#This Row],[Categoria]]="Cereales",AlimentosSMAECOPIA2[[#This Row],[Proteina]],"")</f>
        <v>1.6</v>
      </c>
      <c r="N1956" s="4">
        <f>AlimentosSMAECOPIA2[[#This Row],[Fibra]]/AlimentosSMAECOPIA2[[#This Row],[Peso_neto]]</f>
        <v>0</v>
      </c>
    </row>
    <row r="1957" spans="2:14" hidden="1" x14ac:dyDescent="0.25">
      <c r="B1957" s="17" t="s">
        <v>1131</v>
      </c>
      <c r="C1957" s="3" t="s">
        <v>2040</v>
      </c>
      <c r="D1957" s="4">
        <v>2</v>
      </c>
      <c r="E1957" s="2" t="s">
        <v>52</v>
      </c>
      <c r="F1957" s="4">
        <v>16</v>
      </c>
      <c r="G1957" s="4">
        <v>16</v>
      </c>
      <c r="H1957" s="4">
        <v>60</v>
      </c>
      <c r="I1957" s="4">
        <v>0</v>
      </c>
      <c r="J1957" s="4">
        <v>0</v>
      </c>
      <c r="K1957" s="4">
        <v>14.4</v>
      </c>
      <c r="L1957" s="8">
        <v>0</v>
      </c>
      <c r="M1957" s="4">
        <f>IF(AlimentosSMAECOPIA2[[#This Row],[Categoria]]="Cereales",AlimentosSMAECOPIA2[[#This Row],[Proteina]],"")</f>
        <v>0</v>
      </c>
      <c r="N1957" s="4">
        <f>AlimentosSMAECOPIA2[[#This Row],[Fibra]]/AlimentosSMAECOPIA2[[#This Row],[Peso_neto]]</f>
        <v>0</v>
      </c>
    </row>
    <row r="1958" spans="2:14" hidden="1" x14ac:dyDescent="0.25">
      <c r="B1958" s="17" t="s">
        <v>1132</v>
      </c>
      <c r="C1958" s="3" t="s">
        <v>2040</v>
      </c>
      <c r="D1958" s="4">
        <v>2</v>
      </c>
      <c r="E1958" s="2" t="s">
        <v>52</v>
      </c>
      <c r="F1958" s="4">
        <v>16</v>
      </c>
      <c r="G1958" s="4">
        <v>16</v>
      </c>
      <c r="H1958" s="4">
        <v>60</v>
      </c>
      <c r="I1958" s="4">
        <v>0</v>
      </c>
      <c r="J1958" s="4">
        <v>0</v>
      </c>
      <c r="K1958" s="4">
        <v>14.4</v>
      </c>
      <c r="L1958" s="8">
        <v>0</v>
      </c>
      <c r="M1958" s="4">
        <f>IF(AlimentosSMAECOPIA2[[#This Row],[Categoria]]="Cereales",AlimentosSMAECOPIA2[[#This Row],[Proteina]],"")</f>
        <v>0</v>
      </c>
      <c r="N1958" s="4">
        <f>AlimentosSMAECOPIA2[[#This Row],[Fibra]]/AlimentosSMAECOPIA2[[#This Row],[Peso_neto]]</f>
        <v>0</v>
      </c>
    </row>
    <row r="1959" spans="2:14" hidden="1" x14ac:dyDescent="0.25">
      <c r="B1959" s="17" t="s">
        <v>1143</v>
      </c>
      <c r="C1959" s="3" t="s">
        <v>2040</v>
      </c>
      <c r="D1959" s="4">
        <v>2</v>
      </c>
      <c r="E1959" s="2" t="s">
        <v>52</v>
      </c>
      <c r="F1959" s="4">
        <v>16</v>
      </c>
      <c r="G1959" s="4">
        <v>16</v>
      </c>
      <c r="H1959" s="4">
        <v>60</v>
      </c>
      <c r="I1959" s="4">
        <v>0</v>
      </c>
      <c r="J1959" s="4">
        <v>0</v>
      </c>
      <c r="K1959" s="4">
        <v>14.4</v>
      </c>
      <c r="L1959" s="8">
        <v>0</v>
      </c>
      <c r="M1959" s="4">
        <f>IF(AlimentosSMAECOPIA2[[#This Row],[Categoria]]="Cereales",AlimentosSMAECOPIA2[[#This Row],[Proteina]],"")</f>
        <v>0</v>
      </c>
      <c r="N1959" s="4">
        <f>AlimentosSMAECOPIA2[[#This Row],[Fibra]]/AlimentosSMAECOPIA2[[#This Row],[Peso_neto]]</f>
        <v>0</v>
      </c>
    </row>
    <row r="1960" spans="2:14" hidden="1" x14ac:dyDescent="0.25">
      <c r="B1960" s="17" t="s">
        <v>1192</v>
      </c>
      <c r="C1960" s="3" t="s">
        <v>2040</v>
      </c>
      <c r="D1960" s="4">
        <v>1.5</v>
      </c>
      <c r="E1960" s="2" t="s">
        <v>45</v>
      </c>
      <c r="F1960" s="4">
        <v>15</v>
      </c>
      <c r="G1960" s="4">
        <v>15</v>
      </c>
      <c r="H1960" s="4">
        <v>66</v>
      </c>
      <c r="I1960" s="4">
        <v>1.1000000000000001</v>
      </c>
      <c r="J1960" s="4">
        <v>2.1</v>
      </c>
      <c r="K1960" s="4">
        <v>10.7</v>
      </c>
      <c r="L1960" s="8">
        <v>0</v>
      </c>
      <c r="M1960" s="4">
        <f>IF(AlimentosSMAECOPIA2[[#This Row],[Categoria]]="Cereales",AlimentosSMAECOPIA2[[#This Row],[Proteina]],"")</f>
        <v>1.1000000000000001</v>
      </c>
      <c r="N1960" s="4">
        <f>AlimentosSMAECOPIA2[[#This Row],[Fibra]]/AlimentosSMAECOPIA2[[#This Row],[Peso_neto]]</f>
        <v>0</v>
      </c>
    </row>
    <row r="1961" spans="2:14" hidden="1" x14ac:dyDescent="0.25">
      <c r="B1961" s="17" t="s">
        <v>1288</v>
      </c>
      <c r="C1961" s="3" t="s">
        <v>2040</v>
      </c>
      <c r="D1961" s="4">
        <v>0.33333333300000001</v>
      </c>
      <c r="E1961" s="2" t="s">
        <v>45</v>
      </c>
      <c r="F1961" s="4">
        <v>37</v>
      </c>
      <c r="G1961" s="4">
        <v>37</v>
      </c>
      <c r="H1961" s="4">
        <v>112</v>
      </c>
      <c r="I1961" s="4">
        <v>2.9</v>
      </c>
      <c r="J1961" s="4">
        <v>3.4</v>
      </c>
      <c r="K1961" s="4">
        <v>18</v>
      </c>
      <c r="L1961" s="8">
        <v>0</v>
      </c>
      <c r="M1961" s="4">
        <f>IF(AlimentosSMAECOPIA2[[#This Row],[Categoria]]="Cereales",AlimentosSMAECOPIA2[[#This Row],[Proteina]],"")</f>
        <v>2.9</v>
      </c>
      <c r="N1961" s="4">
        <f>AlimentosSMAECOPIA2[[#This Row],[Fibra]]/AlimentosSMAECOPIA2[[#This Row],[Peso_neto]]</f>
        <v>0</v>
      </c>
    </row>
    <row r="1962" spans="2:14" hidden="1" x14ac:dyDescent="0.25">
      <c r="B1962" s="17" t="s">
        <v>1367</v>
      </c>
      <c r="C1962" s="3" t="s">
        <v>2040</v>
      </c>
      <c r="D1962" s="4">
        <v>0.33333333300000001</v>
      </c>
      <c r="E1962" s="2" t="s">
        <v>45</v>
      </c>
      <c r="F1962" s="4">
        <v>13</v>
      </c>
      <c r="G1962" s="4">
        <v>13</v>
      </c>
      <c r="H1962" s="4">
        <v>52</v>
      </c>
      <c r="I1962" s="4">
        <v>1</v>
      </c>
      <c r="J1962" s="4">
        <v>0</v>
      </c>
      <c r="K1962" s="4">
        <v>11.2</v>
      </c>
      <c r="L1962" s="8">
        <v>0</v>
      </c>
      <c r="M1962" s="4">
        <f>IF(AlimentosSMAECOPIA2[[#This Row],[Categoria]]="Cereales",AlimentosSMAECOPIA2[[#This Row],[Proteina]],"")</f>
        <v>1</v>
      </c>
      <c r="N1962" s="4">
        <f>AlimentosSMAECOPIA2[[#This Row],[Fibra]]/AlimentosSMAECOPIA2[[#This Row],[Peso_neto]]</f>
        <v>0</v>
      </c>
    </row>
    <row r="1963" spans="2:14" hidden="1" x14ac:dyDescent="0.25">
      <c r="B1963" s="17" t="s">
        <v>1385</v>
      </c>
      <c r="C1963" s="3" t="s">
        <v>2040</v>
      </c>
      <c r="D1963" s="4">
        <v>0.75</v>
      </c>
      <c r="E1963" s="2" t="s">
        <v>50</v>
      </c>
      <c r="F1963" s="4">
        <v>19</v>
      </c>
      <c r="G1963" s="4">
        <v>19</v>
      </c>
      <c r="H1963" s="4">
        <v>69</v>
      </c>
      <c r="I1963" s="4">
        <v>1.7</v>
      </c>
      <c r="J1963" s="4">
        <v>0</v>
      </c>
      <c r="K1963" s="4">
        <v>10</v>
      </c>
      <c r="L1963" s="8">
        <v>0</v>
      </c>
      <c r="M1963" s="4">
        <f>IF(AlimentosSMAECOPIA2[[#This Row],[Categoria]]="Cereales",AlimentosSMAECOPIA2[[#This Row],[Proteina]],"")</f>
        <v>1.7</v>
      </c>
      <c r="N1963" s="4">
        <f>AlimentosSMAECOPIA2[[#This Row],[Fibra]]/AlimentosSMAECOPIA2[[#This Row],[Peso_neto]]</f>
        <v>0</v>
      </c>
    </row>
    <row r="1964" spans="2:14" hidden="1" x14ac:dyDescent="0.25">
      <c r="B1964" s="17" t="s">
        <v>1422</v>
      </c>
      <c r="C1964" s="3" t="s">
        <v>2040</v>
      </c>
      <c r="D1964" s="4">
        <v>1</v>
      </c>
      <c r="E1964" s="2" t="s">
        <v>476</v>
      </c>
      <c r="F1964" s="4">
        <v>25</v>
      </c>
      <c r="G1964" s="4">
        <v>25</v>
      </c>
      <c r="H1964" s="4">
        <v>72</v>
      </c>
      <c r="I1964" s="4">
        <v>0.9</v>
      </c>
      <c r="J1964" s="4">
        <v>2.2000000000000002</v>
      </c>
      <c r="K1964" s="4">
        <v>11.9</v>
      </c>
      <c r="L1964" s="8">
        <v>0</v>
      </c>
      <c r="M1964" s="4">
        <f>IF(AlimentosSMAECOPIA2[[#This Row],[Categoria]]="Cereales",AlimentosSMAECOPIA2[[#This Row],[Proteina]],"")</f>
        <v>0.9</v>
      </c>
      <c r="N1964" s="4">
        <f>AlimentosSMAECOPIA2[[#This Row],[Fibra]]/AlimentosSMAECOPIA2[[#This Row],[Peso_neto]]</f>
        <v>0</v>
      </c>
    </row>
    <row r="1965" spans="2:14" hidden="1" x14ac:dyDescent="0.25">
      <c r="B1965" s="17" t="s">
        <v>1423</v>
      </c>
      <c r="C1965" s="3" t="s">
        <v>2040</v>
      </c>
      <c r="D1965" s="4">
        <v>1</v>
      </c>
      <c r="E1965" s="2" t="s">
        <v>476</v>
      </c>
      <c r="F1965" s="4">
        <v>28</v>
      </c>
      <c r="G1965" s="4">
        <v>28</v>
      </c>
      <c r="H1965" s="4">
        <v>100</v>
      </c>
      <c r="I1965" s="4">
        <v>1.1000000000000001</v>
      </c>
      <c r="J1965" s="4">
        <v>4.5999999999999996</v>
      </c>
      <c r="K1965" s="4">
        <v>13.8</v>
      </c>
      <c r="L1965" s="8">
        <v>0</v>
      </c>
      <c r="M1965" s="4">
        <f>IF(AlimentosSMAECOPIA2[[#This Row],[Categoria]]="Cereales",AlimentosSMAECOPIA2[[#This Row],[Proteina]],"")</f>
        <v>1.1000000000000001</v>
      </c>
      <c r="N1965" s="4">
        <f>AlimentosSMAECOPIA2[[#This Row],[Fibra]]/AlimentosSMAECOPIA2[[#This Row],[Peso_neto]]</f>
        <v>0</v>
      </c>
    </row>
    <row r="1966" spans="2:14" hidden="1" x14ac:dyDescent="0.25">
      <c r="B1966" s="17" t="s">
        <v>1427</v>
      </c>
      <c r="C1966" s="3" t="s">
        <v>2040</v>
      </c>
      <c r="D1966" s="4">
        <v>0.75</v>
      </c>
      <c r="E1966" s="2" t="s">
        <v>476</v>
      </c>
      <c r="F1966" s="4">
        <v>21</v>
      </c>
      <c r="G1966" s="4">
        <v>21</v>
      </c>
      <c r="H1966" s="4">
        <v>59</v>
      </c>
      <c r="I1966" s="4">
        <v>1.4</v>
      </c>
      <c r="J1966" s="4">
        <v>1.5</v>
      </c>
      <c r="K1966" s="4">
        <v>10.199999999999999</v>
      </c>
      <c r="L1966" s="8">
        <v>0</v>
      </c>
      <c r="M1966" s="4">
        <f>IF(AlimentosSMAECOPIA2[[#This Row],[Categoria]]="Cereales",AlimentosSMAECOPIA2[[#This Row],[Proteina]],"")</f>
        <v>1.4</v>
      </c>
      <c r="N1966" s="4">
        <f>AlimentosSMAECOPIA2[[#This Row],[Fibra]]/AlimentosSMAECOPIA2[[#This Row],[Peso_neto]]</f>
        <v>0</v>
      </c>
    </row>
    <row r="1967" spans="2:14" hidden="1" x14ac:dyDescent="0.25">
      <c r="B1967" s="17" t="s">
        <v>1440</v>
      </c>
      <c r="C1967" s="3" t="s">
        <v>2040</v>
      </c>
      <c r="D1967" s="4">
        <v>0.33333333300000001</v>
      </c>
      <c r="E1967" s="2" t="s">
        <v>45</v>
      </c>
      <c r="F1967" s="4">
        <v>37</v>
      </c>
      <c r="G1967" s="4">
        <v>37</v>
      </c>
      <c r="H1967" s="4">
        <v>112</v>
      </c>
      <c r="I1967" s="4">
        <v>2.9</v>
      </c>
      <c r="J1967" s="4">
        <v>3.4</v>
      </c>
      <c r="K1967" s="4">
        <v>18</v>
      </c>
      <c r="L1967" s="8">
        <v>0</v>
      </c>
      <c r="M1967" s="4">
        <f>IF(AlimentosSMAECOPIA2[[#This Row],[Categoria]]="Cereales",AlimentosSMAECOPIA2[[#This Row],[Proteina]],"")</f>
        <v>2.9</v>
      </c>
      <c r="N1967" s="4">
        <f>AlimentosSMAECOPIA2[[#This Row],[Fibra]]/AlimentosSMAECOPIA2[[#This Row],[Peso_neto]]</f>
        <v>0</v>
      </c>
    </row>
    <row r="1968" spans="2:14" hidden="1" x14ac:dyDescent="0.25">
      <c r="B1968" s="17" t="s">
        <v>1449</v>
      </c>
      <c r="C1968" s="3" t="s">
        <v>2040</v>
      </c>
      <c r="D1968" s="4">
        <v>0.5</v>
      </c>
      <c r="E1968" s="2" t="s">
        <v>476</v>
      </c>
      <c r="F1968" s="4">
        <v>20</v>
      </c>
      <c r="G1968" s="4">
        <v>20</v>
      </c>
      <c r="H1968" s="4">
        <v>84</v>
      </c>
      <c r="I1968" s="4">
        <v>1.3</v>
      </c>
      <c r="J1968" s="4">
        <v>4.3</v>
      </c>
      <c r="K1968" s="4">
        <v>9.8000000000000007</v>
      </c>
      <c r="L1968" s="8">
        <v>0</v>
      </c>
      <c r="M1968" s="4">
        <f>IF(AlimentosSMAECOPIA2[[#This Row],[Categoria]]="Cereales",AlimentosSMAECOPIA2[[#This Row],[Proteina]],"")</f>
        <v>1.3</v>
      </c>
      <c r="N1968" s="4">
        <f>AlimentosSMAECOPIA2[[#This Row],[Fibra]]/AlimentosSMAECOPIA2[[#This Row],[Peso_neto]]</f>
        <v>0</v>
      </c>
    </row>
    <row r="1969" spans="2:14" hidden="1" x14ac:dyDescent="0.25">
      <c r="B1969" s="17" t="s">
        <v>1450</v>
      </c>
      <c r="C1969" s="3" t="s">
        <v>2040</v>
      </c>
      <c r="D1969" s="4">
        <v>0.5</v>
      </c>
      <c r="E1969" s="2" t="s">
        <v>476</v>
      </c>
      <c r="F1969" s="4">
        <v>23</v>
      </c>
      <c r="G1969" s="4">
        <v>23</v>
      </c>
      <c r="H1969" s="4">
        <v>97</v>
      </c>
      <c r="I1969" s="4">
        <v>1.4</v>
      </c>
      <c r="J1969" s="4">
        <v>5.6</v>
      </c>
      <c r="K1969" s="4">
        <v>10.7</v>
      </c>
      <c r="L1969" s="8">
        <v>0</v>
      </c>
      <c r="M1969" s="4">
        <f>IF(AlimentosSMAECOPIA2[[#This Row],[Categoria]]="Cereales",AlimentosSMAECOPIA2[[#This Row],[Proteina]],"")</f>
        <v>1.4</v>
      </c>
      <c r="N1969" s="4">
        <f>AlimentosSMAECOPIA2[[#This Row],[Fibra]]/AlimentosSMAECOPIA2[[#This Row],[Peso_neto]]</f>
        <v>0</v>
      </c>
    </row>
    <row r="1970" spans="2:14" hidden="1" x14ac:dyDescent="0.25">
      <c r="B1970" s="17" t="s">
        <v>1453</v>
      </c>
      <c r="C1970" s="3" t="s">
        <v>2040</v>
      </c>
      <c r="D1970" s="4">
        <v>0.5</v>
      </c>
      <c r="E1970" s="2" t="s">
        <v>45</v>
      </c>
      <c r="F1970" s="4">
        <v>24</v>
      </c>
      <c r="G1970" s="4">
        <v>24</v>
      </c>
      <c r="H1970" s="4">
        <v>86</v>
      </c>
      <c r="I1970" s="4">
        <v>1.1000000000000001</v>
      </c>
      <c r="J1970" s="4">
        <v>3</v>
      </c>
      <c r="K1970" s="4">
        <v>14.2</v>
      </c>
      <c r="L1970" s="8">
        <v>0</v>
      </c>
      <c r="M1970" s="4">
        <f>IF(AlimentosSMAECOPIA2[[#This Row],[Categoria]]="Cereales",AlimentosSMAECOPIA2[[#This Row],[Proteina]],"")</f>
        <v>1.1000000000000001</v>
      </c>
      <c r="N1970" s="4">
        <f>AlimentosSMAECOPIA2[[#This Row],[Fibra]]/AlimentosSMAECOPIA2[[#This Row],[Peso_neto]]</f>
        <v>0</v>
      </c>
    </row>
    <row r="1971" spans="2:14" hidden="1" x14ac:dyDescent="0.25">
      <c r="B1971" s="17" t="s">
        <v>1454</v>
      </c>
      <c r="C1971" s="3" t="s">
        <v>2040</v>
      </c>
      <c r="D1971" s="4">
        <v>0.5</v>
      </c>
      <c r="E1971" s="2" t="s">
        <v>45</v>
      </c>
      <c r="F1971" s="4">
        <v>33</v>
      </c>
      <c r="G1971" s="4">
        <v>33</v>
      </c>
      <c r="H1971" s="4">
        <v>119</v>
      </c>
      <c r="I1971" s="4">
        <v>1.1000000000000001</v>
      </c>
      <c r="J1971" s="4">
        <v>3.8</v>
      </c>
      <c r="K1971" s="4">
        <v>20.6</v>
      </c>
      <c r="L1971" s="8">
        <v>0</v>
      </c>
      <c r="M1971" s="4">
        <f>IF(AlimentosSMAECOPIA2[[#This Row],[Categoria]]="Cereales",AlimentosSMAECOPIA2[[#This Row],[Proteina]],"")</f>
        <v>1.1000000000000001</v>
      </c>
      <c r="N1971" s="4">
        <f>AlimentosSMAECOPIA2[[#This Row],[Fibra]]/AlimentosSMAECOPIA2[[#This Row],[Peso_neto]]</f>
        <v>0</v>
      </c>
    </row>
    <row r="1972" spans="2:14" hidden="1" x14ac:dyDescent="0.25">
      <c r="B1972" s="17" t="s">
        <v>1455</v>
      </c>
      <c r="C1972" s="3" t="s">
        <v>2040</v>
      </c>
      <c r="D1972" s="4">
        <v>0.5</v>
      </c>
      <c r="E1972" s="2" t="s">
        <v>45</v>
      </c>
      <c r="F1972" s="4">
        <v>33</v>
      </c>
      <c r="G1972" s="4">
        <v>33</v>
      </c>
      <c r="H1972" s="4">
        <v>119</v>
      </c>
      <c r="I1972" s="4">
        <v>1.1000000000000001</v>
      </c>
      <c r="J1972" s="4">
        <v>3.8</v>
      </c>
      <c r="K1972" s="4">
        <v>20.6</v>
      </c>
      <c r="L1972" s="8">
        <v>0</v>
      </c>
      <c r="M1972" s="4">
        <f>IF(AlimentosSMAECOPIA2[[#This Row],[Categoria]]="Cereales",AlimentosSMAECOPIA2[[#This Row],[Proteina]],"")</f>
        <v>1.1000000000000001</v>
      </c>
      <c r="N1972" s="4">
        <f>AlimentosSMAECOPIA2[[#This Row],[Fibra]]/AlimentosSMAECOPIA2[[#This Row],[Peso_neto]]</f>
        <v>0</v>
      </c>
    </row>
    <row r="1973" spans="2:14" hidden="1" x14ac:dyDescent="0.25">
      <c r="B1973" s="17" t="s">
        <v>1497</v>
      </c>
      <c r="C1973" s="3" t="s">
        <v>2040</v>
      </c>
      <c r="D1973" s="4">
        <v>0.5</v>
      </c>
      <c r="E1973" s="2" t="s">
        <v>50</v>
      </c>
      <c r="F1973" s="4">
        <v>60</v>
      </c>
      <c r="G1973" s="4">
        <v>60</v>
      </c>
      <c r="H1973" s="4">
        <v>78</v>
      </c>
      <c r="I1973" s="4">
        <v>3.2</v>
      </c>
      <c r="J1973" s="4">
        <v>1.1000000000000001</v>
      </c>
      <c r="K1973" s="4">
        <v>14</v>
      </c>
      <c r="L1973" s="8">
        <v>0</v>
      </c>
      <c r="M1973" s="4">
        <f>IF(AlimentosSMAECOPIA2[[#This Row],[Categoria]]="Cereales",AlimentosSMAECOPIA2[[#This Row],[Proteina]],"")</f>
        <v>3.2</v>
      </c>
      <c r="N1973" s="4">
        <f>AlimentosSMAECOPIA2[[#This Row],[Fibra]]/AlimentosSMAECOPIA2[[#This Row],[Peso_neto]]</f>
        <v>0</v>
      </c>
    </row>
    <row r="1974" spans="2:14" hidden="1" x14ac:dyDescent="0.25">
      <c r="B1974" s="17" t="s">
        <v>1498</v>
      </c>
      <c r="C1974" s="3" t="s">
        <v>2040</v>
      </c>
      <c r="D1974" s="4">
        <v>0.33333333300000001</v>
      </c>
      <c r="E1974" s="2" t="s">
        <v>50</v>
      </c>
      <c r="F1974" s="4">
        <v>15</v>
      </c>
      <c r="G1974" s="4">
        <v>15</v>
      </c>
      <c r="H1974" s="4">
        <v>57</v>
      </c>
      <c r="I1974" s="4">
        <v>1.9</v>
      </c>
      <c r="J1974" s="4">
        <v>0.6</v>
      </c>
      <c r="K1974" s="4">
        <v>11</v>
      </c>
      <c r="L1974" s="8">
        <v>0</v>
      </c>
      <c r="M1974" s="4">
        <f>IF(AlimentosSMAECOPIA2[[#This Row],[Categoria]]="Cereales",AlimentosSMAECOPIA2[[#This Row],[Proteina]],"")</f>
        <v>1.9</v>
      </c>
      <c r="N1974" s="4">
        <f>AlimentosSMAECOPIA2[[#This Row],[Fibra]]/AlimentosSMAECOPIA2[[#This Row],[Peso_neto]]</f>
        <v>0</v>
      </c>
    </row>
    <row r="1975" spans="2:14" hidden="1" x14ac:dyDescent="0.25">
      <c r="B1975" s="17" t="s">
        <v>1513</v>
      </c>
      <c r="C1975" s="3" t="s">
        <v>2040</v>
      </c>
      <c r="D1975" s="4">
        <v>0.5</v>
      </c>
      <c r="E1975" s="2" t="s">
        <v>50</v>
      </c>
      <c r="F1975" s="4">
        <v>60</v>
      </c>
      <c r="G1975" s="4">
        <v>60</v>
      </c>
      <c r="H1975" s="4">
        <v>78</v>
      </c>
      <c r="I1975" s="4">
        <v>3.2</v>
      </c>
      <c r="J1975" s="4">
        <v>1.1000000000000001</v>
      </c>
      <c r="K1975" s="4">
        <v>14</v>
      </c>
      <c r="L1975" s="8">
        <v>0</v>
      </c>
      <c r="M1975" s="4">
        <f>IF(AlimentosSMAECOPIA2[[#This Row],[Categoria]]="Cereales",AlimentosSMAECOPIA2[[#This Row],[Proteina]],"")</f>
        <v>3.2</v>
      </c>
      <c r="N1975" s="4">
        <f>AlimentosSMAECOPIA2[[#This Row],[Fibra]]/AlimentosSMAECOPIA2[[#This Row],[Peso_neto]]</f>
        <v>0</v>
      </c>
    </row>
    <row r="1976" spans="2:14" hidden="1" x14ac:dyDescent="0.25">
      <c r="B1976" s="17" t="s">
        <v>1514</v>
      </c>
      <c r="C1976" s="3" t="s">
        <v>2040</v>
      </c>
      <c r="D1976" s="4">
        <v>25</v>
      </c>
      <c r="E1976" s="2" t="s">
        <v>10</v>
      </c>
      <c r="F1976" s="4">
        <v>25</v>
      </c>
      <c r="G1976" s="4">
        <v>25</v>
      </c>
      <c r="H1976" s="4">
        <v>72</v>
      </c>
      <c r="I1976" s="4">
        <v>2.8</v>
      </c>
      <c r="J1976" s="4">
        <v>0.6</v>
      </c>
      <c r="K1976" s="4">
        <v>13.7</v>
      </c>
      <c r="L1976" s="8">
        <v>0</v>
      </c>
      <c r="M1976" s="4">
        <f>IF(AlimentosSMAECOPIA2[[#This Row],[Categoria]]="Cereales",AlimentosSMAECOPIA2[[#This Row],[Proteina]],"")</f>
        <v>2.8</v>
      </c>
      <c r="N1976" s="4">
        <f>AlimentosSMAECOPIA2[[#This Row],[Fibra]]/AlimentosSMAECOPIA2[[#This Row],[Peso_neto]]</f>
        <v>0</v>
      </c>
    </row>
    <row r="1977" spans="2:14" hidden="1" x14ac:dyDescent="0.25">
      <c r="B1977" s="17" t="s">
        <v>1515</v>
      </c>
      <c r="C1977" s="3" t="s">
        <v>2040</v>
      </c>
      <c r="D1977" s="4">
        <v>25</v>
      </c>
      <c r="E1977" s="2" t="s">
        <v>10</v>
      </c>
      <c r="F1977" s="4">
        <v>25</v>
      </c>
      <c r="G1977" s="4">
        <v>25</v>
      </c>
      <c r="H1977" s="4">
        <v>72</v>
      </c>
      <c r="I1977" s="4">
        <v>2.8</v>
      </c>
      <c r="J1977" s="4">
        <v>0.6</v>
      </c>
      <c r="K1977" s="4">
        <v>13.7</v>
      </c>
      <c r="L1977" s="8">
        <v>0</v>
      </c>
      <c r="M1977" s="4">
        <f>IF(AlimentosSMAECOPIA2[[#This Row],[Categoria]]="Cereales",AlimentosSMAECOPIA2[[#This Row],[Proteina]],"")</f>
        <v>2.8</v>
      </c>
      <c r="N1977" s="4">
        <f>AlimentosSMAECOPIA2[[#This Row],[Fibra]]/AlimentosSMAECOPIA2[[#This Row],[Peso_neto]]</f>
        <v>0</v>
      </c>
    </row>
    <row r="1978" spans="2:14" hidden="1" x14ac:dyDescent="0.25">
      <c r="B1978" s="17" t="s">
        <v>1520</v>
      </c>
      <c r="C1978" s="3" t="s">
        <v>2040</v>
      </c>
      <c r="D1978" s="4">
        <v>0.33333333300000001</v>
      </c>
      <c r="E1978" s="2" t="s">
        <v>50</v>
      </c>
      <c r="F1978" s="4">
        <v>15</v>
      </c>
      <c r="G1978" s="4">
        <v>15</v>
      </c>
      <c r="H1978" s="4">
        <v>57</v>
      </c>
      <c r="I1978" s="4">
        <v>1.9</v>
      </c>
      <c r="J1978" s="4">
        <v>0.6</v>
      </c>
      <c r="K1978" s="4">
        <v>11</v>
      </c>
      <c r="L1978" s="8">
        <v>0</v>
      </c>
      <c r="M1978" s="4">
        <f>IF(AlimentosSMAECOPIA2[[#This Row],[Categoria]]="Cereales",AlimentosSMAECOPIA2[[#This Row],[Proteina]],"")</f>
        <v>1.9</v>
      </c>
      <c r="N1978" s="4">
        <f>AlimentosSMAECOPIA2[[#This Row],[Fibra]]/AlimentosSMAECOPIA2[[#This Row],[Peso_neto]]</f>
        <v>0</v>
      </c>
    </row>
    <row r="1979" spans="2:14" hidden="1" x14ac:dyDescent="0.25">
      <c r="B1979" s="17" t="s">
        <v>1524</v>
      </c>
      <c r="C1979" s="3" t="s">
        <v>2040</v>
      </c>
      <c r="D1979" s="4">
        <v>1</v>
      </c>
      <c r="E1979" s="2" t="s">
        <v>476</v>
      </c>
      <c r="F1979" s="4">
        <v>28</v>
      </c>
      <c r="G1979" s="4">
        <v>28</v>
      </c>
      <c r="H1979" s="4">
        <v>89</v>
      </c>
      <c r="I1979" s="4">
        <v>1</v>
      </c>
      <c r="J1979" s="4">
        <v>3.4</v>
      </c>
      <c r="K1979" s="4">
        <v>14.1</v>
      </c>
      <c r="L1979" s="8">
        <v>0</v>
      </c>
      <c r="M1979" s="4">
        <f>IF(AlimentosSMAECOPIA2[[#This Row],[Categoria]]="Cereales",AlimentosSMAECOPIA2[[#This Row],[Proteina]],"")</f>
        <v>1</v>
      </c>
      <c r="N1979" s="4">
        <f>AlimentosSMAECOPIA2[[#This Row],[Fibra]]/AlimentosSMAECOPIA2[[#This Row],[Peso_neto]]</f>
        <v>0</v>
      </c>
    </row>
    <row r="1980" spans="2:14" hidden="1" x14ac:dyDescent="0.25">
      <c r="B1980" s="17" t="s">
        <v>1530</v>
      </c>
      <c r="C1980" s="3" t="s">
        <v>2040</v>
      </c>
      <c r="D1980" s="4">
        <v>2</v>
      </c>
      <c r="E1980" s="2" t="s">
        <v>45</v>
      </c>
      <c r="F1980" s="4">
        <v>15</v>
      </c>
      <c r="G1980" s="4">
        <v>15</v>
      </c>
      <c r="H1980" s="4">
        <v>84</v>
      </c>
      <c r="I1980" s="4">
        <v>0.8</v>
      </c>
      <c r="J1980" s="4">
        <v>4.7</v>
      </c>
      <c r="K1980" s="4">
        <v>9.6</v>
      </c>
      <c r="L1980" s="8">
        <v>0</v>
      </c>
      <c r="M1980" s="4">
        <f>IF(AlimentosSMAECOPIA2[[#This Row],[Categoria]]="Cereales",AlimentosSMAECOPIA2[[#This Row],[Proteina]],"")</f>
        <v>0.8</v>
      </c>
      <c r="N1980" s="4">
        <f>AlimentosSMAECOPIA2[[#This Row],[Fibra]]/AlimentosSMAECOPIA2[[#This Row],[Peso_neto]]</f>
        <v>0</v>
      </c>
    </row>
    <row r="1981" spans="2:14" hidden="1" x14ac:dyDescent="0.25">
      <c r="B1981" s="17" t="s">
        <v>1555</v>
      </c>
      <c r="C1981" s="3" t="s">
        <v>2040</v>
      </c>
      <c r="D1981" s="4">
        <v>1</v>
      </c>
      <c r="E1981" s="2" t="s">
        <v>476</v>
      </c>
      <c r="F1981" s="4">
        <v>35</v>
      </c>
      <c r="G1981" s="4">
        <v>35</v>
      </c>
      <c r="H1981" s="4">
        <v>112</v>
      </c>
      <c r="I1981" s="4">
        <v>1.9</v>
      </c>
      <c r="J1981" s="4">
        <v>7.9</v>
      </c>
      <c r="K1981" s="4">
        <v>8.9</v>
      </c>
      <c r="L1981" s="8">
        <v>0</v>
      </c>
      <c r="M1981" s="4">
        <f>IF(AlimentosSMAECOPIA2[[#This Row],[Categoria]]="Cereales",AlimentosSMAECOPIA2[[#This Row],[Proteina]],"")</f>
        <v>1.9</v>
      </c>
      <c r="N1981" s="4">
        <f>AlimentosSMAECOPIA2[[#This Row],[Fibra]]/AlimentosSMAECOPIA2[[#This Row],[Peso_neto]]</f>
        <v>0</v>
      </c>
    </row>
    <row r="1982" spans="2:14" hidden="1" x14ac:dyDescent="0.25">
      <c r="B1982" s="17" t="s">
        <v>1644</v>
      </c>
      <c r="C1982" s="3" t="s">
        <v>2040</v>
      </c>
      <c r="D1982" s="4">
        <v>15</v>
      </c>
      <c r="E1982" s="2" t="s">
        <v>10</v>
      </c>
      <c r="F1982" s="4">
        <v>15</v>
      </c>
      <c r="G1982" s="4">
        <v>15</v>
      </c>
      <c r="H1982" s="4">
        <v>58</v>
      </c>
      <c r="I1982" s="4">
        <v>1.6</v>
      </c>
      <c r="J1982" s="4">
        <v>0.9</v>
      </c>
      <c r="K1982" s="4">
        <v>11.3</v>
      </c>
      <c r="L1982" s="8">
        <v>0</v>
      </c>
      <c r="M1982" s="4">
        <f>IF(AlimentosSMAECOPIA2[[#This Row],[Categoria]]="Cereales",AlimentosSMAECOPIA2[[#This Row],[Proteina]],"")</f>
        <v>1.6</v>
      </c>
      <c r="N1982" s="4">
        <f>AlimentosSMAECOPIA2[[#This Row],[Fibra]]/AlimentosSMAECOPIA2[[#This Row],[Peso_neto]]</f>
        <v>0</v>
      </c>
    </row>
    <row r="1983" spans="2:14" hidden="1" x14ac:dyDescent="0.25">
      <c r="B1983" s="17" t="s">
        <v>1676</v>
      </c>
      <c r="C1983" s="3" t="s">
        <v>2040</v>
      </c>
      <c r="D1983" s="4">
        <v>0.25</v>
      </c>
      <c r="E1983" s="2" t="s">
        <v>50</v>
      </c>
      <c r="F1983" s="4">
        <v>50</v>
      </c>
      <c r="G1983" s="4">
        <v>50</v>
      </c>
      <c r="H1983" s="4">
        <v>77</v>
      </c>
      <c r="I1983" s="4">
        <v>0.2</v>
      </c>
      <c r="J1983" s="4">
        <v>0</v>
      </c>
      <c r="K1983" s="4">
        <v>19</v>
      </c>
      <c r="L1983" s="8">
        <v>0</v>
      </c>
      <c r="M1983" s="4">
        <f>IF(AlimentosSMAECOPIA2[[#This Row],[Categoria]]="Cereales",AlimentosSMAECOPIA2[[#This Row],[Proteina]],"")</f>
        <v>0.2</v>
      </c>
      <c r="N1983" s="4">
        <f>AlimentosSMAECOPIA2[[#This Row],[Fibra]]/AlimentosSMAECOPIA2[[#This Row],[Peso_neto]]</f>
        <v>0</v>
      </c>
    </row>
    <row r="1984" spans="2:14" hidden="1" x14ac:dyDescent="0.25">
      <c r="B1984" s="17" t="s">
        <v>1680</v>
      </c>
      <c r="C1984" s="3" t="s">
        <v>2040</v>
      </c>
      <c r="D1984" s="4">
        <v>0.5</v>
      </c>
      <c r="E1984" s="2" t="s">
        <v>170</v>
      </c>
      <c r="F1984" s="4">
        <v>18</v>
      </c>
      <c r="G1984" s="4">
        <v>18</v>
      </c>
      <c r="H1984" s="4">
        <v>60</v>
      </c>
      <c r="I1984" s="4">
        <v>1.5</v>
      </c>
      <c r="J1984" s="4">
        <v>0.7</v>
      </c>
      <c r="K1984" s="4">
        <v>11.8</v>
      </c>
      <c r="L1984" s="8">
        <v>0</v>
      </c>
      <c r="M1984" s="4">
        <f>IF(AlimentosSMAECOPIA2[[#This Row],[Categoria]]="Cereales",AlimentosSMAECOPIA2[[#This Row],[Proteina]],"")</f>
        <v>1.5</v>
      </c>
      <c r="N1984" s="4">
        <f>AlimentosSMAECOPIA2[[#This Row],[Fibra]]/AlimentosSMAECOPIA2[[#This Row],[Peso_neto]]</f>
        <v>0</v>
      </c>
    </row>
    <row r="1985" spans="1:15" hidden="1" x14ac:dyDescent="0.25">
      <c r="B1985" s="17" t="s">
        <v>1796</v>
      </c>
      <c r="C1985" s="3" t="s">
        <v>2040</v>
      </c>
      <c r="D1985" s="4">
        <v>1</v>
      </c>
      <c r="E1985" s="2" t="s">
        <v>226</v>
      </c>
      <c r="F1985" s="4">
        <v>22</v>
      </c>
      <c r="G1985" s="4">
        <v>22</v>
      </c>
      <c r="H1985" s="4">
        <v>90</v>
      </c>
      <c r="I1985" s="4">
        <v>1</v>
      </c>
      <c r="J1985" s="4">
        <v>2.5</v>
      </c>
      <c r="K1985" s="4">
        <v>17</v>
      </c>
      <c r="L1985" s="8">
        <v>0</v>
      </c>
      <c r="M1985" s="4">
        <f>IF(AlimentosSMAECOPIA2[[#This Row],[Categoria]]="Cereales",AlimentosSMAECOPIA2[[#This Row],[Proteina]],"")</f>
        <v>1</v>
      </c>
      <c r="N1985" s="4">
        <f>AlimentosSMAECOPIA2[[#This Row],[Fibra]]/AlimentosSMAECOPIA2[[#This Row],[Peso_neto]]</f>
        <v>0</v>
      </c>
    </row>
    <row r="1986" spans="1:15" hidden="1" x14ac:dyDescent="0.25">
      <c r="B1986" s="17" t="s">
        <v>1910</v>
      </c>
      <c r="C1986" s="3" t="s">
        <v>2040</v>
      </c>
      <c r="D1986" s="4">
        <v>1.5</v>
      </c>
      <c r="E1986" s="2" t="s">
        <v>52</v>
      </c>
      <c r="F1986" s="4">
        <v>18</v>
      </c>
      <c r="G1986" s="4">
        <v>18</v>
      </c>
      <c r="H1986" s="4">
        <v>61</v>
      </c>
      <c r="I1986" s="4">
        <v>2</v>
      </c>
      <c r="J1986" s="4">
        <v>0.6</v>
      </c>
      <c r="K1986" s="4">
        <v>13.4</v>
      </c>
      <c r="L1986" s="8">
        <v>0</v>
      </c>
      <c r="M1986" s="4">
        <f>IF(AlimentosSMAECOPIA2[[#This Row],[Categoria]]="Cereales",AlimentosSMAECOPIA2[[#This Row],[Proteina]],"")</f>
        <v>2</v>
      </c>
      <c r="N1986" s="4">
        <f>AlimentosSMAECOPIA2[[#This Row],[Fibra]]/AlimentosSMAECOPIA2[[#This Row],[Peso_neto]]</f>
        <v>0</v>
      </c>
    </row>
    <row r="1987" spans="1:15" hidden="1" x14ac:dyDescent="0.25">
      <c r="B1987" s="17" t="s">
        <v>1930</v>
      </c>
      <c r="C1987" s="3" t="s">
        <v>2040</v>
      </c>
      <c r="D1987" s="4">
        <v>2</v>
      </c>
      <c r="E1987" s="2" t="s">
        <v>52</v>
      </c>
      <c r="F1987" s="4">
        <v>19</v>
      </c>
      <c r="G1987" s="4">
        <v>19</v>
      </c>
      <c r="H1987" s="4">
        <v>65</v>
      </c>
      <c r="I1987" s="4">
        <v>0</v>
      </c>
      <c r="J1987" s="4">
        <v>0</v>
      </c>
      <c r="K1987" s="4">
        <v>16.2</v>
      </c>
      <c r="L1987" s="8">
        <v>0</v>
      </c>
      <c r="M1987" s="4">
        <f>IF(AlimentosSMAECOPIA2[[#This Row],[Categoria]]="Cereales",AlimentosSMAECOPIA2[[#This Row],[Proteina]],"")</f>
        <v>0</v>
      </c>
      <c r="N1987" s="4">
        <f>AlimentosSMAECOPIA2[[#This Row],[Fibra]]/AlimentosSMAECOPIA2[[#This Row],[Peso_neto]]</f>
        <v>0</v>
      </c>
    </row>
    <row r="1988" spans="1:15" hidden="1" x14ac:dyDescent="0.25">
      <c r="B1988" s="17" t="s">
        <v>89</v>
      </c>
      <c r="C1988" s="3" t="s">
        <v>32</v>
      </c>
      <c r="D1988" s="4">
        <v>1.5</v>
      </c>
      <c r="E1988" s="2" t="s">
        <v>50</v>
      </c>
      <c r="F1988" s="4">
        <v>360</v>
      </c>
      <c r="G1988" s="4">
        <v>360</v>
      </c>
      <c r="H1988" s="4">
        <v>65</v>
      </c>
      <c r="I1988" s="4">
        <v>1.1000000000000001</v>
      </c>
      <c r="J1988" s="4">
        <v>0.7</v>
      </c>
      <c r="K1988" s="4">
        <v>16.899999999999999</v>
      </c>
      <c r="L1988" s="8">
        <v>0</v>
      </c>
      <c r="M1988" s="4" t="str">
        <f>IF(AlimentosSMAECOPIA2[[#This Row],[Categoria]]="Cereales",AlimentosSMAECOPIA2[[#This Row],[Proteina]],"")</f>
        <v/>
      </c>
      <c r="N1988" s="4">
        <f>AlimentosSMAECOPIA2[[#This Row],[Fibra]]/AlimentosSMAECOPIA2[[#This Row],[Peso_neto]]</f>
        <v>0</v>
      </c>
    </row>
    <row r="1989" spans="1:15" hidden="1" x14ac:dyDescent="0.25">
      <c r="B1989" s="17" t="s">
        <v>883</v>
      </c>
      <c r="C1989" s="3" t="s">
        <v>32</v>
      </c>
      <c r="D1989" s="4">
        <v>1</v>
      </c>
      <c r="E1989" s="2" t="s">
        <v>50</v>
      </c>
      <c r="F1989" s="4">
        <v>112</v>
      </c>
      <c r="G1989" s="4">
        <v>112</v>
      </c>
      <c r="H1989" s="4">
        <v>71</v>
      </c>
      <c r="I1989" s="4">
        <v>1.6</v>
      </c>
      <c r="J1989" s="4">
        <v>0.5</v>
      </c>
      <c r="K1989" s="4">
        <v>17.2</v>
      </c>
      <c r="L1989" s="8">
        <v>0</v>
      </c>
      <c r="M1989" s="4" t="str">
        <f>IF(AlimentosSMAECOPIA2[[#This Row],[Categoria]]="Cereales",AlimentosSMAECOPIA2[[#This Row],[Proteina]],"")</f>
        <v/>
      </c>
      <c r="N1989" s="4">
        <f>AlimentosSMAECOPIA2[[#This Row],[Fibra]]/AlimentosSMAECOPIA2[[#This Row],[Peso_neto]]</f>
        <v>0</v>
      </c>
    </row>
    <row r="1990" spans="1:15" hidden="1" x14ac:dyDescent="0.25">
      <c r="B1990" s="17" t="s">
        <v>1313</v>
      </c>
      <c r="C1990" s="3" t="s">
        <v>32</v>
      </c>
      <c r="D1990" s="4">
        <v>25</v>
      </c>
      <c r="E1990" s="2" t="s">
        <v>45</v>
      </c>
      <c r="F1990" s="4">
        <v>350</v>
      </c>
      <c r="G1990" s="4">
        <v>140</v>
      </c>
      <c r="H1990" s="4">
        <v>59</v>
      </c>
      <c r="I1990" s="4">
        <v>0.1</v>
      </c>
      <c r="J1990" s="4">
        <v>1.2</v>
      </c>
      <c r="K1990" s="4">
        <v>13.3</v>
      </c>
      <c r="L1990" s="8">
        <v>0</v>
      </c>
      <c r="M1990" s="4" t="str">
        <f>IF(AlimentosSMAECOPIA2[[#This Row],[Categoria]]="Cereales",AlimentosSMAECOPIA2[[#This Row],[Proteina]],"")</f>
        <v/>
      </c>
      <c r="N1990" s="4">
        <f>AlimentosSMAECOPIA2[[#This Row],[Fibra]]/AlimentosSMAECOPIA2[[#This Row],[Peso_neto]]</f>
        <v>0</v>
      </c>
    </row>
    <row r="1991" spans="1:15" ht="15.75" hidden="1" thickBot="1" x14ac:dyDescent="0.3">
      <c r="B1991" s="18" t="s">
        <v>1580</v>
      </c>
      <c r="C1991" s="15" t="s">
        <v>39</v>
      </c>
      <c r="D1991" s="10">
        <v>0.33333333300000001</v>
      </c>
      <c r="E1991" s="9" t="s">
        <v>50</v>
      </c>
      <c r="F1991" s="10">
        <v>80</v>
      </c>
      <c r="G1991" s="10">
        <v>80</v>
      </c>
      <c r="H1991" s="10">
        <v>23</v>
      </c>
      <c r="I1991" s="10">
        <v>1.1000000000000001</v>
      </c>
      <c r="J1991" s="10">
        <v>1</v>
      </c>
      <c r="K1991" s="10">
        <v>3.3</v>
      </c>
      <c r="L1991" s="11">
        <v>0</v>
      </c>
      <c r="M1991" s="4" t="str">
        <f>IF(AlimentosSMAECOPIA2[[#This Row],[Categoria]]="Cereales",AlimentosSMAECOPIA2[[#This Row],[Proteina]],"")</f>
        <v/>
      </c>
      <c r="N1991" s="4">
        <f>AlimentosSMAECOPIA2[[#This Row],[Fibra]]/AlimentosSMAECOPIA2[[#This Row],[Peso_neto]]</f>
        <v>0</v>
      </c>
    </row>
    <row r="1992" spans="1:15" ht="15.75" thickBot="1" x14ac:dyDescent="0.3"/>
    <row r="1993" spans="1:15" ht="15" customHeight="1" x14ac:dyDescent="0.25">
      <c r="B1993" s="125" t="s">
        <v>2046</v>
      </c>
      <c r="C1993" s="126"/>
      <c r="D1993" s="126"/>
      <c r="E1993" s="126"/>
      <c r="F1993" s="126"/>
      <c r="G1993" s="126"/>
      <c r="H1993" s="126"/>
      <c r="I1993" s="126"/>
      <c r="J1993" s="126"/>
      <c r="K1993" s="126"/>
      <c r="L1993" s="126"/>
      <c r="M1993" s="39"/>
      <c r="N1993" s="143" t="s">
        <v>2061</v>
      </c>
      <c r="O1993" s="144"/>
    </row>
    <row r="1994" spans="1:15" x14ac:dyDescent="0.25">
      <c r="B1994" s="133"/>
      <c r="C1994" s="134"/>
      <c r="D1994" s="134"/>
      <c r="E1994" s="134"/>
      <c r="F1994" s="134"/>
      <c r="G1994" s="134"/>
      <c r="H1994" s="134"/>
      <c r="I1994" s="134"/>
      <c r="J1994" s="134"/>
      <c r="K1994" s="134"/>
      <c r="L1994" s="134"/>
      <c r="N1994" s="141"/>
      <c r="O1994" s="142"/>
    </row>
    <row r="1995" spans="1:15" ht="15.75" thickBot="1" x14ac:dyDescent="0.3">
      <c r="A1995" s="46">
        <f>MAX(AlimentosSMAE[Fibra/Gramo])</f>
        <v>0.84137931034482749</v>
      </c>
      <c r="B1995" s="44" t="s">
        <v>0</v>
      </c>
      <c r="C1995" s="43" t="s">
        <v>2048</v>
      </c>
      <c r="D1995" s="44" t="s">
        <v>1</v>
      </c>
      <c r="E1995" s="44" t="s">
        <v>2</v>
      </c>
      <c r="F1995" s="44" t="s">
        <v>2045</v>
      </c>
      <c r="G1995" s="44" t="s">
        <v>3</v>
      </c>
      <c r="H1995" s="44" t="s">
        <v>4</v>
      </c>
      <c r="I1995" s="44" t="s">
        <v>5</v>
      </c>
      <c r="J1995" s="44" t="s">
        <v>6</v>
      </c>
      <c r="K1995" s="44" t="s">
        <v>7</v>
      </c>
      <c r="L1995" s="44" t="s">
        <v>8</v>
      </c>
      <c r="M1995" s="45" t="s">
        <v>2060</v>
      </c>
      <c r="N1995" s="141"/>
      <c r="O1995" s="142"/>
    </row>
    <row r="1996" spans="1:15" ht="15.75" thickBot="1" x14ac:dyDescent="0.3">
      <c r="B1996" s="20" t="s">
        <v>1867</v>
      </c>
      <c r="C1996" s="21" t="s">
        <v>2040</v>
      </c>
      <c r="D1996" s="22">
        <v>6</v>
      </c>
      <c r="E1996" s="23" t="s">
        <v>52</v>
      </c>
      <c r="F1996" s="22">
        <v>29</v>
      </c>
      <c r="G1996" s="22">
        <v>29</v>
      </c>
      <c r="H1996" s="22">
        <v>64</v>
      </c>
      <c r="I1996" s="22">
        <v>2.4</v>
      </c>
      <c r="J1996" s="22">
        <v>0.2</v>
      </c>
      <c r="K1996" s="22">
        <v>24.4</v>
      </c>
      <c r="L1996" s="24">
        <v>24.4</v>
      </c>
      <c r="M1996" s="22">
        <v>0.84137931034482749</v>
      </c>
      <c r="N1996" s="145"/>
      <c r="O1996" s="146"/>
    </row>
    <row r="1997" spans="1:15" ht="15.75" thickBot="1" x14ac:dyDescent="0.3"/>
    <row r="1998" spans="1:15" ht="15" customHeight="1" x14ac:dyDescent="0.25">
      <c r="B1998" s="125" t="s">
        <v>2044</v>
      </c>
      <c r="C1998" s="126"/>
      <c r="D1998" s="126"/>
      <c r="E1998" s="126"/>
      <c r="F1998" s="126"/>
      <c r="G1998" s="126"/>
      <c r="H1998" s="126"/>
      <c r="I1998" s="126"/>
      <c r="J1998" s="126"/>
      <c r="K1998" s="126"/>
      <c r="L1998" s="147"/>
    </row>
    <row r="1999" spans="1:15" x14ac:dyDescent="0.25">
      <c r="B1999" s="148"/>
      <c r="C1999" s="149"/>
      <c r="D1999" s="134"/>
      <c r="E1999" s="134"/>
      <c r="F1999" s="134"/>
      <c r="G1999" s="134"/>
      <c r="H1999" s="134"/>
      <c r="I1999" s="134"/>
      <c r="J1999" s="134"/>
      <c r="K1999" s="134"/>
      <c r="L1999" s="150"/>
    </row>
    <row r="2000" spans="1:15" x14ac:dyDescent="0.25">
      <c r="A2000" s="30">
        <f>$C2000</f>
        <v>38.017167381974247</v>
      </c>
      <c r="B2000" s="48" t="s">
        <v>12</v>
      </c>
      <c r="C2000" s="47">
        <f>AVERAGEIF(AlimentosSMAE[Categoria],$B2000,AlimentosSMAE[Kcal])</f>
        <v>38.017167381974247</v>
      </c>
      <c r="L2000" s="32"/>
    </row>
    <row r="2001" spans="1:12" x14ac:dyDescent="0.25">
      <c r="A2001" s="30">
        <f t="shared" ref="A2001:A2010" si="0">$C2001</f>
        <v>53.745689655172413</v>
      </c>
      <c r="B2001" s="48" t="s">
        <v>14</v>
      </c>
      <c r="C2001" s="47">
        <f>AVERAGEIF(AlimentosSMAE[Categoria],$B2001,AlimentosSMAE[Kcal])</f>
        <v>53.745689655172413</v>
      </c>
      <c r="L2001" s="32"/>
    </row>
    <row r="2002" spans="1:12" x14ac:dyDescent="0.25">
      <c r="A2002" s="30">
        <f t="shared" si="0"/>
        <v>22.790697674418606</v>
      </c>
      <c r="B2002" s="48" t="s">
        <v>39</v>
      </c>
      <c r="C2002" s="47">
        <f>AVERAGEIF(AlimentosSMAE[Categoria],$B2002,AlimentosSMAE[Kcal])</f>
        <v>22.790697674418606</v>
      </c>
      <c r="F2002" s="152" t="s">
        <v>2062</v>
      </c>
      <c r="G2002" s="151" t="str">
        <f>VLOOKUP(MAX($C$2000:$C$2010),$A$2000:$B$2010,2,FALSE)</f>
        <v>Bebidas</v>
      </c>
      <c r="H2002" s="151"/>
      <c r="I2002" s="151"/>
      <c r="L2002" s="32"/>
    </row>
    <row r="2003" spans="1:12" x14ac:dyDescent="0.25">
      <c r="A2003" s="30">
        <f t="shared" si="0"/>
        <v>5.2710280373831777</v>
      </c>
      <c r="B2003" s="48" t="s">
        <v>18</v>
      </c>
      <c r="C2003" s="47">
        <f>AVERAGEIF(AlimentosSMAE[Categoria],$B2003,AlimentosSMAE[Kcal])</f>
        <v>5.2710280373831777</v>
      </c>
      <c r="F2003" s="152"/>
      <c r="G2003" s="151"/>
      <c r="H2003" s="151"/>
      <c r="I2003" s="151"/>
      <c r="L2003" s="32"/>
    </row>
    <row r="2004" spans="1:12" x14ac:dyDescent="0.25">
      <c r="A2004" s="30">
        <f t="shared" si="0"/>
        <v>54.93785310734463</v>
      </c>
      <c r="B2004" s="48" t="s">
        <v>2041</v>
      </c>
      <c r="C2004" s="47">
        <f>AVERAGEIF(AlimentosSMAE[Categoria],$B2004,AlimentosSMAE[Kcal])</f>
        <v>54.93785310734463</v>
      </c>
      <c r="F2004" s="152"/>
      <c r="G2004" s="151"/>
      <c r="H2004" s="151"/>
      <c r="I2004" s="151"/>
      <c r="L2004" s="32"/>
    </row>
    <row r="2005" spans="1:12" x14ac:dyDescent="0.25">
      <c r="A2005" s="30">
        <f t="shared" si="0"/>
        <v>58.395522388059703</v>
      </c>
      <c r="B2005" s="48" t="s">
        <v>32</v>
      </c>
      <c r="C2005" s="47">
        <f>AVERAGEIF(AlimentosSMAE[Categoria],$B2005,AlimentosSMAE[Kcal])</f>
        <v>58.395522388059703</v>
      </c>
      <c r="L2005" s="32"/>
    </row>
    <row r="2006" spans="1:12" x14ac:dyDescent="0.25">
      <c r="A2006" s="30">
        <f t="shared" si="0"/>
        <v>144.72222222222223</v>
      </c>
      <c r="B2006" s="48" t="s">
        <v>28</v>
      </c>
      <c r="C2006" s="47">
        <f>AVERAGEIF(AlimentosSMAE[Categoria],$B2006,AlimentosSMAE[Kcal])</f>
        <v>144.72222222222223</v>
      </c>
      <c r="L2006" s="32"/>
    </row>
    <row r="2007" spans="1:12" x14ac:dyDescent="0.25">
      <c r="A2007" s="30">
        <f t="shared" si="0"/>
        <v>55.268115942028984</v>
      </c>
      <c r="B2007" s="48" t="s">
        <v>21</v>
      </c>
      <c r="C2007" s="47">
        <f>AVERAGEIF(AlimentosSMAE[Categoria],$B2007,AlimentosSMAE[Kcal])</f>
        <v>55.268115942028984</v>
      </c>
      <c r="L2007" s="32"/>
    </row>
    <row r="2008" spans="1:12" x14ac:dyDescent="0.25">
      <c r="A2008" s="30">
        <f t="shared" si="0"/>
        <v>78.231884057971016</v>
      </c>
      <c r="B2008" s="48" t="s">
        <v>2040</v>
      </c>
      <c r="C2008" s="47">
        <f>AVERAGEIF(AlimentosSMAE[Categoria],$B2008,AlimentosSMAE[Kcal])</f>
        <v>78.231884057971016</v>
      </c>
      <c r="L2008" s="32"/>
    </row>
    <row r="2009" spans="1:12" x14ac:dyDescent="0.25">
      <c r="A2009" s="30">
        <f t="shared" si="0"/>
        <v>99.229166666666671</v>
      </c>
      <c r="B2009" s="48" t="s">
        <v>9</v>
      </c>
      <c r="C2009" s="47">
        <f>AVERAGEIF(AlimentosSMAE[Categoria],$B2009,AlimentosSMAE[Kcal])</f>
        <v>99.229166666666671</v>
      </c>
      <c r="L2009" s="32"/>
    </row>
    <row r="2010" spans="1:12" ht="15.75" thickBot="1" x14ac:dyDescent="0.3">
      <c r="A2010" s="30">
        <f t="shared" si="0"/>
        <v>73.257142857142853</v>
      </c>
      <c r="B2010" s="49" t="s">
        <v>24</v>
      </c>
      <c r="C2010" s="50">
        <f>AVERAGEIF(AlimentosSMAE[Categoria],$B2010,AlimentosSMAE[Kcal])</f>
        <v>73.257142857142853</v>
      </c>
      <c r="D2010" s="33"/>
      <c r="E2010" s="33"/>
      <c r="F2010" s="33"/>
      <c r="G2010" s="33"/>
      <c r="H2010" s="33"/>
      <c r="I2010" s="33"/>
      <c r="J2010" s="33"/>
      <c r="K2010" s="33"/>
      <c r="L2010" s="34"/>
    </row>
  </sheetData>
  <mergeCells count="17">
    <mergeCell ref="B1993:L1994"/>
    <mergeCell ref="N1993:O1996"/>
    <mergeCell ref="B1998:L1999"/>
    <mergeCell ref="G2002:I2004"/>
    <mergeCell ref="F2002:F2004"/>
    <mergeCell ref="B13:L14"/>
    <mergeCell ref="M13:M14"/>
    <mergeCell ref="B16:L17"/>
    <mergeCell ref="I8:J9"/>
    <mergeCell ref="I7:J7"/>
    <mergeCell ref="K7:M9"/>
    <mergeCell ref="B2:M3"/>
    <mergeCell ref="B4:E6"/>
    <mergeCell ref="F4:G4"/>
    <mergeCell ref="H4:M6"/>
    <mergeCell ref="B10:M11"/>
    <mergeCell ref="F5:G5"/>
  </mergeCells>
  <dataValidations count="3">
    <dataValidation allowBlank="1" showInputMessage="1" showErrorMessage="1" errorTitle="Advertencia" error="Debe ser un alimento" promptTitle="Carga de datos" prompt="Ingresar el nombre del alimento lo mas resumido posible" sqref="B19:B1991" xr:uid="{00000000-0002-0000-0100-000000000000}"/>
    <dataValidation type="decimal" operator="greaterThanOrEqual" allowBlank="1" showInputMessage="1" showErrorMessage="1" errorTitle="Advertencia" error="Debe ser un numero" promptTitle="Carga de valores" prompt="Debe ser un numero" sqref="D19:D1991" xr:uid="{00000000-0002-0000-0100-000001000000}">
      <formula1>0</formula1>
    </dataValidation>
    <dataValidation type="decimal" errorStyle="warning" operator="greaterThanOrEqual" allowBlank="1" showInputMessage="1" showErrorMessage="1" errorTitle="Atención" error="Debe ser un numero mayo o igual a cero" promptTitle="Carga de valores" prompt="Cargar valor de la variable para el alimento seleccionado, precaucion que sera dependiendo de la unidad seleccionada." sqref="F19:L199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arga de valores" prompt="Seleccionar tipo de unidad de los disponibles, en caso de necesitar un nuevo tipo de unidad ver hoja &quot;Calc.Aux.&quot;" xr:uid="{00000000-0002-0000-0100-000003000000}">
          <x14:formula1>
            <xm:f>'Calc.Aux.'!$B$2:$B$100</xm:f>
          </x14:formula1>
          <xm:sqref>E19:E1991</xm:sqref>
        </x14:dataValidation>
        <x14:dataValidation type="list" allowBlank="1" showInputMessage="1" showErrorMessage="1" promptTitle="Ingreso de alimento" prompt="Ingresar alimento que debe estar contenido dentro del datasets" xr:uid="{00000000-0002-0000-0100-000004000000}">
          <x14:formula1>
            <xm:f>'Banco de datos alime. - SMAE'!$B$3:$B$1048576</xm:f>
          </x14:formula1>
          <xm:sqref>B8:B9</xm:sqref>
        </x14:dataValidation>
        <x14:dataValidation type="list" allowBlank="1" showInputMessage="1" showErrorMessage="1" errorTitle="Advertencia" error="Debe ser una categoria dentro de la lista" promptTitle="Carga de datos" prompt="Seleccionar una categoria de las que se encuentran en la lista, en caso de no estar ver en la hoja &quot;Calc.Aux&quot; donde se podra agregar nuevas categorias." xr:uid="{00000000-0002-0000-0100-000005000000}">
          <x14:formula1>
            <xm:f>'Calc.Aux.'!$D$2:$D$30</xm:f>
          </x14:formula1>
          <xm:sqref>C19:C1991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R24"/>
  <sheetViews>
    <sheetView workbookViewId="0">
      <selection activeCell="C23" sqref="C23:M24"/>
    </sheetView>
  </sheetViews>
  <sheetFormatPr baseColWidth="10" defaultRowHeight="15" x14ac:dyDescent="0.25"/>
  <sheetData>
    <row r="2" spans="2:18" x14ac:dyDescent="0.25">
      <c r="B2" s="1" t="s">
        <v>2031</v>
      </c>
      <c r="C2" s="124" t="s">
        <v>2038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2:18" x14ac:dyDescent="0.25">
      <c r="B3" s="152">
        <v>1</v>
      </c>
      <c r="C3" s="141" t="s">
        <v>2032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4" spans="2:18" x14ac:dyDescent="0.25">
      <c r="B4" s="152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</row>
    <row r="5" spans="2:18" x14ac:dyDescent="0.25">
      <c r="B5" s="152">
        <v>2</v>
      </c>
      <c r="C5" s="141" t="s">
        <v>2033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</row>
    <row r="6" spans="2:18" x14ac:dyDescent="0.25">
      <c r="B6" s="152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</row>
    <row r="7" spans="2:18" x14ac:dyDescent="0.25">
      <c r="B7" s="152">
        <v>3</v>
      </c>
      <c r="C7" s="141" t="s">
        <v>2034</v>
      </c>
      <c r="D7" s="141"/>
      <c r="E7" s="141"/>
      <c r="F7" s="141"/>
      <c r="G7" s="141"/>
      <c r="H7" s="141"/>
      <c r="I7" s="141"/>
      <c r="J7" s="141"/>
      <c r="K7" s="141"/>
      <c r="L7" s="141"/>
      <c r="M7" s="141"/>
    </row>
    <row r="8" spans="2:18" x14ac:dyDescent="0.25">
      <c r="B8" s="15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</row>
    <row r="9" spans="2:18" x14ac:dyDescent="0.25">
      <c r="B9" s="152">
        <v>4</v>
      </c>
      <c r="C9" s="141" t="s">
        <v>2036</v>
      </c>
      <c r="D9" s="141"/>
      <c r="E9" s="141"/>
      <c r="F9" s="141"/>
      <c r="G9" s="141"/>
      <c r="H9" s="141"/>
      <c r="I9" s="141"/>
      <c r="J9" s="141"/>
      <c r="K9" s="141"/>
      <c r="L9" s="141"/>
      <c r="M9" s="141"/>
    </row>
    <row r="10" spans="2:18" x14ac:dyDescent="0.25">
      <c r="B10" s="15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</row>
    <row r="11" spans="2:18" x14ac:dyDescent="0.25">
      <c r="B11" s="152">
        <v>5</v>
      </c>
      <c r="C11" s="141" t="s">
        <v>2035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</row>
    <row r="12" spans="2:18" x14ac:dyDescent="0.25">
      <c r="B12" s="15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</row>
    <row r="14" spans="2:18" ht="15.75" thickBot="1" x14ac:dyDescent="0.3">
      <c r="B14" s="19" t="s">
        <v>2031</v>
      </c>
      <c r="C14" s="155" t="s">
        <v>2039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</row>
    <row r="15" spans="2:18" x14ac:dyDescent="0.25">
      <c r="B15" s="153">
        <v>1</v>
      </c>
      <c r="C15" s="134" t="s">
        <v>2042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54"/>
      <c r="N15" s="156">
        <f>'Tabla-Formulas'!M13</f>
        <v>2.0050724637681152</v>
      </c>
      <c r="O15" s="157"/>
      <c r="P15" s="157"/>
      <c r="Q15" s="157"/>
      <c r="R15" s="158"/>
    </row>
    <row r="16" spans="2:18" ht="15.75" thickBot="1" x14ac:dyDescent="0.3">
      <c r="B16" s="153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54"/>
      <c r="N16" s="159"/>
      <c r="O16" s="160"/>
      <c r="P16" s="160"/>
      <c r="Q16" s="160"/>
      <c r="R16" s="161"/>
    </row>
    <row r="17" spans="2:18" x14ac:dyDescent="0.25">
      <c r="B17" s="153">
        <v>2</v>
      </c>
      <c r="C17" s="134" t="s">
        <v>2044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54"/>
      <c r="N17" s="156" t="str">
        <f>'Tabla-Formulas'!G2002</f>
        <v>Bebidas</v>
      </c>
      <c r="O17" s="157"/>
      <c r="P17" s="157"/>
      <c r="Q17" s="157"/>
      <c r="R17" s="158"/>
    </row>
    <row r="18" spans="2:18" ht="15.75" thickBot="1" x14ac:dyDescent="0.3">
      <c r="B18" s="153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54"/>
      <c r="N18" s="159"/>
      <c r="O18" s="160"/>
      <c r="P18" s="160"/>
      <c r="Q18" s="160"/>
      <c r="R18" s="161"/>
    </row>
    <row r="19" spans="2:18" x14ac:dyDescent="0.25">
      <c r="B19" s="153">
        <v>3</v>
      </c>
      <c r="C19" s="134" t="s">
        <v>2034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54"/>
      <c r="N19" s="162" t="s">
        <v>2064</v>
      </c>
      <c r="O19" s="157"/>
      <c r="P19" s="157"/>
      <c r="Q19" s="157"/>
      <c r="R19" s="158"/>
    </row>
    <row r="20" spans="2:18" ht="15.75" thickBot="1" x14ac:dyDescent="0.3">
      <c r="B20" s="15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54"/>
      <c r="N20" s="159"/>
      <c r="O20" s="160"/>
      <c r="P20" s="160"/>
      <c r="Q20" s="160"/>
      <c r="R20" s="161"/>
    </row>
    <row r="21" spans="2:18" x14ac:dyDescent="0.25">
      <c r="B21" s="153">
        <v>4</v>
      </c>
      <c r="C21" s="134" t="s">
        <v>2043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54"/>
      <c r="N21" s="162" t="s">
        <v>2063</v>
      </c>
      <c r="O21" s="157"/>
      <c r="P21" s="157"/>
      <c r="Q21" s="157"/>
      <c r="R21" s="158"/>
    </row>
    <row r="22" spans="2:18" ht="15.75" thickBot="1" x14ac:dyDescent="0.3">
      <c r="B22" s="153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54"/>
      <c r="N22" s="159"/>
      <c r="O22" s="160"/>
      <c r="P22" s="160"/>
      <c r="Q22" s="160"/>
      <c r="R22" s="161"/>
    </row>
    <row r="23" spans="2:18" x14ac:dyDescent="0.25">
      <c r="B23" s="153">
        <v>5</v>
      </c>
      <c r="C23" s="134" t="s">
        <v>2046</v>
      </c>
      <c r="D23" s="134"/>
      <c r="E23" s="134"/>
      <c r="F23" s="134"/>
      <c r="G23" s="134"/>
      <c r="H23" s="134"/>
      <c r="I23" s="134"/>
      <c r="J23" s="134"/>
      <c r="K23" s="134"/>
      <c r="L23" s="134"/>
      <c r="M23" s="154"/>
      <c r="N23" s="163" t="str">
        <f>'Tabla-Formulas'!B1996</f>
        <v>Salvado de trigo</v>
      </c>
      <c r="O23" s="164"/>
      <c r="P23" s="164"/>
      <c r="Q23" s="164"/>
      <c r="R23" s="165"/>
    </row>
    <row r="24" spans="2:18" ht="15.75" thickBot="1" x14ac:dyDescent="0.3">
      <c r="B24" s="153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54"/>
      <c r="N24" s="159"/>
      <c r="O24" s="160"/>
      <c r="P24" s="160"/>
      <c r="Q24" s="160"/>
      <c r="R24" s="161"/>
    </row>
  </sheetData>
  <mergeCells count="27">
    <mergeCell ref="N15:R16"/>
    <mergeCell ref="N17:R18"/>
    <mergeCell ref="N19:R20"/>
    <mergeCell ref="N21:R22"/>
    <mergeCell ref="N23:R24"/>
    <mergeCell ref="C2:M2"/>
    <mergeCell ref="C14:M14"/>
    <mergeCell ref="B15:B16"/>
    <mergeCell ref="C15:M16"/>
    <mergeCell ref="B17:B18"/>
    <mergeCell ref="C17:M18"/>
    <mergeCell ref="C3:M4"/>
    <mergeCell ref="C5:M6"/>
    <mergeCell ref="C7:M8"/>
    <mergeCell ref="C9:M10"/>
    <mergeCell ref="C11:M12"/>
    <mergeCell ref="B3:B4"/>
    <mergeCell ref="B5:B6"/>
    <mergeCell ref="B7:B8"/>
    <mergeCell ref="B9:B10"/>
    <mergeCell ref="B11:B12"/>
    <mergeCell ref="B19:B20"/>
    <mergeCell ref="C19:M20"/>
    <mergeCell ref="B21:B22"/>
    <mergeCell ref="C21:M22"/>
    <mergeCell ref="B23:B24"/>
    <mergeCell ref="C23:M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D52B-4331-4BF4-9023-B66FFB03491D}">
  <sheetPr codeName="Hoja6"/>
  <dimension ref="A1:M10"/>
  <sheetViews>
    <sheetView showGridLines="0" zoomScaleNormal="100" workbookViewId="0">
      <selection activeCell="J25" sqref="J25"/>
    </sheetView>
  </sheetViews>
  <sheetFormatPr baseColWidth="10" defaultRowHeight="15" x14ac:dyDescent="0.25"/>
  <cols>
    <col min="2" max="2" width="11.42578125" style="70"/>
    <col min="3" max="3" width="11.5703125" style="70" customWidth="1"/>
    <col min="4" max="5" width="11.42578125" style="70"/>
    <col min="6" max="6" width="15.5703125" style="70" customWidth="1"/>
    <col min="7" max="7" width="12" style="70" customWidth="1"/>
    <col min="8" max="11" width="11.42578125" style="70"/>
    <col min="12" max="12" width="11.42578125" style="70" customWidth="1"/>
  </cols>
  <sheetData>
    <row r="1" spans="1:13" x14ac:dyDescent="0.25">
      <c r="A1" s="70"/>
      <c r="B1"/>
      <c r="C1"/>
      <c r="D1"/>
      <c r="E1"/>
      <c r="F1"/>
      <c r="G1" s="27">
        <f>SUM(PlanAlimenticio[Peso neto])</f>
        <v>396</v>
      </c>
      <c r="H1" s="27">
        <f>SUM(PlanAlimenticio[Kcal])</f>
        <v>275.5</v>
      </c>
      <c r="I1" s="27">
        <f>SUM(PlanAlimenticio[Proteina])</f>
        <v>8.15</v>
      </c>
      <c r="J1" s="27">
        <f>SUM(PlanAlimenticio[Lipidos])</f>
        <v>3.8</v>
      </c>
      <c r="K1" s="27">
        <f>SUM(PlanAlimenticio[HC])</f>
        <v>56.400000000000006</v>
      </c>
      <c r="L1" s="27">
        <f>SUM(PlanAlimenticio[Fibra])</f>
        <v>6.05</v>
      </c>
      <c r="M1" s="26" t="s">
        <v>2092</v>
      </c>
    </row>
    <row r="2" spans="1:13" x14ac:dyDescent="0.25">
      <c r="A2" s="70"/>
      <c r="B2" s="65" t="s">
        <v>0</v>
      </c>
      <c r="C2" s="65" t="s">
        <v>2048</v>
      </c>
      <c r="D2" s="66" t="s">
        <v>1</v>
      </c>
      <c r="E2" s="66" t="s">
        <v>2</v>
      </c>
      <c r="F2" s="66" t="s">
        <v>2077</v>
      </c>
      <c r="G2" s="66" t="s">
        <v>2076</v>
      </c>
      <c r="H2" s="66" t="s">
        <v>4</v>
      </c>
      <c r="I2" s="66" t="s">
        <v>5</v>
      </c>
      <c r="J2" s="66" t="s">
        <v>6</v>
      </c>
      <c r="K2" s="66" t="s">
        <v>7</v>
      </c>
      <c r="L2" s="67" t="s">
        <v>8</v>
      </c>
    </row>
    <row r="3" spans="1:13" x14ac:dyDescent="0.25">
      <c r="A3" s="70"/>
      <c r="B3" s="71"/>
      <c r="C3" s="71"/>
      <c r="D3" s="72"/>
      <c r="E3" s="71"/>
      <c r="F3" s="72"/>
      <c r="G3" s="72"/>
      <c r="H3" s="72"/>
      <c r="I3" s="72"/>
      <c r="J3" s="72"/>
      <c r="K3" s="72"/>
      <c r="L3" s="72"/>
    </row>
    <row r="4" spans="1:13" x14ac:dyDescent="0.25">
      <c r="A4" s="70"/>
      <c r="B4" s="68" t="s">
        <v>1986</v>
      </c>
      <c r="C4" s="68" t="s">
        <v>39</v>
      </c>
      <c r="D4" s="69">
        <v>3</v>
      </c>
      <c r="E4" s="68" t="s">
        <v>50</v>
      </c>
      <c r="F4" s="69">
        <v>288</v>
      </c>
      <c r="G4" s="69">
        <v>288</v>
      </c>
      <c r="H4" s="69">
        <v>46.5</v>
      </c>
      <c r="I4" s="69">
        <v>3.75</v>
      </c>
      <c r="J4" s="69">
        <v>0.30000000000000004</v>
      </c>
      <c r="K4" s="69">
        <v>9.8999999999999986</v>
      </c>
      <c r="L4" s="69">
        <v>2.25</v>
      </c>
    </row>
    <row r="5" spans="1:13" x14ac:dyDescent="0.25">
      <c r="B5" s="68" t="s">
        <v>1199</v>
      </c>
      <c r="C5" s="68" t="s">
        <v>2040</v>
      </c>
      <c r="D5" s="69">
        <v>40</v>
      </c>
      <c r="E5" s="68" t="s">
        <v>10</v>
      </c>
      <c r="F5" s="69">
        <v>40</v>
      </c>
      <c r="G5" s="69">
        <v>40</v>
      </c>
      <c r="H5" s="69">
        <v>69</v>
      </c>
      <c r="I5" s="69">
        <v>1.8</v>
      </c>
      <c r="J5" s="69">
        <v>0.5</v>
      </c>
      <c r="K5" s="69">
        <v>14.6</v>
      </c>
      <c r="L5" s="69">
        <v>1.4</v>
      </c>
    </row>
    <row r="6" spans="1:13" x14ac:dyDescent="0.25">
      <c r="B6" s="68" t="s">
        <v>1199</v>
      </c>
      <c r="C6" s="68" t="s">
        <v>2040</v>
      </c>
      <c r="D6" s="69">
        <v>40</v>
      </c>
      <c r="E6" s="68" t="s">
        <v>10</v>
      </c>
      <c r="F6" s="69">
        <v>40</v>
      </c>
      <c r="G6" s="69">
        <v>40</v>
      </c>
      <c r="H6" s="69">
        <v>69</v>
      </c>
      <c r="I6" s="69">
        <v>1.8</v>
      </c>
      <c r="J6" s="69">
        <v>0.5</v>
      </c>
      <c r="K6" s="69">
        <v>14.6</v>
      </c>
      <c r="L6" s="69">
        <v>1.4</v>
      </c>
    </row>
    <row r="7" spans="1:13" x14ac:dyDescent="0.25">
      <c r="B7" s="68" t="s">
        <v>1522</v>
      </c>
      <c r="C7" s="68" t="s">
        <v>2040</v>
      </c>
      <c r="D7" s="69">
        <v>1</v>
      </c>
      <c r="E7" s="68" t="s">
        <v>476</v>
      </c>
      <c r="F7" s="69">
        <v>28</v>
      </c>
      <c r="G7" s="69">
        <v>28</v>
      </c>
      <c r="H7" s="69">
        <v>91</v>
      </c>
      <c r="I7" s="69">
        <v>0.8</v>
      </c>
      <c r="J7" s="69">
        <v>2.5</v>
      </c>
      <c r="K7" s="69">
        <v>17.3</v>
      </c>
      <c r="L7" s="69">
        <v>1</v>
      </c>
    </row>
    <row r="8" spans="1:13" x14ac:dyDescent="0.25">
      <c r="B8" s="68"/>
      <c r="C8" s="68"/>
      <c r="D8" s="69"/>
      <c r="E8" s="68"/>
      <c r="F8" s="69"/>
      <c r="G8" s="69"/>
      <c r="H8" s="69"/>
      <c r="I8" s="69"/>
      <c r="J8" s="69"/>
      <c r="K8" s="69"/>
      <c r="L8" s="69"/>
    </row>
    <row r="9" spans="1:13" x14ac:dyDescent="0.25">
      <c r="B9" s="71"/>
      <c r="C9" s="71"/>
      <c r="D9" s="72"/>
      <c r="E9" s="71"/>
      <c r="F9" s="72"/>
      <c r="G9" s="72"/>
      <c r="H9" s="72"/>
      <c r="I9" s="72"/>
      <c r="J9" s="72"/>
      <c r="K9" s="72"/>
      <c r="L9" s="72"/>
    </row>
    <row r="10" spans="1:13" x14ac:dyDescent="0.25">
      <c r="B10" s="68"/>
      <c r="C10" s="68"/>
      <c r="D10" s="69"/>
      <c r="E10" s="68"/>
      <c r="F10" s="69"/>
      <c r="G10" s="69"/>
      <c r="H10" s="69"/>
      <c r="I10" s="69"/>
      <c r="J10" s="69"/>
      <c r="K10" s="69"/>
      <c r="L10" s="69"/>
    </row>
  </sheetData>
  <dataConsolidate/>
  <dataValidations count="1">
    <dataValidation allowBlank="1" sqref="B3:L1048576" xr:uid="{A56F7240-3209-41F1-BAE7-1AE6C276F31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B1:M100"/>
  <sheetViews>
    <sheetView workbookViewId="0">
      <selection activeCell="M22" sqref="M22"/>
    </sheetView>
  </sheetViews>
  <sheetFormatPr baseColWidth="10" defaultRowHeight="15" x14ac:dyDescent="0.25"/>
  <sheetData>
    <row r="1" spans="2:13" x14ac:dyDescent="0.25">
      <c r="B1" s="26" t="s">
        <v>2047</v>
      </c>
      <c r="D1" s="26" t="s">
        <v>2049</v>
      </c>
      <c r="H1" s="152" t="s">
        <v>2096</v>
      </c>
      <c r="I1" s="152"/>
      <c r="J1" s="152"/>
      <c r="K1" s="152"/>
      <c r="L1" s="152"/>
      <c r="M1" s="152"/>
    </row>
    <row r="2" spans="2:13" x14ac:dyDescent="0.25">
      <c r="B2" s="2" t="s">
        <v>10</v>
      </c>
      <c r="D2" s="2" t="s">
        <v>12</v>
      </c>
      <c r="H2" s="152"/>
      <c r="I2" s="152"/>
      <c r="J2" s="152"/>
      <c r="K2" s="152"/>
      <c r="L2" s="152"/>
      <c r="M2" s="152"/>
    </row>
    <row r="3" spans="2:13" x14ac:dyDescent="0.25">
      <c r="B3" s="2" t="s">
        <v>15</v>
      </c>
      <c r="D3" s="2" t="s">
        <v>14</v>
      </c>
      <c r="H3" s="166" t="s">
        <v>2068</v>
      </c>
      <c r="I3" s="166"/>
      <c r="L3" s="167" t="s">
        <v>2069</v>
      </c>
      <c r="M3" s="167"/>
    </row>
    <row r="4" spans="2:13" x14ac:dyDescent="0.25">
      <c r="B4" s="2" t="s">
        <v>43</v>
      </c>
      <c r="D4" s="2" t="s">
        <v>39</v>
      </c>
      <c r="H4" t="s">
        <v>0</v>
      </c>
      <c r="I4" s="26" t="str">
        <f>DASHBOARD!G5</f>
        <v>Harina de girasol parcialmente desgrasada</v>
      </c>
      <c r="L4" t="s">
        <v>0</v>
      </c>
      <c r="M4" s="26" t="str">
        <f>DASHBOARD!K5</f>
        <v>Base para pay</v>
      </c>
    </row>
    <row r="5" spans="2:13" x14ac:dyDescent="0.25">
      <c r="B5" s="2" t="s">
        <v>45</v>
      </c>
      <c r="D5" s="2" t="s">
        <v>18</v>
      </c>
      <c r="H5" t="s">
        <v>2076</v>
      </c>
      <c r="I5">
        <f>IFERROR(VLOOKUP($I$4,AlimentosSMAE[#All],6,FALSE),0)</f>
        <v>32</v>
      </c>
      <c r="L5" t="s">
        <v>2076</v>
      </c>
      <c r="M5">
        <f>IFERROR(VLOOKUP($I$4,AlimentosSMAE[#All],6,FALSE),0)</f>
        <v>32</v>
      </c>
    </row>
    <row r="6" spans="2:13" x14ac:dyDescent="0.25">
      <c r="B6" s="2" t="s">
        <v>50</v>
      </c>
      <c r="D6" s="2" t="s">
        <v>2041</v>
      </c>
      <c r="H6" t="s">
        <v>4</v>
      </c>
      <c r="I6">
        <f>IFERROR(VLOOKUP($I$4,AlimentosSMAE[#All],7,FALSE),0)</f>
        <v>105</v>
      </c>
      <c r="L6" t="s">
        <v>4</v>
      </c>
      <c r="M6">
        <f>IFERROR(VLOOKUP($I$4,AlimentosSMAE[#All],7,FALSE),0)</f>
        <v>105</v>
      </c>
    </row>
    <row r="7" spans="2:13" x14ac:dyDescent="0.25">
      <c r="B7" s="2" t="s">
        <v>52</v>
      </c>
      <c r="D7" s="2" t="s">
        <v>32</v>
      </c>
      <c r="H7" t="s">
        <v>5</v>
      </c>
      <c r="I7">
        <f>IFERROR(VLOOKUP($I$4,AlimentosSMAE[#All],8,FALSE),0)</f>
        <v>15.4</v>
      </c>
      <c r="L7" t="s">
        <v>5</v>
      </c>
      <c r="M7">
        <f>IFERROR(VLOOKUP($I$4,AlimentosSMAE[#All],8,FALSE),0)</f>
        <v>15.4</v>
      </c>
    </row>
    <row r="8" spans="2:13" x14ac:dyDescent="0.25">
      <c r="B8" s="2" t="s">
        <v>91</v>
      </c>
      <c r="D8" s="2" t="s">
        <v>28</v>
      </c>
      <c r="H8" t="s">
        <v>6</v>
      </c>
      <c r="I8">
        <f>IFERROR(VLOOKUP($I$4,AlimentosSMAE[#All],9,FALSE),0)</f>
        <v>0.5</v>
      </c>
      <c r="L8" t="s">
        <v>6</v>
      </c>
      <c r="M8">
        <f>IFERROR(VLOOKUP($I$4,AlimentosSMAE[#All],9,FALSE),0)</f>
        <v>0.5</v>
      </c>
    </row>
    <row r="9" spans="2:13" x14ac:dyDescent="0.25">
      <c r="B9" s="2" t="s">
        <v>100</v>
      </c>
      <c r="D9" s="2" t="s">
        <v>21</v>
      </c>
      <c r="H9" t="s">
        <v>7</v>
      </c>
      <c r="I9">
        <f>IFERROR(VLOOKUP($I$4,AlimentosSMAE[#All],10,FALSE),0)</f>
        <v>11.5</v>
      </c>
      <c r="L9" t="s">
        <v>7</v>
      </c>
      <c r="M9">
        <f>IFERROR(VLOOKUP($I$4,AlimentosSMAE[#All],10,FALSE),0)</f>
        <v>11.5</v>
      </c>
    </row>
    <row r="10" spans="2:13" x14ac:dyDescent="0.25">
      <c r="B10" s="2" t="s">
        <v>119</v>
      </c>
      <c r="D10" s="2" t="s">
        <v>2040</v>
      </c>
      <c r="H10" t="s">
        <v>8</v>
      </c>
      <c r="I10">
        <f>IFERROR(VLOOKUP($I$4,AlimentosSMAE[#All],11,FALSE),0)</f>
        <v>1.7</v>
      </c>
      <c r="L10" t="s">
        <v>8</v>
      </c>
      <c r="M10">
        <f>IFERROR(VLOOKUP($I$4,AlimentosSMAE[#All],11,FALSE),0)</f>
        <v>1.7</v>
      </c>
    </row>
    <row r="11" spans="2:13" x14ac:dyDescent="0.25">
      <c r="B11" s="2" t="s">
        <v>120</v>
      </c>
      <c r="D11" s="2" t="s">
        <v>9</v>
      </c>
    </row>
    <row r="12" spans="2:13" x14ac:dyDescent="0.25">
      <c r="B12" s="2" t="s">
        <v>152</v>
      </c>
      <c r="D12" s="2" t="s">
        <v>24</v>
      </c>
    </row>
    <row r="13" spans="2:13" x14ac:dyDescent="0.25">
      <c r="B13" s="2" t="s">
        <v>170</v>
      </c>
      <c r="D13" s="2"/>
    </row>
    <row r="14" spans="2:13" x14ac:dyDescent="0.25">
      <c r="B14" s="2" t="s">
        <v>2030</v>
      </c>
      <c r="D14" s="26"/>
    </row>
    <row r="15" spans="2:13" x14ac:dyDescent="0.25">
      <c r="B15" s="2" t="s">
        <v>224</v>
      </c>
      <c r="D15" s="2"/>
    </row>
    <row r="16" spans="2:13" x14ac:dyDescent="0.25">
      <c r="B16" s="2" t="s">
        <v>226</v>
      </c>
      <c r="D16" s="2"/>
    </row>
    <row r="17" spans="2:4" x14ac:dyDescent="0.25">
      <c r="B17" s="2" t="s">
        <v>244</v>
      </c>
      <c r="D17" s="2"/>
    </row>
    <row r="18" spans="2:4" x14ac:dyDescent="0.25">
      <c r="B18" s="2" t="s">
        <v>277</v>
      </c>
      <c r="D18" s="2"/>
    </row>
    <row r="19" spans="2:4" x14ac:dyDescent="0.25">
      <c r="B19" s="2" t="s">
        <v>366</v>
      </c>
      <c r="D19" s="2"/>
    </row>
    <row r="20" spans="2:4" x14ac:dyDescent="0.25">
      <c r="B20" s="2" t="s">
        <v>377</v>
      </c>
      <c r="D20" s="2"/>
    </row>
    <row r="21" spans="2:4" x14ac:dyDescent="0.25">
      <c r="B21" s="2" t="s">
        <v>464</v>
      </c>
      <c r="D21" s="2"/>
    </row>
    <row r="22" spans="2:4" x14ac:dyDescent="0.25">
      <c r="B22" s="2" t="s">
        <v>471</v>
      </c>
      <c r="D22" s="2"/>
    </row>
    <row r="23" spans="2:4" x14ac:dyDescent="0.25">
      <c r="B23" s="2" t="s">
        <v>476</v>
      </c>
      <c r="D23" s="2"/>
    </row>
    <row r="24" spans="2:4" x14ac:dyDescent="0.25">
      <c r="B24" s="2" t="s">
        <v>503</v>
      </c>
      <c r="D24" s="2"/>
    </row>
    <row r="25" spans="2:4" x14ac:dyDescent="0.25">
      <c r="B25" s="2" t="s">
        <v>638</v>
      </c>
      <c r="D25" s="2"/>
    </row>
    <row r="26" spans="2:4" x14ac:dyDescent="0.25">
      <c r="B26" s="2" t="s">
        <v>655</v>
      </c>
      <c r="D26" s="2"/>
    </row>
    <row r="27" spans="2:4" x14ac:dyDescent="0.25">
      <c r="B27" s="2" t="s">
        <v>676</v>
      </c>
      <c r="D27" s="2"/>
    </row>
    <row r="28" spans="2:4" x14ac:dyDescent="0.25">
      <c r="B28" s="2" t="s">
        <v>787</v>
      </c>
      <c r="D28" s="2"/>
    </row>
    <row r="29" spans="2:4" x14ac:dyDescent="0.25">
      <c r="B29" s="2" t="s">
        <v>809</v>
      </c>
      <c r="D29" s="2"/>
    </row>
    <row r="30" spans="2:4" x14ac:dyDescent="0.25">
      <c r="B30" s="2" t="s">
        <v>843</v>
      </c>
      <c r="D30" s="2"/>
    </row>
    <row r="31" spans="2:4" x14ac:dyDescent="0.25">
      <c r="B31" s="2" t="s">
        <v>876</v>
      </c>
    </row>
    <row r="32" spans="2:4" x14ac:dyDescent="0.25">
      <c r="B32" s="2" t="s">
        <v>891</v>
      </c>
    </row>
    <row r="33" spans="2:2" x14ac:dyDescent="0.25">
      <c r="B33" s="2" t="s">
        <v>961</v>
      </c>
    </row>
    <row r="34" spans="2:2" x14ac:dyDescent="0.25">
      <c r="B34" s="2" t="s">
        <v>1026</v>
      </c>
    </row>
    <row r="35" spans="2:2" x14ac:dyDescent="0.25">
      <c r="B35" s="2" t="s">
        <v>1075</v>
      </c>
    </row>
    <row r="36" spans="2:2" x14ac:dyDescent="0.25">
      <c r="B36" s="2" t="s">
        <v>1114</v>
      </c>
    </row>
    <row r="37" spans="2:2" x14ac:dyDescent="0.25">
      <c r="B37" s="2" t="s">
        <v>1172</v>
      </c>
    </row>
    <row r="38" spans="2:2" x14ac:dyDescent="0.25">
      <c r="B38" s="2" t="s">
        <v>1275</v>
      </c>
    </row>
    <row r="39" spans="2:2" x14ac:dyDescent="0.25">
      <c r="B39" s="2" t="s">
        <v>1280</v>
      </c>
    </row>
    <row r="40" spans="2:2" x14ac:dyDescent="0.25">
      <c r="B40" s="2" t="s">
        <v>1311</v>
      </c>
    </row>
    <row r="41" spans="2:2" x14ac:dyDescent="0.25">
      <c r="B41" s="2" t="s">
        <v>1327</v>
      </c>
    </row>
    <row r="42" spans="2:2" x14ac:dyDescent="0.25">
      <c r="B42" s="2" t="s">
        <v>1343</v>
      </c>
    </row>
    <row r="43" spans="2:2" x14ac:dyDescent="0.25">
      <c r="B43" s="2" t="s">
        <v>1486</v>
      </c>
    </row>
    <row r="44" spans="2:2" x14ac:dyDescent="0.25">
      <c r="B44" s="2" t="s">
        <v>1672</v>
      </c>
    </row>
    <row r="45" spans="2:2" x14ac:dyDescent="0.25">
      <c r="B45" s="2" t="s">
        <v>1942</v>
      </c>
    </row>
    <row r="46" spans="2:2" x14ac:dyDescent="0.25">
      <c r="B46" s="2" t="s">
        <v>2022</v>
      </c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</sheetData>
  <mergeCells count="3">
    <mergeCell ref="H1:M2"/>
    <mergeCell ref="H3:I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Banco de datos alime. - SMAE</vt:lpstr>
      <vt:lpstr>Tabla-Formulas</vt:lpstr>
      <vt:lpstr>Preguntas-Respuestas</vt:lpstr>
      <vt:lpstr>Listado alimentos - Plan Alim.</vt:lpstr>
      <vt:lpstr>Calc.Aux.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Ivan Arber</cp:lastModifiedBy>
  <dcterms:created xsi:type="dcterms:W3CDTF">2022-06-29T19:38:30Z</dcterms:created>
  <dcterms:modified xsi:type="dcterms:W3CDTF">2024-09-02T14:28:51Z</dcterms:modified>
</cp:coreProperties>
</file>