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6004"/>
  <workbookPr autoCompressPictures="0"/>
  <bookViews>
    <workbookView xWindow="0" yWindow="20" windowWidth="33120" windowHeight="19800" activeTab="5"/>
  </bookViews>
  <sheets>
    <sheet name="Cover Page" sheetId="1" r:id="rId1"/>
    <sheet name="Notes &amp; Rules" sheetId="2" r:id="rId2"/>
    <sheet name="Loads" sheetId="3" r:id="rId3"/>
    <sheet name="Power" sheetId="4" r:id="rId4"/>
    <sheet name="Modes" sheetId="5" r:id="rId5"/>
    <sheet name="Mode Plots" sheetId="6" r:id="rId6"/>
  </sheet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5" l="1"/>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AR16" i="5"/>
  <c r="AS16" i="5"/>
  <c r="AT16" i="5"/>
  <c r="AU16" i="5"/>
  <c r="AV16" i="5"/>
  <c r="AW16" i="5"/>
  <c r="AX16" i="5"/>
  <c r="AY16" i="5"/>
  <c r="AZ16" i="5"/>
  <c r="BA16" i="5"/>
  <c r="BB16" i="5"/>
  <c r="BC16" i="5"/>
  <c r="BD16" i="5"/>
  <c r="BE16" i="5"/>
  <c r="BF16" i="5"/>
  <c r="BG16" i="5"/>
  <c r="BH16" i="5"/>
  <c r="BI16" i="5"/>
  <c r="BJ16" i="5"/>
  <c r="BK16" i="5"/>
  <c r="BL16" i="5"/>
  <c r="BM16" i="5"/>
  <c r="BN16" i="5"/>
  <c r="BO16" i="5"/>
  <c r="BP16" i="5"/>
  <c r="BQ16" i="5"/>
  <c r="BR16" i="5"/>
  <c r="BS16" i="5"/>
  <c r="BT16" i="5"/>
  <c r="BU16" i="5"/>
  <c r="BV16" i="5"/>
  <c r="BW16" i="5"/>
  <c r="BX16" i="5"/>
  <c r="BY16" i="5"/>
  <c r="BZ16" i="5"/>
  <c r="CA16" i="5"/>
  <c r="CB16" i="5"/>
  <c r="CC16" i="5"/>
  <c r="CD16" i="5"/>
  <c r="CE16" i="5"/>
  <c r="CF16" i="5"/>
  <c r="CG16" i="5"/>
  <c r="CH16" i="5"/>
  <c r="CI16" i="5"/>
  <c r="CJ16" i="5"/>
  <c r="CK16" i="5"/>
  <c r="CL16" i="5"/>
  <c r="CM16" i="5"/>
  <c r="CN16" i="5"/>
  <c r="CO16" i="5"/>
  <c r="CP16" i="5"/>
  <c r="CQ16" i="5"/>
  <c r="CR16" i="5"/>
  <c r="CS16" i="5"/>
  <c r="CT16" i="5"/>
  <c r="CU16" i="5"/>
  <c r="CV16" i="5"/>
  <c r="CW16" i="5"/>
  <c r="CX16" i="5"/>
  <c r="CY16" i="5"/>
  <c r="CZ16" i="5"/>
  <c r="DA16" i="5"/>
  <c r="DB16" i="5"/>
  <c r="DC16" i="5"/>
  <c r="DD16" i="5"/>
  <c r="DE16" i="5"/>
  <c r="DF16" i="5"/>
  <c r="DG16" i="5"/>
  <c r="DH16" i="5"/>
  <c r="DI16" i="5"/>
  <c r="DJ16" i="5"/>
  <c r="DK16" i="5"/>
  <c r="DL16" i="5"/>
  <c r="DM16" i="5"/>
  <c r="DN16" i="5"/>
  <c r="DO16" i="5"/>
  <c r="DP16" i="5"/>
  <c r="DQ16" i="5"/>
  <c r="DR16" i="5"/>
  <c r="DS16" i="5"/>
  <c r="DT16" i="5"/>
  <c r="DU16" i="5"/>
  <c r="DV16" i="5"/>
  <c r="DW16" i="5"/>
  <c r="DX16" i="5"/>
  <c r="DY16" i="5"/>
  <c r="DZ16" i="5"/>
  <c r="EA16" i="5"/>
  <c r="EB16" i="5"/>
  <c r="EC16" i="5"/>
  <c r="ED16" i="5"/>
  <c r="EE16" i="5"/>
  <c r="EF16" i="5"/>
  <c r="EG16" i="5"/>
  <c r="EH16" i="5"/>
  <c r="EI16" i="5"/>
  <c r="EJ16" i="5"/>
  <c r="EK16" i="5"/>
  <c r="EL16" i="5"/>
  <c r="EM16" i="5"/>
  <c r="EN16" i="5"/>
  <c r="EO16" i="5"/>
  <c r="B16" i="5"/>
  <c r="C18"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AJ15" i="5"/>
  <c r="AK15" i="5"/>
  <c r="AL15" i="5"/>
  <c r="AM15" i="5"/>
  <c r="AN15" i="5"/>
  <c r="AO15" i="5"/>
  <c r="AP15" i="5"/>
  <c r="AQ15" i="5"/>
  <c r="AR15" i="5"/>
  <c r="AS15" i="5"/>
  <c r="AT15" i="5"/>
  <c r="AU15" i="5"/>
  <c r="AV15" i="5"/>
  <c r="AW15" i="5"/>
  <c r="AX15" i="5"/>
  <c r="AY15" i="5"/>
  <c r="AZ15" i="5"/>
  <c r="BA15" i="5"/>
  <c r="BB15" i="5"/>
  <c r="BC15" i="5"/>
  <c r="BD15" i="5"/>
  <c r="BE15" i="5"/>
  <c r="BF15" i="5"/>
  <c r="BG15" i="5"/>
  <c r="BH15" i="5"/>
  <c r="BI15" i="5"/>
  <c r="BJ15" i="5"/>
  <c r="BK15" i="5"/>
  <c r="BL15" i="5"/>
  <c r="BM15" i="5"/>
  <c r="BN15" i="5"/>
  <c r="BO15" i="5"/>
  <c r="BP15" i="5"/>
  <c r="BQ15" i="5"/>
  <c r="BR15" i="5"/>
  <c r="BS15" i="5"/>
  <c r="BT15" i="5"/>
  <c r="BU15" i="5"/>
  <c r="BV15" i="5"/>
  <c r="BW15" i="5"/>
  <c r="BX15" i="5"/>
  <c r="BY15" i="5"/>
  <c r="BZ15" i="5"/>
  <c r="CA15" i="5"/>
  <c r="CB15" i="5"/>
  <c r="CC15" i="5"/>
  <c r="CD15" i="5"/>
  <c r="CE15" i="5"/>
  <c r="CF15" i="5"/>
  <c r="CG15" i="5"/>
  <c r="CH15" i="5"/>
  <c r="CI15" i="5"/>
  <c r="CJ15" i="5"/>
  <c r="CK15" i="5"/>
  <c r="CL15" i="5"/>
  <c r="CM15" i="5"/>
  <c r="CN15" i="5"/>
  <c r="CO15" i="5"/>
  <c r="CP15" i="5"/>
  <c r="CQ15" i="5"/>
  <c r="CR15" i="5"/>
  <c r="CS15" i="5"/>
  <c r="CT15" i="5"/>
  <c r="CU15" i="5"/>
  <c r="CV15" i="5"/>
  <c r="CW15" i="5"/>
  <c r="CX15" i="5"/>
  <c r="CY15" i="5"/>
  <c r="CZ15" i="5"/>
  <c r="DA15" i="5"/>
  <c r="DB15" i="5"/>
  <c r="DC15" i="5"/>
  <c r="DD15" i="5"/>
  <c r="DE15" i="5"/>
  <c r="DF15" i="5"/>
  <c r="DG15" i="5"/>
  <c r="DH15" i="5"/>
  <c r="DI15" i="5"/>
  <c r="DJ15" i="5"/>
  <c r="DK15" i="5"/>
  <c r="DL15" i="5"/>
  <c r="DM15" i="5"/>
  <c r="DN15" i="5"/>
  <c r="DO15" i="5"/>
  <c r="DP15" i="5"/>
  <c r="DQ15" i="5"/>
  <c r="DR15" i="5"/>
  <c r="DS15" i="5"/>
  <c r="DT15" i="5"/>
  <c r="DU15" i="5"/>
  <c r="DV15" i="5"/>
  <c r="DW15" i="5"/>
  <c r="DX15" i="5"/>
  <c r="DY15" i="5"/>
  <c r="DZ15" i="5"/>
  <c r="EA15" i="5"/>
  <c r="EB15" i="5"/>
  <c r="EC15" i="5"/>
  <c r="ED15" i="5"/>
  <c r="EE15" i="5"/>
  <c r="EF15" i="5"/>
  <c r="EG15" i="5"/>
  <c r="EH15" i="5"/>
  <c r="EI15" i="5"/>
  <c r="EJ15" i="5"/>
  <c r="EK15" i="5"/>
  <c r="EL15" i="5"/>
  <c r="EM15" i="5"/>
  <c r="EN15" i="5"/>
  <c r="EO15"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AK20" i="5"/>
  <c r="AL20" i="5"/>
  <c r="AM20" i="5"/>
  <c r="AN20" i="5"/>
  <c r="AO20" i="5"/>
  <c r="AP20" i="5"/>
  <c r="AQ20" i="5"/>
  <c r="AR20" i="5"/>
  <c r="AS20" i="5"/>
  <c r="AT20" i="5"/>
  <c r="AU20" i="5"/>
  <c r="AV20" i="5"/>
  <c r="AW20" i="5"/>
  <c r="AX20" i="5"/>
  <c r="AY20" i="5"/>
  <c r="AZ20" i="5"/>
  <c r="BA20" i="5"/>
  <c r="BB20" i="5"/>
  <c r="BC20" i="5"/>
  <c r="BD20" i="5"/>
  <c r="BE20" i="5"/>
  <c r="BF20" i="5"/>
  <c r="BG20" i="5"/>
  <c r="BH20" i="5"/>
  <c r="BI20" i="5"/>
  <c r="BJ20" i="5"/>
  <c r="BK20" i="5"/>
  <c r="BL20" i="5"/>
  <c r="BM20" i="5"/>
  <c r="BN20" i="5"/>
  <c r="BO20" i="5"/>
  <c r="BP20" i="5"/>
  <c r="BQ20" i="5"/>
  <c r="BR20" i="5"/>
  <c r="BS20" i="5"/>
  <c r="BT20" i="5"/>
  <c r="BU20" i="5"/>
  <c r="BV20" i="5"/>
  <c r="BW20" i="5"/>
  <c r="BX20" i="5"/>
  <c r="BY20" i="5"/>
  <c r="BZ20" i="5"/>
  <c r="CA20" i="5"/>
  <c r="CB20" i="5"/>
  <c r="CC20" i="5"/>
  <c r="CD20" i="5"/>
  <c r="CE20" i="5"/>
  <c r="CF20" i="5"/>
  <c r="CG20" i="5"/>
  <c r="CH20" i="5"/>
  <c r="CI20" i="5"/>
  <c r="CJ20" i="5"/>
  <c r="CK20" i="5"/>
  <c r="CL20" i="5"/>
  <c r="CM20" i="5"/>
  <c r="CN20" i="5"/>
  <c r="CO20" i="5"/>
  <c r="CP20" i="5"/>
  <c r="CQ20" i="5"/>
  <c r="CR20" i="5"/>
  <c r="CS20" i="5"/>
  <c r="CT20" i="5"/>
  <c r="CU20" i="5"/>
  <c r="CV20" i="5"/>
  <c r="CW20" i="5"/>
  <c r="CX20" i="5"/>
  <c r="CY20" i="5"/>
  <c r="CZ20" i="5"/>
  <c r="DA20" i="5"/>
  <c r="DB20" i="5"/>
  <c r="DC20" i="5"/>
  <c r="DD20" i="5"/>
  <c r="DE20" i="5"/>
  <c r="DF20" i="5"/>
  <c r="DG20" i="5"/>
  <c r="DH20" i="5"/>
  <c r="DI20" i="5"/>
  <c r="DJ20" i="5"/>
  <c r="DK20" i="5"/>
  <c r="DL20" i="5"/>
  <c r="DM20" i="5"/>
  <c r="DN20" i="5"/>
  <c r="DO20" i="5"/>
  <c r="DP20" i="5"/>
  <c r="DQ20" i="5"/>
  <c r="DR20" i="5"/>
  <c r="DS20" i="5"/>
  <c r="DT20" i="5"/>
  <c r="DU20" i="5"/>
  <c r="DV20" i="5"/>
  <c r="DW20" i="5"/>
  <c r="DX20" i="5"/>
  <c r="DY20" i="5"/>
  <c r="DZ20" i="5"/>
  <c r="EA20" i="5"/>
  <c r="EB20" i="5"/>
  <c r="EC20" i="5"/>
  <c r="ED20" i="5"/>
  <c r="EE20" i="5"/>
  <c r="EF20" i="5"/>
  <c r="EG20" i="5"/>
  <c r="EH20" i="5"/>
  <c r="EI20" i="5"/>
  <c r="EJ20" i="5"/>
  <c r="EK20" i="5"/>
  <c r="EL20" i="5"/>
  <c r="EM20" i="5"/>
  <c r="EN20" i="5"/>
  <c r="EO20" i="5"/>
  <c r="C20" i="5"/>
  <c r="C23" i="5"/>
  <c r="D22" i="5"/>
  <c r="D20" i="5"/>
  <c r="D23" i="5"/>
  <c r="E22" i="5"/>
  <c r="E23" i="5"/>
  <c r="F22" i="5"/>
  <c r="F23" i="5"/>
  <c r="G22" i="5"/>
  <c r="G23" i="5"/>
  <c r="H22" i="5"/>
  <c r="H23" i="5"/>
  <c r="I22" i="5"/>
  <c r="I23" i="5"/>
  <c r="J22" i="5"/>
  <c r="J23" i="5"/>
  <c r="K22" i="5"/>
  <c r="K23" i="5"/>
  <c r="L22" i="5"/>
  <c r="L23" i="5"/>
  <c r="M22" i="5"/>
  <c r="M23" i="5"/>
  <c r="N22" i="5"/>
  <c r="N23" i="5"/>
  <c r="O22" i="5"/>
  <c r="O23" i="5"/>
  <c r="P22" i="5"/>
  <c r="P23" i="5"/>
  <c r="Q22" i="5"/>
  <c r="Q23" i="5"/>
  <c r="R22" i="5"/>
  <c r="R23" i="5"/>
  <c r="S22" i="5"/>
  <c r="S23" i="5"/>
  <c r="T22" i="5"/>
  <c r="T23" i="5"/>
  <c r="U22" i="5"/>
  <c r="U23" i="5"/>
  <c r="V22" i="5"/>
  <c r="V23" i="5"/>
  <c r="W22" i="5"/>
  <c r="W23" i="5"/>
  <c r="X22" i="5"/>
  <c r="X23" i="5"/>
  <c r="Y22" i="5"/>
  <c r="Y23" i="5"/>
  <c r="Z22" i="5"/>
  <c r="Z23" i="5"/>
  <c r="AA22" i="5"/>
  <c r="AA23" i="5"/>
  <c r="AB22" i="5"/>
  <c r="AB23" i="5"/>
  <c r="AC22" i="5"/>
  <c r="AC23" i="5"/>
  <c r="AD22" i="5"/>
  <c r="AD23" i="5"/>
  <c r="AE22" i="5"/>
  <c r="AE23" i="5"/>
  <c r="AF22" i="5"/>
  <c r="AF23" i="5"/>
  <c r="AG22" i="5"/>
  <c r="AG23" i="5"/>
  <c r="AH22" i="5"/>
  <c r="AH23" i="5"/>
  <c r="AI22" i="5"/>
  <c r="AI23" i="5"/>
  <c r="AJ22" i="5"/>
  <c r="AJ23" i="5"/>
  <c r="AK22" i="5"/>
  <c r="AK23" i="5"/>
  <c r="AL22" i="5"/>
  <c r="AL23" i="5"/>
  <c r="AM22" i="5"/>
  <c r="AM23" i="5"/>
  <c r="AN22" i="5"/>
  <c r="AN23" i="5"/>
  <c r="AO22" i="5"/>
  <c r="AO23" i="5"/>
  <c r="AP22" i="5"/>
  <c r="AP23" i="5"/>
  <c r="AQ22" i="5"/>
  <c r="AQ23" i="5"/>
  <c r="AR22" i="5"/>
  <c r="AR23" i="5"/>
  <c r="AS22" i="5"/>
  <c r="AS23" i="5"/>
  <c r="AT22" i="5"/>
  <c r="AT23" i="5"/>
  <c r="AU22" i="5"/>
  <c r="AU23" i="5"/>
  <c r="AV22" i="5"/>
  <c r="AV23" i="5"/>
  <c r="AW22" i="5"/>
  <c r="AW23" i="5"/>
  <c r="AX22" i="5"/>
  <c r="AX23" i="5"/>
  <c r="AY22" i="5"/>
  <c r="AY23" i="5"/>
  <c r="AZ22" i="5"/>
  <c r="AZ23" i="5"/>
  <c r="BA22" i="5"/>
  <c r="BA23" i="5"/>
  <c r="BB22" i="5"/>
  <c r="BB23" i="5"/>
  <c r="BC22" i="5"/>
  <c r="BC23" i="5"/>
  <c r="BD22" i="5"/>
  <c r="BD23" i="5"/>
  <c r="BE22" i="5"/>
  <c r="BE23" i="5"/>
  <c r="BF22" i="5"/>
  <c r="BF23" i="5"/>
  <c r="BG22" i="5"/>
  <c r="BG23" i="5"/>
  <c r="BH22" i="5"/>
  <c r="BH23" i="5"/>
  <c r="BI22" i="5"/>
  <c r="BI23" i="5"/>
  <c r="BJ22" i="5"/>
  <c r="BJ23" i="5"/>
  <c r="BK22" i="5"/>
  <c r="BK23" i="5"/>
  <c r="BL22" i="5"/>
  <c r="BL23" i="5"/>
  <c r="BM22" i="5"/>
  <c r="BM23" i="5"/>
  <c r="BN22" i="5"/>
  <c r="BN23" i="5"/>
  <c r="BO22" i="5"/>
  <c r="BO23" i="5"/>
  <c r="BP22" i="5"/>
  <c r="BP23" i="5"/>
  <c r="BQ22" i="5"/>
  <c r="BQ23" i="5"/>
  <c r="BR22" i="5"/>
  <c r="BR23" i="5"/>
  <c r="BS22" i="5"/>
  <c r="BS23" i="5"/>
  <c r="BT22" i="5"/>
  <c r="BT23" i="5"/>
  <c r="BU22" i="5"/>
  <c r="BU23" i="5"/>
  <c r="BV22" i="5"/>
  <c r="BV23" i="5"/>
  <c r="BW22" i="5"/>
  <c r="BW23" i="5"/>
  <c r="BX22" i="5"/>
  <c r="BX23" i="5"/>
  <c r="BY22" i="5"/>
  <c r="BY23" i="5"/>
  <c r="BZ22" i="5"/>
  <c r="BZ23" i="5"/>
  <c r="CA22" i="5"/>
  <c r="CA23" i="5"/>
  <c r="CB22" i="5"/>
  <c r="CB23" i="5"/>
  <c r="CC22" i="5"/>
  <c r="CC23" i="5"/>
  <c r="CD22" i="5"/>
  <c r="CD23" i="5"/>
  <c r="CE22" i="5"/>
  <c r="CE23" i="5"/>
  <c r="CF22" i="5"/>
  <c r="CF23" i="5"/>
  <c r="CG22" i="5"/>
  <c r="CG23" i="5"/>
  <c r="CH22" i="5"/>
  <c r="CH23" i="5"/>
  <c r="CI22" i="5"/>
  <c r="CI23" i="5"/>
  <c r="CJ22" i="5"/>
  <c r="CJ23" i="5"/>
  <c r="CK22" i="5"/>
  <c r="CK23" i="5"/>
  <c r="CL22" i="5"/>
  <c r="CL23" i="5"/>
  <c r="CM22" i="5"/>
  <c r="CM23" i="5"/>
  <c r="CN22" i="5"/>
  <c r="CN23" i="5"/>
  <c r="CO22" i="5"/>
  <c r="CO23" i="5"/>
  <c r="CP22" i="5"/>
  <c r="CP23" i="5"/>
  <c r="CQ22" i="5"/>
  <c r="CQ23" i="5"/>
  <c r="CR22" i="5"/>
  <c r="CR23" i="5"/>
  <c r="CS22" i="5"/>
  <c r="CS23" i="5"/>
  <c r="CT22" i="5"/>
  <c r="CT23" i="5"/>
  <c r="CU22" i="5"/>
  <c r="CU23" i="5"/>
  <c r="CV22" i="5"/>
  <c r="CV23" i="5"/>
  <c r="CW22" i="5"/>
  <c r="CW23" i="5"/>
  <c r="CX22" i="5"/>
  <c r="CX23" i="5"/>
  <c r="CY22" i="5"/>
  <c r="CY23" i="5"/>
  <c r="CZ22" i="5"/>
  <c r="CZ23" i="5"/>
  <c r="DA22" i="5"/>
  <c r="DA23" i="5"/>
  <c r="DB22" i="5"/>
  <c r="DB23" i="5"/>
  <c r="DC22" i="5"/>
  <c r="DC23" i="5"/>
  <c r="DD22" i="5"/>
  <c r="DD23" i="5"/>
  <c r="DE22" i="5"/>
  <c r="DE23" i="5"/>
  <c r="DF22" i="5"/>
  <c r="DF23" i="5"/>
  <c r="DG22" i="5"/>
  <c r="DG23" i="5"/>
  <c r="DH22" i="5"/>
  <c r="DH23" i="5"/>
  <c r="DI22" i="5"/>
  <c r="DI23" i="5"/>
  <c r="DJ22" i="5"/>
  <c r="DJ23" i="5"/>
  <c r="DK22" i="5"/>
  <c r="DK23" i="5"/>
  <c r="DL22" i="5"/>
  <c r="DL23" i="5"/>
  <c r="DM22" i="5"/>
  <c r="DM23" i="5"/>
  <c r="DN22" i="5"/>
  <c r="DN23" i="5"/>
  <c r="DO22" i="5"/>
  <c r="DO23" i="5"/>
  <c r="DP22" i="5"/>
  <c r="DP23" i="5"/>
  <c r="DQ22" i="5"/>
  <c r="DQ23" i="5"/>
  <c r="DR22" i="5"/>
  <c r="DR23" i="5"/>
  <c r="DS22" i="5"/>
  <c r="DS23" i="5"/>
  <c r="DT22" i="5"/>
  <c r="DT23" i="5"/>
  <c r="DU22" i="5"/>
  <c r="DU23" i="5"/>
  <c r="DV22" i="5"/>
  <c r="DV23" i="5"/>
  <c r="DW22" i="5"/>
  <c r="DW23" i="5"/>
  <c r="DX22" i="5"/>
  <c r="DX23" i="5"/>
  <c r="DY22" i="5"/>
  <c r="DY23" i="5"/>
  <c r="DZ22" i="5"/>
  <c r="DZ23" i="5"/>
  <c r="EA22" i="5"/>
  <c r="EA23" i="5"/>
  <c r="EB22" i="5"/>
  <c r="EB23" i="5"/>
  <c r="EC22" i="5"/>
  <c r="EC23" i="5"/>
  <c r="ED22" i="5"/>
  <c r="ED23" i="5"/>
  <c r="EE22" i="5"/>
  <c r="EE23" i="5"/>
  <c r="EF22" i="5"/>
  <c r="EF23" i="5"/>
  <c r="EG22" i="5"/>
  <c r="EG23" i="5"/>
  <c r="EH22" i="5"/>
  <c r="EH23" i="5"/>
  <c r="EI22" i="5"/>
  <c r="EI23" i="5"/>
  <c r="EJ22" i="5"/>
  <c r="EJ23" i="5"/>
  <c r="EK22" i="5"/>
  <c r="EK23" i="5"/>
  <c r="EL22" i="5"/>
  <c r="EL23" i="5"/>
  <c r="EM22" i="5"/>
  <c r="EM23" i="5"/>
  <c r="EN22" i="5"/>
  <c r="EN23" i="5"/>
  <c r="EO22" i="5"/>
  <c r="EO23" i="5"/>
  <c r="H24" i="5"/>
  <c r="I24" i="5"/>
  <c r="J24" i="5"/>
  <c r="K24" i="5"/>
  <c r="L24" i="5"/>
  <c r="M24" i="5"/>
  <c r="N24" i="5"/>
  <c r="O24" i="5"/>
  <c r="P24" i="5"/>
  <c r="Q24" i="5"/>
  <c r="R24" i="5"/>
  <c r="S24" i="5"/>
  <c r="T24" i="5"/>
  <c r="U24" i="5"/>
  <c r="V24" i="5"/>
  <c r="W24" i="5"/>
  <c r="X24" i="5"/>
  <c r="Y24" i="5"/>
  <c r="Z24" i="5"/>
  <c r="AA24" i="5"/>
  <c r="AB24" i="5"/>
  <c r="AC24" i="5"/>
  <c r="AD24" i="5"/>
  <c r="AE24" i="5"/>
  <c r="AF24" i="5"/>
  <c r="AG24" i="5"/>
  <c r="AH24" i="5"/>
  <c r="AI24" i="5"/>
  <c r="AJ24" i="5"/>
  <c r="AK24" i="5"/>
  <c r="AL24" i="5"/>
  <c r="AM24" i="5"/>
  <c r="AN24" i="5"/>
  <c r="AO24" i="5"/>
  <c r="AP24" i="5"/>
  <c r="AQ24" i="5"/>
  <c r="AR24" i="5"/>
  <c r="AS24" i="5"/>
  <c r="AT24" i="5"/>
  <c r="AU24" i="5"/>
  <c r="AV24" i="5"/>
  <c r="AW24" i="5"/>
  <c r="AX24" i="5"/>
  <c r="AY24" i="5"/>
  <c r="AZ24" i="5"/>
  <c r="BA24" i="5"/>
  <c r="BB24" i="5"/>
  <c r="BC24" i="5"/>
  <c r="BD24" i="5"/>
  <c r="BE24" i="5"/>
  <c r="BF24" i="5"/>
  <c r="BG24" i="5"/>
  <c r="BH24" i="5"/>
  <c r="BI24" i="5"/>
  <c r="BJ24" i="5"/>
  <c r="BK24" i="5"/>
  <c r="BL24" i="5"/>
  <c r="BM24" i="5"/>
  <c r="BN24" i="5"/>
  <c r="BO24" i="5"/>
  <c r="BP24" i="5"/>
  <c r="BQ24" i="5"/>
  <c r="BR24" i="5"/>
  <c r="BS24" i="5"/>
  <c r="BT24" i="5"/>
  <c r="BU24" i="5"/>
  <c r="BV24" i="5"/>
  <c r="BW24" i="5"/>
  <c r="BX24" i="5"/>
  <c r="BY24" i="5"/>
  <c r="BZ24" i="5"/>
  <c r="CA24" i="5"/>
  <c r="CB24" i="5"/>
  <c r="CC24" i="5"/>
  <c r="CD24" i="5"/>
  <c r="CE24" i="5"/>
  <c r="CF24" i="5"/>
  <c r="CG24" i="5"/>
  <c r="CH24" i="5"/>
  <c r="CI24" i="5"/>
  <c r="CJ24" i="5"/>
  <c r="CK24" i="5"/>
  <c r="CL24" i="5"/>
  <c r="CM24" i="5"/>
  <c r="CN24" i="5"/>
  <c r="CO24" i="5"/>
  <c r="CP24" i="5"/>
  <c r="CQ24" i="5"/>
  <c r="CR24" i="5"/>
  <c r="CS24" i="5"/>
  <c r="CT24" i="5"/>
  <c r="CU24" i="5"/>
  <c r="CV24" i="5"/>
  <c r="CW24" i="5"/>
  <c r="CX24" i="5"/>
  <c r="CY24" i="5"/>
  <c r="CZ24" i="5"/>
  <c r="DA24" i="5"/>
  <c r="DB24" i="5"/>
  <c r="DC24" i="5"/>
  <c r="DD24" i="5"/>
  <c r="DE24" i="5"/>
  <c r="DF24" i="5"/>
  <c r="DG24" i="5"/>
  <c r="DH24" i="5"/>
  <c r="DI24" i="5"/>
  <c r="DJ24" i="5"/>
  <c r="DK24" i="5"/>
  <c r="DL24" i="5"/>
  <c r="DM24" i="5"/>
  <c r="DN24" i="5"/>
  <c r="DO24" i="5"/>
  <c r="DP24" i="5"/>
  <c r="DQ24" i="5"/>
  <c r="DR24" i="5"/>
  <c r="DS24" i="5"/>
  <c r="DT24" i="5"/>
  <c r="DU24" i="5"/>
  <c r="DV24" i="5"/>
  <c r="DW24" i="5"/>
  <c r="DX24" i="5"/>
  <c r="DY24" i="5"/>
  <c r="DZ24" i="5"/>
  <c r="EA24" i="5"/>
  <c r="EB24" i="5"/>
  <c r="EC24" i="5"/>
  <c r="ED24" i="5"/>
  <c r="EE24" i="5"/>
  <c r="EF24" i="5"/>
  <c r="EG24" i="5"/>
  <c r="EH24" i="5"/>
  <c r="EI24" i="5"/>
  <c r="EJ24" i="5"/>
  <c r="EK24" i="5"/>
  <c r="EL24" i="5"/>
  <c r="EM24" i="5"/>
  <c r="EN24" i="5"/>
  <c r="EO24" i="5"/>
  <c r="G20" i="5"/>
  <c r="G24" i="5"/>
  <c r="F15" i="5"/>
  <c r="G15" i="5"/>
  <c r="C3" i="5"/>
  <c r="G3" i="5"/>
  <c r="F17" i="5"/>
  <c r="B7" i="5"/>
  <c r="E7" i="5"/>
  <c r="F7" i="5"/>
  <c r="F18" i="5"/>
  <c r="F20" i="5"/>
  <c r="E17" i="5"/>
  <c r="B16" i="4"/>
  <c r="B13" i="4"/>
  <c r="B17" i="4"/>
  <c r="B20" i="4"/>
  <c r="I5" i="4"/>
  <c r="H5" i="4"/>
  <c r="B5" i="4"/>
  <c r="G19" i="3"/>
  <c r="J19" i="3"/>
  <c r="N19" i="3"/>
  <c r="G18" i="3"/>
  <c r="J18" i="3"/>
  <c r="E17" i="3"/>
  <c r="G17" i="3"/>
  <c r="J17" i="3"/>
  <c r="E16" i="3"/>
  <c r="G16" i="3"/>
  <c r="J16" i="3"/>
  <c r="E14" i="3"/>
  <c r="G14" i="3"/>
  <c r="J14" i="3"/>
  <c r="E13" i="3"/>
  <c r="G13" i="3"/>
  <c r="J13" i="3"/>
  <c r="E12" i="3"/>
  <c r="G12" i="3"/>
  <c r="J12" i="3"/>
  <c r="N12" i="3"/>
  <c r="E11" i="3"/>
  <c r="G11" i="3"/>
  <c r="J11" i="3"/>
  <c r="E10" i="3"/>
  <c r="G10" i="3"/>
  <c r="J10" i="3"/>
  <c r="E9" i="3"/>
  <c r="G9" i="3"/>
  <c r="J9" i="3"/>
  <c r="E8" i="3"/>
  <c r="G8" i="3"/>
  <c r="J8" i="3"/>
  <c r="E7" i="3"/>
  <c r="G7" i="3"/>
  <c r="J7" i="3"/>
  <c r="E6" i="3"/>
  <c r="G6" i="3"/>
  <c r="J6" i="3"/>
  <c r="E5" i="3"/>
  <c r="G5" i="3"/>
  <c r="J5" i="3"/>
  <c r="J5" i="4"/>
  <c r="D17" i="5"/>
  <c r="B17" i="5"/>
  <c r="C17" i="5"/>
  <c r="V8" i="3"/>
  <c r="T8" i="3"/>
  <c r="P8" i="3"/>
  <c r="L8" i="3"/>
  <c r="N8" i="3"/>
  <c r="R8" i="3"/>
  <c r="R6" i="3"/>
  <c r="L6" i="3"/>
  <c r="P6" i="3"/>
  <c r="V6" i="3"/>
  <c r="T6" i="3"/>
  <c r="N6" i="3"/>
  <c r="P5" i="3"/>
  <c r="V5" i="3"/>
  <c r="T5" i="3"/>
  <c r="N5" i="3"/>
  <c r="R5" i="3"/>
  <c r="L5" i="3"/>
  <c r="V9" i="3"/>
  <c r="R9" i="3"/>
  <c r="N9" i="3"/>
  <c r="T9" i="3"/>
  <c r="P9" i="3"/>
  <c r="L9" i="3"/>
  <c r="T18" i="3"/>
  <c r="P18" i="3"/>
  <c r="R18" i="3"/>
  <c r="V18" i="3"/>
  <c r="N18" i="3"/>
  <c r="L18" i="3"/>
  <c r="T16" i="3"/>
  <c r="R16" i="3"/>
  <c r="N16" i="3"/>
  <c r="P16" i="3"/>
  <c r="L16" i="3"/>
  <c r="V16" i="3"/>
  <c r="V17" i="3"/>
  <c r="T17" i="3"/>
  <c r="P17" i="3"/>
  <c r="L17" i="3"/>
  <c r="N17" i="3"/>
  <c r="R17" i="3"/>
  <c r="R14" i="3"/>
  <c r="P14" i="3"/>
  <c r="L14" i="3"/>
  <c r="T14" i="3"/>
  <c r="N14" i="3"/>
  <c r="V14" i="3"/>
  <c r="C8" i="5"/>
  <c r="C5" i="5"/>
  <c r="C7" i="5"/>
  <c r="C4" i="5"/>
  <c r="C6" i="5"/>
  <c r="T7" i="3"/>
  <c r="N7" i="3"/>
  <c r="L7" i="3"/>
  <c r="V7" i="3"/>
  <c r="R7" i="3"/>
  <c r="P7" i="3"/>
  <c r="T10" i="3"/>
  <c r="P10" i="3"/>
  <c r="R10" i="3"/>
  <c r="L10" i="3"/>
  <c r="V10" i="3"/>
  <c r="N10" i="3"/>
  <c r="L11" i="3"/>
  <c r="V11" i="3"/>
  <c r="R11" i="3"/>
  <c r="T11" i="3"/>
  <c r="P11" i="3"/>
  <c r="N11" i="3"/>
  <c r="P13" i="3"/>
  <c r="N13" i="3"/>
  <c r="V13" i="3"/>
  <c r="L13" i="3"/>
  <c r="T13" i="3"/>
  <c r="R13" i="3"/>
  <c r="P12" i="3"/>
  <c r="R12" i="3"/>
  <c r="R19" i="3"/>
  <c r="P19" i="3"/>
  <c r="V12" i="3"/>
  <c r="V19" i="3"/>
  <c r="T12" i="3"/>
  <c r="T19" i="3"/>
  <c r="L12" i="3"/>
  <c r="L19" i="3"/>
  <c r="M20" i="3"/>
  <c r="B4" i="5"/>
  <c r="S20" i="3"/>
  <c r="O20" i="3"/>
  <c r="B5" i="5"/>
  <c r="U20" i="3"/>
  <c r="B8" i="5"/>
  <c r="K20" i="3"/>
  <c r="Q20" i="3"/>
  <c r="B6" i="5"/>
  <c r="D6" i="5"/>
  <c r="E6" i="5"/>
  <c r="F6" i="5"/>
  <c r="D7" i="5"/>
  <c r="D5" i="5"/>
  <c r="E5" i="5"/>
  <c r="F5" i="5"/>
  <c r="D4" i="5"/>
  <c r="E4" i="5"/>
  <c r="F4" i="5"/>
  <c r="D8" i="5"/>
  <c r="E8" i="5"/>
  <c r="F8" i="5"/>
  <c r="B3" i="5"/>
  <c r="B18" i="5"/>
  <c r="B20" i="5"/>
  <c r="B23" i="5"/>
  <c r="E18" i="5"/>
  <c r="E20" i="5"/>
  <c r="D18" i="5"/>
  <c r="D3" i="5"/>
  <c r="E3" i="5"/>
  <c r="F3" i="5"/>
  <c r="B24" i="5"/>
  <c r="C22" i="5"/>
  <c r="C24" i="5"/>
  <c r="D24" i="5"/>
  <c r="E24" i="5"/>
  <c r="F24" i="5"/>
</calcChain>
</file>

<file path=xl/sharedStrings.xml><?xml version="1.0" encoding="utf-8"?>
<sst xmlns="http://schemas.openxmlformats.org/spreadsheetml/2006/main" count="334" uniqueCount="158">
  <si>
    <t>Spreadsheet</t>
  </si>
  <si>
    <t>POWER BUDGET</t>
  </si>
  <si>
    <t>Document No.</t>
  </si>
  <si>
    <t>Action Item Ref.</t>
  </si>
  <si>
    <t>NA</t>
  </si>
  <si>
    <t>Requirement Ref.</t>
  </si>
  <si>
    <t xml:space="preserve">Approvers List:  </t>
  </si>
  <si>
    <t>Title</t>
  </si>
  <si>
    <t>Name</t>
  </si>
  <si>
    <t>Prepared by:</t>
  </si>
  <si>
    <t>Approved by:</t>
  </si>
  <si>
    <t>Revision/Change Record</t>
  </si>
  <si>
    <t>Rev</t>
  </si>
  <si>
    <t>Date</t>
  </si>
  <si>
    <t>Change Description</t>
  </si>
  <si>
    <t>Sheets Affected</t>
  </si>
  <si>
    <t>Released</t>
  </si>
  <si>
    <t>ALL</t>
  </si>
  <si>
    <t>Acronyms</t>
  </si>
  <si>
    <t>Orbital Parameters</t>
  </si>
  <si>
    <t>Orbit</t>
  </si>
  <si>
    <t>450km</t>
  </si>
  <si>
    <t>Inclination</t>
  </si>
  <si>
    <t>51 Degrees</t>
  </si>
  <si>
    <t xml:space="preserve">RAAN </t>
  </si>
  <si>
    <t>196 Degrees</t>
  </si>
  <si>
    <t>Eccentricity</t>
  </si>
  <si>
    <t>Orbit Period</t>
  </si>
  <si>
    <t>Change this to change the overall duty cycle</t>
  </si>
  <si>
    <t>In Solar</t>
  </si>
  <si>
    <t>Eclipse</t>
  </si>
  <si>
    <t>Rules</t>
  </si>
  <si>
    <t>Baselining Azurespace Cells</t>
  </si>
  <si>
    <t>Baselining ISS Orbit</t>
  </si>
  <si>
    <t>Mode Description</t>
  </si>
  <si>
    <t>Sleep</t>
  </si>
  <si>
    <t>Cubesat will be in this mode for 30 minutes after it is launched from the container</t>
  </si>
  <si>
    <t>Commissioning</t>
  </si>
  <si>
    <t>Cubesat will be in the mode until it receives a ground command telling it to enter into safe mode or nominal. This mode will be used to deploy the antenna. This mode relies on batteries as the main source of power with some power generation coming from the  solar panels.</t>
  </si>
  <si>
    <t>Safe</t>
  </si>
  <si>
    <t>Cubesat will enter this mode if an anomaly happens in which case all non-necessary functions will not be used</t>
  </si>
  <si>
    <t>Nominal</t>
  </si>
  <si>
    <t>Nominal operating mode of the spacecraft, ADCS will switch between Sun Point and Drift Mode</t>
  </si>
  <si>
    <t>Transmit</t>
  </si>
  <si>
    <t>Spacecraft will switch into this mode when Cubesat is staging towards a science pass</t>
  </si>
  <si>
    <t>Spacecraft Subsystem, Unit, Quantity and Power Consumption</t>
  </si>
  <si>
    <t>Power Consumption by Spacecraft Mode</t>
  </si>
  <si>
    <t>Subsystem</t>
  </si>
  <si>
    <t>Component/ Use Case</t>
  </si>
  <si>
    <t>Voltage (V)</t>
  </si>
  <si>
    <t>Current (A)</t>
  </si>
  <si>
    <t>Peak Power(W)</t>
  </si>
  <si>
    <t>Contingency (%)</t>
  </si>
  <si>
    <t>Peak Power(W) + Contingency</t>
  </si>
  <si>
    <t>Qty</t>
  </si>
  <si>
    <t>Comment</t>
  </si>
  <si>
    <t>Total Power Per Hour (W)</t>
  </si>
  <si>
    <t>Payload Demo</t>
  </si>
  <si>
    <t>Duty Cycle</t>
  </si>
  <si>
    <t>Mode Power</t>
  </si>
  <si>
    <t>Core Avionics</t>
  </si>
  <si>
    <t>CDH</t>
  </si>
  <si>
    <t>LOS</t>
  </si>
  <si>
    <t>Radio TX</t>
  </si>
  <si>
    <t>Radio RX</t>
  </si>
  <si>
    <t xml:space="preserve">ADCS </t>
  </si>
  <si>
    <t>ADC</t>
  </si>
  <si>
    <t>Sensor IMU</t>
  </si>
  <si>
    <t>Sensor TEM</t>
  </si>
  <si>
    <t>Sensor ATMEGA</t>
  </si>
  <si>
    <t xml:space="preserve">EPS </t>
  </si>
  <si>
    <t>Power System</t>
  </si>
  <si>
    <t>Burn Wire</t>
  </si>
  <si>
    <t>Heaters</t>
  </si>
  <si>
    <t>Payloads</t>
  </si>
  <si>
    <t>Crystal Space</t>
  </si>
  <si>
    <t>Tekceleo</t>
  </si>
  <si>
    <t>Total Mode Power Per Orbit (W)</t>
  </si>
  <si>
    <t>Power Regulation</t>
  </si>
  <si>
    <t>Storage</t>
  </si>
  <si>
    <t>MPPT Efficiency</t>
  </si>
  <si>
    <t>Cell Voltage (V)</t>
  </si>
  <si>
    <t>Cell Capacity (Ah)</t>
  </si>
  <si>
    <t>Series Cells/String</t>
  </si>
  <si>
    <t># of Strings</t>
  </si>
  <si>
    <t>Pack Voltage (V)</t>
  </si>
  <si>
    <t>Pack Capacity (Ah)</t>
  </si>
  <si>
    <t>Pack Power (Wh)</t>
  </si>
  <si>
    <t>Average Regulator Efficiency</t>
  </si>
  <si>
    <t>Total Power System Efficiency</t>
  </si>
  <si>
    <t>Generated Power via Power Generated Area</t>
  </si>
  <si>
    <t>Item</t>
  </si>
  <si>
    <t>Value</t>
  </si>
  <si>
    <t>Unit</t>
  </si>
  <si>
    <t>Equation</t>
  </si>
  <si>
    <t>Note</t>
  </si>
  <si>
    <t>Solar Cell Efficiency</t>
  </si>
  <si>
    <t>%</t>
  </si>
  <si>
    <t>Inherent Degeneration (EOL)</t>
  </si>
  <si>
    <t>With Coverglass. 1 Year</t>
  </si>
  <si>
    <t>Solar Constant</t>
  </si>
  <si>
    <t>W</t>
  </si>
  <si>
    <t>Average Sun Angle</t>
  </si>
  <si>
    <t>Deg</t>
  </si>
  <si>
    <t>Sun Point Mode</t>
  </si>
  <si>
    <t>Generated Power per Square Meter</t>
  </si>
  <si>
    <t>P = SCeff *Id *SC* sin(a)</t>
  </si>
  <si>
    <t>Area per Cell</t>
  </si>
  <si>
    <t>m^2</t>
  </si>
  <si>
    <t>Number of Cells</t>
  </si>
  <si>
    <t>#</t>
  </si>
  <si>
    <t>Total Solar Cell Area</t>
  </si>
  <si>
    <t>Generated Power</t>
  </si>
  <si>
    <t>Pgen = total area * P_persquaremeter</t>
  </si>
  <si>
    <t>Sunlight per Orbit</t>
  </si>
  <si>
    <t>hour(s)</t>
  </si>
  <si>
    <t>Available Power Per Orbit</t>
  </si>
  <si>
    <t>Wh</t>
  </si>
  <si>
    <t>Tumble Body Mounted Panels</t>
  </si>
  <si>
    <t>Mode</t>
  </si>
  <si>
    <t>Power Draw (W)</t>
  </si>
  <si>
    <t>Power Generated (W)</t>
  </si>
  <si>
    <t>Margin (%)</t>
  </si>
  <si>
    <t>Payload</t>
  </si>
  <si>
    <t>Baselining a 1U cubesat, 5 sides have 2 cells and 1 side has 1 cell</t>
  </si>
  <si>
    <t>Comm</t>
  </si>
  <si>
    <t>Power per 10 minutes</t>
  </si>
  <si>
    <t>Power Per Hour (Wh)</t>
  </si>
  <si>
    <t>Power Generated Per 10 minutes</t>
  </si>
  <si>
    <t xml:space="preserve">Nominal </t>
  </si>
  <si>
    <t>Time (minutes)</t>
  </si>
  <si>
    <t>Power Produced</t>
  </si>
  <si>
    <t>Power Consumed</t>
  </si>
  <si>
    <t>Difference</t>
  </si>
  <si>
    <t>Battery Capacity</t>
  </si>
  <si>
    <t>Current Battery Capacity</t>
  </si>
  <si>
    <t>New Battery Capacity</t>
  </si>
  <si>
    <t>Notes</t>
  </si>
  <si>
    <t>Notes:</t>
  </si>
  <si>
    <t>This First section is found via spec/data sheets</t>
  </si>
  <si>
    <t xml:space="preserve">For each section, to see how each number was produced/where it came from, click on the respective cell and look at the input bar at the top right below the main control bar. </t>
  </si>
  <si>
    <t>Use the escape key (esc) to exit out of a cell if you accidently made changes.</t>
  </si>
  <si>
    <t>Note 1: The power draw numbers came from the load section</t>
  </si>
  <si>
    <t>Note 2: Placed a factor of 90% of the expected power generation since one of the 6 sides only has 1 solar panel. (Power = 1.77)</t>
  </si>
  <si>
    <t xml:space="preserve">Note 3: Using the your calculated data above, create a power vs. time graph. Create one for 10 minute moments and another for 1 or 2 orbits </t>
  </si>
  <si>
    <t xml:space="preserve">Note 4: Continue the table on. Add the modes as time goes on and be sure to keep track of when payloads are active during the orbit.  </t>
  </si>
  <si>
    <t>The available power per orbit value will be what you use to in modes, as well as how much the battery is being charged by.</t>
  </si>
  <si>
    <t>Pack Voltage is found by multiplying cell voltage and series cells.</t>
  </si>
  <si>
    <t>Pack Capacity is found by multiplying the number of strings by the cell capacity.</t>
  </si>
  <si>
    <t>Cell Voltage and Cell Capacity is found via the battery.</t>
  </si>
  <si>
    <t>Pack Power is found by multiplying pack voltage by pack capacity. This is the max amount of power your battery can hold.</t>
  </si>
  <si>
    <t xml:space="preserve">         Continue the table on! --&gt;  </t>
  </si>
  <si>
    <t>This second section involves calculating for power usage values based on the data of each components.</t>
  </si>
  <si>
    <t>Notes/Tips:</t>
  </si>
  <si>
    <t>Duty Cycle: Is the component on or off? Is it working at its fully potential?</t>
  </si>
  <si>
    <t xml:space="preserve">Mode Power: Total power per hour * duty cycle * orbit period </t>
  </si>
  <si>
    <t>How many minutes between data points</t>
  </si>
  <si>
    <t>Time (hours)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</si>
</sst>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 mmmm\ yyyy"/>
    <numFmt numFmtId="165" formatCode="mm/dd/yyyy"/>
    <numFmt numFmtId="166" formatCode="0.00000"/>
    <numFmt numFmtId="167" formatCode="0.0000"/>
    <numFmt numFmtId="168" formatCode="0.000000"/>
    <numFmt numFmtId="169" formatCode="0.0000000"/>
  </numFmts>
  <fonts count="28" x14ac:knownFonts="1">
    <font>
      <sz val="11"/>
      <color rgb="FF000000"/>
      <name val="Calibri"/>
    </font>
    <font>
      <sz val="10"/>
      <name val="Calibri"/>
    </font>
    <font>
      <sz val="10"/>
      <color rgb="FF000000"/>
      <name val="Arial"/>
    </font>
    <font>
      <b/>
      <sz val="11"/>
      <name val="Times New Roman"/>
    </font>
    <font>
      <b/>
      <sz val="11"/>
      <name val="Arial"/>
    </font>
    <font>
      <sz val="11"/>
      <name val="Calibri"/>
    </font>
    <font>
      <sz val="10"/>
      <name val="Arial"/>
    </font>
    <font>
      <b/>
      <sz val="14"/>
      <name val="Arial"/>
    </font>
    <font>
      <b/>
      <sz val="10"/>
      <color rgb="FFFF0000"/>
      <name val="Arial"/>
    </font>
    <font>
      <b/>
      <sz val="12"/>
      <name val="Arial"/>
    </font>
    <font>
      <b/>
      <sz val="10"/>
      <name val="Arial"/>
    </font>
    <font>
      <b/>
      <sz val="11"/>
      <color rgb="FF000000"/>
      <name val="Arial"/>
    </font>
    <font>
      <sz val="11"/>
      <color rgb="FF000000"/>
      <name val="Arial"/>
    </font>
    <font>
      <sz val="11"/>
      <name val="Arial"/>
    </font>
    <font>
      <b/>
      <sz val="11"/>
      <color rgb="FF000000"/>
      <name val="Calibri"/>
    </font>
    <font>
      <b/>
      <sz val="12"/>
      <color rgb="FF000000"/>
      <name val="Calibri"/>
    </font>
    <font>
      <sz val="11"/>
      <name val="Calibri"/>
    </font>
    <font>
      <sz val="12"/>
      <color rgb="FF000000"/>
      <name val="Calibri"/>
    </font>
    <font>
      <sz val="10"/>
      <color rgb="FF000000"/>
      <name val="Calibri"/>
    </font>
    <font>
      <b/>
      <sz val="11"/>
      <color rgb="FFFF0000"/>
      <name val="Calibri"/>
    </font>
    <font>
      <b/>
      <sz val="11"/>
      <name val="Calibri"/>
    </font>
    <font>
      <b/>
      <sz val="11"/>
      <color rgb="FF000000"/>
      <name val="Calibri"/>
      <family val="2"/>
    </font>
    <font>
      <b/>
      <sz val="11"/>
      <name val="Calibri"/>
      <family val="2"/>
    </font>
    <font>
      <sz val="11"/>
      <color rgb="FF000000"/>
      <name val="Calibri"/>
      <family val="2"/>
    </font>
    <font>
      <b/>
      <i/>
      <sz val="11"/>
      <color rgb="FF000000"/>
      <name val="Calibri"/>
      <family val="2"/>
    </font>
    <font>
      <b/>
      <i/>
      <sz val="11"/>
      <name val="Calibri"/>
      <family val="2"/>
    </font>
    <font>
      <u/>
      <sz val="11"/>
      <color theme="10"/>
      <name val="Calibri"/>
    </font>
    <font>
      <u/>
      <sz val="11"/>
      <color theme="11"/>
      <name val="Calibri"/>
    </font>
  </fonts>
  <fills count="4">
    <fill>
      <patternFill patternType="none"/>
    </fill>
    <fill>
      <patternFill patternType="gray125"/>
    </fill>
    <fill>
      <patternFill patternType="solid">
        <fgColor rgb="FFFFFFFF"/>
        <bgColor rgb="FFFFFFFF"/>
      </patternFill>
    </fill>
    <fill>
      <patternFill patternType="solid">
        <fgColor rgb="FFD8D8D8"/>
        <bgColor rgb="FFD8D8D8"/>
      </patternFill>
    </fill>
  </fills>
  <borders count="117">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double">
        <color rgb="FF000000"/>
      </right>
      <top style="medium">
        <color rgb="FF000000"/>
      </top>
      <bottom style="medium">
        <color rgb="FF000000"/>
      </bottom>
      <diagonal/>
    </border>
    <border>
      <left style="double">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style="thin">
        <color rgb="FF000000"/>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double">
        <color rgb="FF000000"/>
      </right>
      <top style="medium">
        <color rgb="FF000000"/>
      </top>
      <bottom/>
      <diagonal/>
    </border>
    <border>
      <left style="double">
        <color rgb="FF000000"/>
      </left>
      <right/>
      <top style="medium">
        <color rgb="FF000000"/>
      </top>
      <bottom style="thin">
        <color rgb="FF000000"/>
      </bottom>
      <diagonal/>
    </border>
    <border>
      <left/>
      <right style="double">
        <color rgb="FF000000"/>
      </right>
      <top style="medium">
        <color rgb="FF000000"/>
      </top>
      <bottom style="thin">
        <color rgb="FF000000"/>
      </bottom>
      <diagonal/>
    </border>
    <border>
      <left style="medium">
        <color rgb="FF000000"/>
      </left>
      <right/>
      <top/>
      <bottom style="medium">
        <color rgb="FF000000"/>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double">
        <color rgb="FF000000"/>
      </left>
      <right style="thin">
        <color rgb="FFA5A5A5"/>
      </right>
      <top style="thin">
        <color rgb="FF000000"/>
      </top>
      <bottom style="medium">
        <color rgb="FF000000"/>
      </bottom>
      <diagonal/>
    </border>
    <border>
      <left style="thin">
        <color rgb="FFA5A5A5"/>
      </left>
      <right style="double">
        <color rgb="FF000000"/>
      </right>
      <top style="thin">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style="thin">
        <color rgb="FFA5A5A5"/>
      </right>
      <top style="medium">
        <color rgb="FF000000"/>
      </top>
      <bottom style="thin">
        <color rgb="FFA5A5A5"/>
      </bottom>
      <diagonal/>
    </border>
    <border>
      <left style="thin">
        <color rgb="FFA5A5A5"/>
      </left>
      <right style="thin">
        <color rgb="FFA5A5A5"/>
      </right>
      <top style="medium">
        <color rgb="FF000000"/>
      </top>
      <bottom style="thin">
        <color rgb="FFA5A5A5"/>
      </bottom>
      <diagonal/>
    </border>
    <border>
      <left style="thin">
        <color rgb="FFA5A5A5"/>
      </left>
      <right/>
      <top style="medium">
        <color rgb="FF000000"/>
      </top>
      <bottom style="thin">
        <color rgb="FFA5A5A5"/>
      </bottom>
      <diagonal/>
    </border>
    <border>
      <left style="thin">
        <color rgb="FFA5A5A5"/>
      </left>
      <right style="double">
        <color rgb="FF000000"/>
      </right>
      <top style="medium">
        <color rgb="FF000000"/>
      </top>
      <bottom style="thin">
        <color rgb="FFA5A5A5"/>
      </bottom>
      <diagonal/>
    </border>
    <border>
      <left style="double">
        <color rgb="FF000000"/>
      </left>
      <right style="thin">
        <color rgb="FFA5A5A5"/>
      </right>
      <top style="medium">
        <color rgb="FF000000"/>
      </top>
      <bottom style="thin">
        <color rgb="FFA5A5A5"/>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A5A5A5"/>
      </bottom>
      <diagonal/>
    </border>
    <border>
      <left style="thin">
        <color rgb="FFA5A5A5"/>
      </left>
      <right style="double">
        <color rgb="FF000000"/>
      </right>
      <top style="medium">
        <color rgb="FF000000"/>
      </top>
      <bottom style="thin">
        <color rgb="FF000000"/>
      </bottom>
      <diagonal/>
    </border>
    <border>
      <left/>
      <right style="double">
        <color rgb="FF000000"/>
      </right>
      <top style="medium">
        <color rgb="FF000000"/>
      </top>
      <bottom style="thin">
        <color rgb="FFA5A5A5"/>
      </bottom>
      <diagonal/>
    </border>
    <border>
      <left/>
      <right style="double">
        <color rgb="FF000000"/>
      </right>
      <top style="medium">
        <color rgb="FF000000"/>
      </top>
      <bottom style="thin">
        <color rgb="FFA5A5A5"/>
      </bottom>
      <diagonal/>
    </border>
    <border>
      <left/>
      <right/>
      <top style="medium">
        <color rgb="FF000000"/>
      </top>
      <bottom style="thin">
        <color rgb="FFA5A5A5"/>
      </bottom>
      <diagonal/>
    </border>
    <border>
      <left style="medium">
        <color rgb="FF000000"/>
      </left>
      <right style="medium">
        <color rgb="FF000000"/>
      </right>
      <top/>
      <bottom style="medium">
        <color rgb="FF000000"/>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medium">
        <color rgb="FF000000"/>
      </left>
      <right/>
      <top style="thin">
        <color rgb="FFA5A5A5"/>
      </top>
      <bottom style="thin">
        <color rgb="FFA5A5A5"/>
      </bottom>
      <diagonal/>
    </border>
    <border>
      <left style="thin">
        <color rgb="FFA5A5A5"/>
      </left>
      <right style="double">
        <color rgb="FF000000"/>
      </right>
      <top/>
      <bottom style="thin">
        <color rgb="FFA5A5A5"/>
      </bottom>
      <diagonal/>
    </border>
    <border>
      <left style="double">
        <color rgb="FF000000"/>
      </left>
      <right style="thin">
        <color rgb="FFA5A5A5"/>
      </right>
      <top style="thin">
        <color rgb="FFA5A5A5"/>
      </top>
      <bottom style="thin">
        <color rgb="FFA5A5A5"/>
      </bottom>
      <diagonal/>
    </border>
    <border>
      <left/>
      <right/>
      <top style="thin">
        <color rgb="FFA5A5A5"/>
      </top>
      <bottom style="thin">
        <color rgb="FFA5A5A5"/>
      </bottom>
      <diagonal/>
    </border>
    <border>
      <left/>
      <right/>
      <top style="thin">
        <color rgb="FFA5A5A5"/>
      </top>
      <bottom style="thin">
        <color rgb="FFA5A5A5"/>
      </bottom>
      <diagonal/>
    </border>
    <border>
      <left/>
      <right/>
      <top/>
      <bottom/>
      <diagonal/>
    </border>
    <border>
      <left/>
      <right style="thin">
        <color rgb="FFA5A5A5"/>
      </right>
      <top style="medium">
        <color rgb="FF000000"/>
      </top>
      <bottom style="medium">
        <color rgb="FF000000"/>
      </bottom>
      <diagonal/>
    </border>
    <border>
      <left style="thin">
        <color rgb="FFA5A5A5"/>
      </left>
      <right style="thin">
        <color rgb="FFA5A5A5"/>
      </right>
      <top style="medium">
        <color rgb="FF000000"/>
      </top>
      <bottom style="medium">
        <color rgb="FF000000"/>
      </bottom>
      <diagonal/>
    </border>
    <border>
      <left style="thin">
        <color rgb="FFA5A5A5"/>
      </left>
      <right/>
      <top style="medium">
        <color rgb="FF000000"/>
      </top>
      <bottom style="medium">
        <color rgb="FF000000"/>
      </bottom>
      <diagonal/>
    </border>
    <border>
      <left style="double">
        <color rgb="FF000000"/>
      </left>
      <right style="thin">
        <color rgb="FFA5A5A5"/>
      </right>
      <top style="medium">
        <color rgb="FF000000"/>
      </top>
      <bottom style="medium">
        <color rgb="FF000000"/>
      </bottom>
      <diagonal/>
    </border>
    <border>
      <left/>
      <right style="double">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style="thin">
        <color rgb="FFA5A5A5"/>
      </bottom>
      <diagonal/>
    </border>
    <border>
      <left style="medium">
        <color rgb="FF000000"/>
      </left>
      <right/>
      <top/>
      <bottom/>
      <diagonal/>
    </border>
    <border>
      <left style="medium">
        <color rgb="FF000000"/>
      </left>
      <right style="medium">
        <color rgb="FF000000"/>
      </right>
      <top style="thin">
        <color rgb="FFA5A5A5"/>
      </top>
      <bottom style="thin">
        <color rgb="FFA5A5A5"/>
      </bottom>
      <diagonal/>
    </border>
    <border>
      <left/>
      <right/>
      <top style="thin">
        <color rgb="FFA5A5A5"/>
      </top>
      <bottom style="thin">
        <color rgb="FFA5A5A5"/>
      </bottom>
      <diagonal/>
    </border>
    <border>
      <left/>
      <right style="thin">
        <color rgb="FFA5A5A5"/>
      </right>
      <top/>
      <bottom style="thin">
        <color rgb="FFA5A5A5"/>
      </bottom>
      <diagonal/>
    </border>
    <border>
      <left style="thin">
        <color rgb="FFA5A5A5"/>
      </left>
      <right style="thin">
        <color rgb="FFA5A5A5"/>
      </right>
      <top/>
      <bottom style="thin">
        <color rgb="FFA5A5A5"/>
      </bottom>
      <diagonal/>
    </border>
    <border>
      <left style="thin">
        <color rgb="FFA5A5A5"/>
      </left>
      <right/>
      <top/>
      <bottom style="thin">
        <color rgb="FFA5A5A5"/>
      </bottom>
      <diagonal/>
    </border>
    <border>
      <left/>
      <right/>
      <top/>
      <bottom style="thin">
        <color rgb="FFA5A5A5"/>
      </bottom>
      <diagonal/>
    </border>
    <border>
      <left/>
      <right/>
      <top/>
      <bottom style="thin">
        <color rgb="FFA5A5A5"/>
      </bottom>
      <diagonal/>
    </border>
    <border>
      <left/>
      <right/>
      <top/>
      <bottom style="thin">
        <color rgb="FFA5A5A5"/>
      </bottom>
      <diagonal/>
    </border>
    <border>
      <left/>
      <right style="thin">
        <color rgb="FFA5A5A5"/>
      </right>
      <top/>
      <bottom style="medium">
        <color rgb="FF000000"/>
      </bottom>
      <diagonal/>
    </border>
    <border>
      <left/>
      <right style="thin">
        <color rgb="FFA5A5A5"/>
      </right>
      <top/>
      <bottom/>
      <diagonal/>
    </border>
    <border>
      <left style="thin">
        <color rgb="FFA5A5A5"/>
      </left>
      <right style="thin">
        <color rgb="FFA5A5A5"/>
      </right>
      <top/>
      <bottom/>
      <diagonal/>
    </border>
    <border>
      <left style="thin">
        <color rgb="FFA5A5A5"/>
      </left>
      <right/>
      <top/>
      <bottom/>
      <diagonal/>
    </border>
    <border>
      <left/>
      <right style="thin">
        <color rgb="FFA5A5A5"/>
      </right>
      <top style="thin">
        <color rgb="FFA5A5A5"/>
      </top>
      <bottom style="medium">
        <color rgb="FF000000"/>
      </bottom>
      <diagonal/>
    </border>
    <border>
      <left/>
      <right style="double">
        <color rgb="FF000000"/>
      </right>
      <top/>
      <bottom/>
      <diagonal/>
    </border>
    <border>
      <left style="double">
        <color rgb="FF000000"/>
      </left>
      <right style="thin">
        <color rgb="FFA5A5A5"/>
      </right>
      <top style="thin">
        <color rgb="FFA5A5A5"/>
      </top>
      <bottom style="medium">
        <color rgb="FF000000"/>
      </bottom>
      <diagonal/>
    </border>
    <border>
      <left/>
      <right style="double">
        <color rgb="FF000000"/>
      </right>
      <top/>
      <bottom/>
      <diagonal/>
    </border>
    <border>
      <left style="medium">
        <color rgb="FF000000"/>
      </left>
      <right style="medium">
        <color rgb="FF000000"/>
      </right>
      <top style="thin">
        <color rgb="FFA5A5A5"/>
      </top>
      <bottom style="medium">
        <color rgb="FF000000"/>
      </bottom>
      <diagonal/>
    </border>
    <border>
      <left/>
      <right style="double">
        <color rgb="FF000000"/>
      </right>
      <top style="medium">
        <color rgb="FF000000"/>
      </top>
      <bottom/>
      <diagonal/>
    </border>
    <border>
      <left style="double">
        <color rgb="FF000000"/>
      </left>
      <right/>
      <top style="medium">
        <color rgb="FF000000"/>
      </top>
      <bottom/>
      <diagonal/>
    </border>
    <border>
      <left style="double">
        <color rgb="FF000000"/>
      </left>
      <right/>
      <top/>
      <bottom/>
      <diagonal/>
    </border>
    <border>
      <left/>
      <right style="medium">
        <color rgb="FF000000"/>
      </right>
      <top/>
      <bottom/>
      <diagonal/>
    </border>
    <border>
      <left/>
      <right/>
      <top/>
      <bottom style="medium">
        <color rgb="FF000000"/>
      </bottom>
      <diagonal/>
    </border>
    <border>
      <left/>
      <right style="double">
        <color rgb="FF000000"/>
      </right>
      <top/>
      <bottom style="medium">
        <color rgb="FF000000"/>
      </bottom>
      <diagonal/>
    </border>
    <border>
      <left style="double">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thin">
        <color rgb="FFA5A5A5"/>
      </bottom>
      <diagonal/>
    </border>
    <border>
      <left style="medium">
        <color rgb="FF000000"/>
      </left>
      <right style="double">
        <color rgb="FF000000"/>
      </right>
      <top style="medium">
        <color rgb="FF000000"/>
      </top>
      <bottom/>
      <diagonal/>
    </border>
    <border>
      <left/>
      <right style="medium">
        <color rgb="FF000000"/>
      </right>
      <top style="thin">
        <color rgb="FFA5A5A5"/>
      </top>
      <bottom style="medium">
        <color rgb="FF000000"/>
      </bottom>
      <diagonal/>
    </border>
    <border>
      <left style="medium">
        <color rgb="FF000000"/>
      </left>
      <right style="double">
        <color rgb="FF000000"/>
      </right>
      <top/>
      <bottom style="medium">
        <color rgb="FF000000"/>
      </bottom>
      <diagonal/>
    </border>
    <border>
      <left style="medium">
        <color rgb="FF000000"/>
      </left>
      <right style="double">
        <color rgb="FF000000"/>
      </right>
      <top style="medium">
        <color rgb="FF000000"/>
      </top>
      <bottom style="medium">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thin">
        <color rgb="FFA5A5A5"/>
      </right>
      <top/>
      <bottom style="medium">
        <color rgb="FF000000"/>
      </bottom>
      <diagonal/>
    </border>
    <border>
      <left style="thin">
        <color rgb="FFA5A5A5"/>
      </left>
      <right style="medium">
        <color rgb="FF000000"/>
      </right>
      <top/>
      <bottom style="medium">
        <color rgb="FF000000"/>
      </bottom>
      <diagonal/>
    </border>
    <border>
      <left style="medium">
        <color rgb="FF000000"/>
      </left>
      <right style="thin">
        <color rgb="FFA5A5A5"/>
      </right>
      <top style="medium">
        <color rgb="FF000000"/>
      </top>
      <bottom/>
      <diagonal/>
    </border>
    <border>
      <left style="thin">
        <color rgb="FFA5A5A5"/>
      </left>
      <right style="medium">
        <color rgb="FF000000"/>
      </right>
      <top style="medium">
        <color rgb="FF000000"/>
      </top>
      <bottom style="thin">
        <color rgb="FFA5A5A5"/>
      </bottom>
      <diagonal/>
    </border>
    <border>
      <left style="medium">
        <color rgb="FF000000"/>
      </left>
      <right style="thin">
        <color rgb="FFA5A5A5"/>
      </right>
      <top style="medium">
        <color rgb="FF000000"/>
      </top>
      <bottom style="medium">
        <color rgb="FF000000"/>
      </bottom>
      <diagonal/>
    </border>
    <border>
      <left style="thin">
        <color rgb="FFA5A5A5"/>
      </left>
      <right style="medium">
        <color rgb="FF000000"/>
      </right>
      <top style="medium">
        <color rgb="FF000000"/>
      </top>
      <bottom style="medium">
        <color rgb="FF000000"/>
      </bottom>
      <diagonal/>
    </border>
    <border>
      <left style="medium">
        <color theme="5"/>
      </left>
      <right/>
      <top style="medium">
        <color theme="5"/>
      </top>
      <bottom/>
      <diagonal/>
    </border>
    <border>
      <left/>
      <right/>
      <top style="medium">
        <color theme="5"/>
      </top>
      <bottom/>
      <diagonal/>
    </border>
    <border>
      <left/>
      <right style="medium">
        <color theme="5"/>
      </right>
      <top style="medium">
        <color theme="5"/>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top/>
      <bottom style="medium">
        <color theme="5"/>
      </bottom>
      <diagonal/>
    </border>
    <border>
      <left/>
      <right style="medium">
        <color theme="5"/>
      </right>
      <top/>
      <bottom style="medium">
        <color theme="5"/>
      </bottom>
      <diagonal/>
    </border>
  </borders>
  <cellStyleXfs count="35">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cellStyleXfs>
  <cellXfs count="293">
    <xf numFmtId="0" fontId="0" fillId="0" borderId="0" xfId="0" applyFont="1" applyAlignment="1"/>
    <xf numFmtId="0" fontId="1" fillId="0" borderId="0" xfId="0" applyFont="1"/>
    <xf numFmtId="0" fontId="2" fillId="0" borderId="0" xfId="0" applyFont="1"/>
    <xf numFmtId="0" fontId="3" fillId="0" borderId="0" xfId="0" applyFont="1" applyAlignment="1">
      <alignment horizontal="center"/>
    </xf>
    <xf numFmtId="164" fontId="3" fillId="0" borderId="0" xfId="0" applyNumberFormat="1" applyFont="1" applyAlignment="1">
      <alignment horizontal="center"/>
    </xf>
    <xf numFmtId="0" fontId="1" fillId="0" borderId="1" xfId="0" applyFont="1" applyBorder="1"/>
    <xf numFmtId="0" fontId="1" fillId="0" borderId="2" xfId="0" applyFont="1" applyBorder="1"/>
    <xf numFmtId="0" fontId="1" fillId="0" borderId="6" xfId="0" applyFont="1" applyBorder="1"/>
    <xf numFmtId="0" fontId="4" fillId="0" borderId="6" xfId="0" applyFont="1" applyBorder="1" applyAlignment="1">
      <alignment horizontal="left"/>
    </xf>
    <xf numFmtId="0" fontId="4" fillId="0" borderId="6" xfId="0" applyFont="1" applyBorder="1" applyAlignment="1">
      <alignment horizontal="left"/>
    </xf>
    <xf numFmtId="0" fontId="8" fillId="0" borderId="6" xfId="0" applyFont="1" applyBorder="1" applyAlignment="1">
      <alignment horizontal="left"/>
    </xf>
    <xf numFmtId="0" fontId="9" fillId="0" borderId="1" xfId="0" applyFont="1" applyBorder="1" applyAlignment="1">
      <alignment horizontal="center"/>
    </xf>
    <xf numFmtId="0" fontId="1" fillId="0" borderId="7" xfId="0" applyFont="1" applyBorder="1"/>
    <xf numFmtId="0" fontId="6" fillId="0" borderId="7" xfId="0" applyFont="1" applyBorder="1" applyAlignment="1">
      <alignment horizontal="left"/>
    </xf>
    <xf numFmtId="0" fontId="10" fillId="0" borderId="7" xfId="0" applyFont="1" applyBorder="1" applyAlignment="1">
      <alignment horizontal="center"/>
    </xf>
    <xf numFmtId="165" fontId="6" fillId="0" borderId="6" xfId="0" applyNumberFormat="1" applyFont="1" applyBorder="1" applyAlignment="1">
      <alignment horizontal="center"/>
    </xf>
    <xf numFmtId="0" fontId="6" fillId="0" borderId="6" xfId="0" applyFont="1" applyBorder="1" applyAlignment="1">
      <alignment horizontal="center"/>
    </xf>
    <xf numFmtId="0" fontId="10" fillId="0" borderId="2" xfId="0" applyFont="1" applyBorder="1" applyAlignment="1">
      <alignment horizontal="center" vertical="top"/>
    </xf>
    <xf numFmtId="14" fontId="6" fillId="0" borderId="2" xfId="0" applyNumberFormat="1" applyFont="1" applyBorder="1" applyAlignment="1">
      <alignment horizontal="center"/>
    </xf>
    <xf numFmtId="0" fontId="6" fillId="0" borderId="2" xfId="0" applyFont="1" applyBorder="1" applyAlignment="1">
      <alignment horizontal="center"/>
    </xf>
    <xf numFmtId="0" fontId="11" fillId="0" borderId="6" xfId="0" applyFont="1" applyBorder="1" applyAlignment="1">
      <alignment horizontal="center"/>
    </xf>
    <xf numFmtId="14" fontId="12" fillId="0" borderId="6" xfId="0" applyNumberFormat="1" applyFont="1" applyBorder="1" applyAlignment="1">
      <alignment horizontal="center"/>
    </xf>
    <xf numFmtId="0" fontId="2" fillId="0" borderId="6" xfId="0" applyFont="1" applyBorder="1" applyAlignment="1">
      <alignment horizontal="center"/>
    </xf>
    <xf numFmtId="0" fontId="10" fillId="0" borderId="7" xfId="0" applyFont="1" applyBorder="1" applyAlignment="1">
      <alignment horizontal="center"/>
    </xf>
    <xf numFmtId="14" fontId="13" fillId="0" borderId="8" xfId="0" applyNumberFormat="1" applyFont="1" applyBorder="1" applyAlignment="1">
      <alignment horizontal="center"/>
    </xf>
    <xf numFmtId="14" fontId="1" fillId="0" borderId="6" xfId="0" applyNumberFormat="1" applyFont="1" applyBorder="1"/>
    <xf numFmtId="14" fontId="1" fillId="0" borderId="0" xfId="0" applyNumberFormat="1" applyFont="1"/>
    <xf numFmtId="0" fontId="6" fillId="0" borderId="6" xfId="0" applyFont="1" applyBorder="1"/>
    <xf numFmtId="0" fontId="0" fillId="0" borderId="0" xfId="0" applyFont="1"/>
    <xf numFmtId="0" fontId="14" fillId="0" borderId="0" xfId="0" applyFont="1"/>
    <xf numFmtId="0" fontId="0" fillId="0" borderId="0" xfId="0" applyFont="1" applyAlignment="1"/>
    <xf numFmtId="0" fontId="15" fillId="0" borderId="0" xfId="0" applyFont="1"/>
    <xf numFmtId="0" fontId="16" fillId="0" borderId="0" xfId="0" applyFont="1"/>
    <xf numFmtId="0" fontId="17"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wrapText="1"/>
    </xf>
    <xf numFmtId="0" fontId="16" fillId="0" borderId="11" xfId="0" applyFont="1" applyBorder="1"/>
    <xf numFmtId="0" fontId="14" fillId="0" borderId="27" xfId="0" applyFont="1" applyBorder="1" applyAlignment="1">
      <alignment horizontal="center" vertical="center" wrapText="1"/>
    </xf>
    <xf numFmtId="0" fontId="14" fillId="0" borderId="28" xfId="0" applyFont="1" applyBorder="1" applyAlignment="1">
      <alignment horizontal="center" vertical="center" wrapText="1"/>
    </xf>
    <xf numFmtId="0" fontId="14" fillId="3" borderId="27" xfId="0" applyFont="1" applyFill="1" applyBorder="1" applyAlignment="1">
      <alignment horizontal="center" vertical="center" wrapText="1"/>
    </xf>
    <xf numFmtId="0" fontId="14" fillId="3" borderId="28" xfId="0" applyFont="1" applyFill="1" applyBorder="1" applyAlignment="1">
      <alignment horizontal="center" vertical="center" wrapText="1"/>
    </xf>
    <xf numFmtId="0" fontId="0" fillId="0" borderId="31" xfId="0" applyFont="1" applyBorder="1" applyAlignment="1">
      <alignment horizontal="center" vertical="center" wrapText="1"/>
    </xf>
    <xf numFmtId="0" fontId="0" fillId="0" borderId="32" xfId="0" applyFont="1" applyBorder="1" applyAlignment="1">
      <alignment horizontal="center" vertical="center" wrapText="1"/>
    </xf>
    <xf numFmtId="2" fontId="0" fillId="0" borderId="32" xfId="0" applyNumberFormat="1" applyFont="1" applyBorder="1" applyAlignment="1">
      <alignment horizontal="center" vertical="center" wrapText="1"/>
    </xf>
    <xf numFmtId="2" fontId="0" fillId="0" borderId="33" xfId="0" applyNumberFormat="1" applyFont="1" applyBorder="1" applyAlignment="1">
      <alignment horizontal="center" vertical="center" wrapText="1"/>
    </xf>
    <xf numFmtId="0" fontId="0" fillId="0" borderId="34" xfId="0" applyFont="1" applyBorder="1" applyAlignment="1">
      <alignment horizontal="center" vertical="center" wrapText="1"/>
    </xf>
    <xf numFmtId="2" fontId="0" fillId="0" borderId="31" xfId="0" applyNumberFormat="1" applyFont="1" applyBorder="1" applyAlignment="1">
      <alignment horizontal="center" vertical="center" wrapText="1"/>
    </xf>
    <xf numFmtId="10" fontId="16" fillId="0" borderId="32" xfId="0" applyNumberFormat="1" applyFont="1" applyBorder="1" applyAlignment="1">
      <alignment horizontal="center" vertical="center"/>
    </xf>
    <xf numFmtId="2" fontId="0" fillId="0" borderId="35" xfId="0" applyNumberFormat="1" applyFont="1" applyBorder="1" applyAlignment="1">
      <alignment horizontal="center" vertical="center" wrapText="1"/>
    </xf>
    <xf numFmtId="10" fontId="16" fillId="3" borderId="36" xfId="0" applyNumberFormat="1" applyFont="1" applyFill="1" applyBorder="1" applyAlignment="1">
      <alignment horizontal="center" vertical="center"/>
    </xf>
    <xf numFmtId="2" fontId="0" fillId="3" borderId="35" xfId="0" applyNumberFormat="1" applyFont="1" applyFill="1" applyBorder="1" applyAlignment="1">
      <alignment horizontal="center" vertical="center" wrapText="1"/>
    </xf>
    <xf numFmtId="10" fontId="16" fillId="0" borderId="36" xfId="0" applyNumberFormat="1" applyFont="1" applyBorder="1" applyAlignment="1">
      <alignment horizontal="center" vertical="center"/>
    </xf>
    <xf numFmtId="10" fontId="0" fillId="3" borderId="36" xfId="0" applyNumberFormat="1" applyFont="1" applyFill="1" applyBorder="1" applyAlignment="1">
      <alignment horizontal="center" vertical="center"/>
    </xf>
    <xf numFmtId="2" fontId="0" fillId="3" borderId="34" xfId="0" applyNumberFormat="1" applyFont="1" applyFill="1" applyBorder="1" applyAlignment="1">
      <alignment horizontal="center" vertical="center" wrapText="1"/>
    </xf>
    <xf numFmtId="2" fontId="0" fillId="0" borderId="33" xfId="0" applyNumberFormat="1" applyFont="1" applyBorder="1" applyAlignment="1">
      <alignment horizontal="center" vertical="center" wrapText="1"/>
    </xf>
    <xf numFmtId="0" fontId="0" fillId="0" borderId="38" xfId="0" applyFont="1" applyBorder="1" applyAlignment="1">
      <alignment horizontal="center" vertical="center" wrapText="1"/>
    </xf>
    <xf numFmtId="10" fontId="0" fillId="0" borderId="32" xfId="0" applyNumberFormat="1" applyFont="1" applyBorder="1" applyAlignment="1">
      <alignment horizontal="center" vertical="center"/>
    </xf>
    <xf numFmtId="2" fontId="0" fillId="0" borderId="39" xfId="0" applyNumberFormat="1" applyFont="1" applyBorder="1" applyAlignment="1">
      <alignment horizontal="center" vertical="center"/>
    </xf>
    <xf numFmtId="2" fontId="0" fillId="3" borderId="40" xfId="0" applyNumberFormat="1" applyFont="1" applyFill="1" applyBorder="1" applyAlignment="1">
      <alignment horizontal="center" vertical="center" wrapText="1"/>
    </xf>
    <xf numFmtId="10" fontId="0" fillId="0" borderId="36" xfId="0" applyNumberFormat="1" applyFont="1" applyBorder="1" applyAlignment="1">
      <alignment horizontal="center" vertical="center"/>
    </xf>
    <xf numFmtId="2" fontId="0" fillId="0" borderId="41" xfId="0" applyNumberFormat="1" applyFont="1" applyBorder="1" applyAlignment="1">
      <alignment horizontal="center" vertical="center" wrapText="1"/>
    </xf>
    <xf numFmtId="2" fontId="0" fillId="3" borderId="42" xfId="0" applyNumberFormat="1" applyFont="1" applyFill="1" applyBorder="1" applyAlignment="1">
      <alignment horizontal="center" vertical="center" wrapText="1"/>
    </xf>
    <xf numFmtId="0" fontId="0" fillId="0" borderId="44" xfId="0" applyFont="1" applyBorder="1" applyAlignment="1">
      <alignment horizontal="center" vertical="center" wrapText="1"/>
    </xf>
    <xf numFmtId="2" fontId="0" fillId="0" borderId="44" xfId="0" applyNumberFormat="1" applyFont="1" applyBorder="1" applyAlignment="1">
      <alignment horizontal="center" vertical="center" wrapText="1"/>
    </xf>
    <xf numFmtId="2" fontId="0" fillId="0" borderId="45" xfId="0" applyNumberFormat="1" applyFont="1" applyBorder="1" applyAlignment="1">
      <alignment horizontal="center" vertical="center" wrapText="1"/>
    </xf>
    <xf numFmtId="2" fontId="0" fillId="0" borderId="45" xfId="0" applyNumberFormat="1" applyFont="1" applyBorder="1" applyAlignment="1">
      <alignment horizontal="center" vertical="center" wrapText="1"/>
    </xf>
    <xf numFmtId="0" fontId="0" fillId="0" borderId="46" xfId="0" applyFont="1" applyBorder="1" applyAlignment="1">
      <alignment horizontal="center" vertical="center" wrapText="1"/>
    </xf>
    <xf numFmtId="0" fontId="0" fillId="0" borderId="47" xfId="0" applyFont="1" applyBorder="1" applyAlignment="1">
      <alignment horizontal="center" vertical="center" wrapText="1"/>
    </xf>
    <xf numFmtId="10" fontId="0" fillId="0" borderId="44" xfId="0" applyNumberFormat="1" applyFont="1" applyBorder="1" applyAlignment="1">
      <alignment horizontal="center" vertical="center"/>
    </xf>
    <xf numFmtId="2" fontId="0" fillId="0" borderId="48" xfId="0" applyNumberFormat="1" applyFont="1" applyBorder="1" applyAlignment="1">
      <alignment horizontal="center" vertical="center"/>
    </xf>
    <xf numFmtId="10" fontId="0" fillId="3" borderId="49" xfId="0" applyNumberFormat="1" applyFont="1" applyFill="1" applyBorder="1" applyAlignment="1">
      <alignment horizontal="center" vertical="center"/>
    </xf>
    <xf numFmtId="2" fontId="0" fillId="3" borderId="50" xfId="0" applyNumberFormat="1" applyFont="1" applyFill="1" applyBorder="1" applyAlignment="1">
      <alignment horizontal="center" vertical="center" wrapText="1"/>
    </xf>
    <xf numFmtId="10" fontId="0" fillId="0" borderId="49" xfId="0" applyNumberFormat="1" applyFont="1" applyBorder="1" applyAlignment="1">
      <alignment horizontal="center" vertical="center"/>
    </xf>
    <xf numFmtId="2" fontId="0" fillId="0" borderId="51" xfId="0" applyNumberFormat="1" applyFont="1" applyBorder="1" applyAlignment="1">
      <alignment horizontal="center" vertical="center" wrapText="1"/>
    </xf>
    <xf numFmtId="2" fontId="0" fillId="3" borderId="52" xfId="0" applyNumberFormat="1" applyFont="1" applyFill="1" applyBorder="1" applyAlignment="1">
      <alignment horizontal="center" vertical="center" wrapText="1"/>
    </xf>
    <xf numFmtId="0" fontId="0" fillId="0" borderId="53" xfId="0" applyFont="1" applyBorder="1" applyAlignment="1">
      <alignment horizontal="center" vertical="center" wrapText="1"/>
    </xf>
    <xf numFmtId="2" fontId="0" fillId="0" borderId="53" xfId="0" applyNumberFormat="1" applyFont="1" applyBorder="1" applyAlignment="1">
      <alignment horizontal="center" vertical="center" wrapText="1"/>
    </xf>
    <xf numFmtId="166" fontId="0" fillId="0" borderId="53" xfId="0" applyNumberFormat="1" applyFont="1" applyBorder="1" applyAlignment="1">
      <alignment horizontal="center" vertical="center" wrapText="1"/>
    </xf>
    <xf numFmtId="167" fontId="0" fillId="0" borderId="33" xfId="0" applyNumberFormat="1" applyFont="1" applyBorder="1" applyAlignment="1">
      <alignment horizontal="center" vertical="center" wrapText="1"/>
    </xf>
    <xf numFmtId="2" fontId="0" fillId="0" borderId="54" xfId="0" applyNumberFormat="1" applyFont="1" applyBorder="1" applyAlignment="1">
      <alignment horizontal="center" vertical="center" wrapText="1"/>
    </xf>
    <xf numFmtId="0" fontId="0" fillId="0" borderId="55" xfId="0" applyFont="1" applyBorder="1" applyAlignment="1">
      <alignment horizontal="center" vertical="center" wrapText="1"/>
    </xf>
    <xf numFmtId="10" fontId="0" fillId="0" borderId="53" xfId="0" applyNumberFormat="1" applyFont="1" applyBorder="1" applyAlignment="1">
      <alignment horizontal="center" vertical="center"/>
    </xf>
    <xf numFmtId="2" fontId="0" fillId="0" borderId="12" xfId="0" applyNumberFormat="1" applyFont="1" applyBorder="1" applyAlignment="1">
      <alignment horizontal="center" vertical="center" wrapText="1"/>
    </xf>
    <xf numFmtId="10" fontId="0" fillId="3" borderId="56" xfId="0" applyNumberFormat="1" applyFont="1" applyFill="1" applyBorder="1" applyAlignment="1">
      <alignment horizontal="center" vertical="center"/>
    </xf>
    <xf numFmtId="2" fontId="0" fillId="3" borderId="57" xfId="0" applyNumberFormat="1" applyFont="1" applyFill="1" applyBorder="1" applyAlignment="1">
      <alignment horizontal="center" vertical="center" wrapText="1"/>
    </xf>
    <xf numFmtId="10" fontId="0" fillId="0" borderId="56" xfId="0" applyNumberFormat="1" applyFont="1" applyBorder="1" applyAlignment="1">
      <alignment horizontal="center" vertical="center"/>
    </xf>
    <xf numFmtId="10" fontId="0" fillId="3" borderId="56" xfId="0" applyNumberFormat="1" applyFont="1" applyFill="1" applyBorder="1" applyAlignment="1">
      <alignment horizontal="center" vertical="center"/>
    </xf>
    <xf numFmtId="10" fontId="0" fillId="2" borderId="56" xfId="0" applyNumberFormat="1" applyFont="1" applyFill="1" applyBorder="1" applyAlignment="1">
      <alignment horizontal="center" vertical="center"/>
    </xf>
    <xf numFmtId="2" fontId="0" fillId="3" borderId="58" xfId="0" applyNumberFormat="1" applyFont="1" applyFill="1" applyBorder="1" applyAlignment="1">
      <alignment horizontal="center" vertical="center" wrapText="1"/>
    </xf>
    <xf numFmtId="0" fontId="0" fillId="0" borderId="32" xfId="0" applyFont="1" applyBorder="1" applyAlignment="1">
      <alignment horizontal="center" vertical="center"/>
    </xf>
    <xf numFmtId="167" fontId="0" fillId="0" borderId="32" xfId="0" applyNumberFormat="1" applyFont="1" applyBorder="1" applyAlignment="1">
      <alignment horizontal="center" vertical="center" wrapText="1"/>
    </xf>
    <xf numFmtId="0" fontId="0" fillId="0" borderId="60" xfId="0" applyFont="1" applyBorder="1" applyAlignment="1">
      <alignment horizontal="center" vertical="center" wrapText="1"/>
    </xf>
    <xf numFmtId="0" fontId="0" fillId="0" borderId="44" xfId="0" applyFont="1" applyBorder="1" applyAlignment="1">
      <alignment horizontal="center" vertical="center" wrapText="1"/>
    </xf>
    <xf numFmtId="168" fontId="0" fillId="0" borderId="44" xfId="0" applyNumberFormat="1" applyFont="1" applyBorder="1" applyAlignment="1">
      <alignment horizontal="center" vertical="center" wrapText="1"/>
    </xf>
    <xf numFmtId="0" fontId="16" fillId="0" borderId="61" xfId="0" applyFont="1" applyBorder="1"/>
    <xf numFmtId="0" fontId="0" fillId="0" borderId="62" xfId="0" applyFont="1" applyBorder="1" applyAlignment="1">
      <alignment horizontal="center" vertical="center" wrapText="1"/>
    </xf>
    <xf numFmtId="10" fontId="0" fillId="3" borderId="49" xfId="0" applyNumberFormat="1" applyFont="1" applyFill="1" applyBorder="1" applyAlignment="1">
      <alignment horizontal="center" vertical="center"/>
    </xf>
    <xf numFmtId="2" fontId="0" fillId="3" borderId="63" xfId="0" applyNumberFormat="1" applyFont="1" applyFill="1" applyBorder="1" applyAlignment="1">
      <alignment horizontal="center" vertical="center" wrapText="1"/>
    </xf>
    <xf numFmtId="0" fontId="0" fillId="0" borderId="64" xfId="0" applyFont="1" applyBorder="1" applyAlignment="1">
      <alignment horizontal="center" vertical="center" wrapText="1"/>
    </xf>
    <xf numFmtId="2" fontId="0" fillId="0" borderId="64" xfId="0" applyNumberFormat="1" applyFont="1" applyBorder="1" applyAlignment="1">
      <alignment horizontal="center" vertical="center" wrapText="1"/>
    </xf>
    <xf numFmtId="169" fontId="0" fillId="0" borderId="64" xfId="0" applyNumberFormat="1" applyFont="1" applyBorder="1" applyAlignment="1">
      <alignment horizontal="center" vertical="center" wrapText="1"/>
    </xf>
    <xf numFmtId="2" fontId="0" fillId="0" borderId="65" xfId="0" applyNumberFormat="1" applyFont="1" applyBorder="1" applyAlignment="1">
      <alignment horizontal="center" vertical="center" wrapText="1"/>
    </xf>
    <xf numFmtId="0" fontId="0" fillId="0" borderId="66" xfId="0" applyFont="1" applyBorder="1" applyAlignment="1">
      <alignment horizontal="center" vertical="center" wrapText="1"/>
    </xf>
    <xf numFmtId="0" fontId="0" fillId="0" borderId="43" xfId="0" applyFont="1" applyBorder="1" applyAlignment="1">
      <alignment horizontal="center" vertical="center" wrapText="1"/>
    </xf>
    <xf numFmtId="2" fontId="0" fillId="0" borderId="67" xfId="0" applyNumberFormat="1" applyFont="1" applyBorder="1" applyAlignment="1">
      <alignment horizontal="center" vertical="center" wrapText="1"/>
    </xf>
    <xf numFmtId="2" fontId="0" fillId="3" borderId="68" xfId="0" applyNumberFormat="1" applyFont="1" applyFill="1" applyBorder="1" applyAlignment="1">
      <alignment horizontal="center" vertical="center" wrapText="1"/>
    </xf>
    <xf numFmtId="2" fontId="0" fillId="3" borderId="69" xfId="0" applyNumberFormat="1" applyFont="1" applyFill="1" applyBorder="1" applyAlignment="1">
      <alignment horizontal="center" vertical="center" wrapText="1"/>
    </xf>
    <xf numFmtId="0" fontId="0" fillId="0" borderId="46" xfId="0" applyFont="1" applyBorder="1" applyAlignment="1">
      <alignment horizontal="center" vertical="center" wrapText="1"/>
    </xf>
    <xf numFmtId="10" fontId="0" fillId="0" borderId="49" xfId="0" applyNumberFormat="1" applyFont="1" applyBorder="1" applyAlignment="1">
      <alignment horizontal="center" vertical="center"/>
    </xf>
    <xf numFmtId="0" fontId="0" fillId="0" borderId="70" xfId="0" applyFont="1" applyBorder="1" applyAlignment="1">
      <alignment horizontal="center" vertical="center" wrapText="1"/>
    </xf>
    <xf numFmtId="2" fontId="0" fillId="0" borderId="71" xfId="0" applyNumberFormat="1" applyFont="1" applyBorder="1" applyAlignment="1">
      <alignment horizontal="center" vertical="center" wrapText="1"/>
    </xf>
    <xf numFmtId="2" fontId="0" fillId="0" borderId="72" xfId="0" applyNumberFormat="1" applyFont="1" applyBorder="1" applyAlignment="1">
      <alignment horizontal="center" vertical="center" wrapText="1"/>
    </xf>
    <xf numFmtId="0" fontId="0" fillId="0" borderId="73" xfId="0" applyFont="1" applyBorder="1" applyAlignment="1">
      <alignment horizontal="center" vertical="center" wrapText="1"/>
    </xf>
    <xf numFmtId="0" fontId="0" fillId="0" borderId="61" xfId="0" applyFont="1" applyBorder="1" applyAlignment="1">
      <alignment horizontal="center" vertical="center" wrapText="1"/>
    </xf>
    <xf numFmtId="10" fontId="0" fillId="0" borderId="74" xfId="0" applyNumberFormat="1" applyFont="1" applyBorder="1" applyAlignment="1">
      <alignment horizontal="center" vertical="center"/>
    </xf>
    <xf numFmtId="2" fontId="0" fillId="0" borderId="75" xfId="0" applyNumberFormat="1" applyFont="1" applyBorder="1" applyAlignment="1">
      <alignment horizontal="center" vertical="center" wrapText="1"/>
    </xf>
    <xf numFmtId="10" fontId="0" fillId="3" borderId="76" xfId="0" applyNumberFormat="1" applyFont="1" applyFill="1" applyBorder="1" applyAlignment="1">
      <alignment horizontal="center" vertical="center"/>
    </xf>
    <xf numFmtId="2" fontId="0" fillId="3" borderId="77" xfId="0" applyNumberFormat="1" applyFont="1" applyFill="1" applyBorder="1" applyAlignment="1">
      <alignment horizontal="center" vertical="center" wrapText="1"/>
    </xf>
    <xf numFmtId="10" fontId="0" fillId="0" borderId="76" xfId="0" applyNumberFormat="1" applyFont="1" applyBorder="1" applyAlignment="1">
      <alignment horizontal="center" vertical="center"/>
    </xf>
    <xf numFmtId="0" fontId="0" fillId="0" borderId="32" xfId="0" applyFont="1" applyBorder="1" applyAlignment="1">
      <alignment horizontal="center" vertical="center" wrapText="1"/>
    </xf>
    <xf numFmtId="2" fontId="0" fillId="0" borderId="38" xfId="0" applyNumberFormat="1" applyFont="1" applyBorder="1" applyAlignment="1">
      <alignment horizontal="center" vertical="center" wrapText="1"/>
    </xf>
    <xf numFmtId="166" fontId="0" fillId="0" borderId="44" xfId="0" applyNumberFormat="1" applyFont="1" applyBorder="1" applyAlignment="1">
      <alignment horizontal="center" vertical="center" wrapText="1"/>
    </xf>
    <xf numFmtId="2" fontId="0" fillId="0" borderId="61" xfId="0" applyNumberFormat="1" applyFont="1" applyBorder="1" applyAlignment="1">
      <alignment horizontal="center" vertical="center" wrapText="1"/>
    </xf>
    <xf numFmtId="2" fontId="0" fillId="0" borderId="32" xfId="0" applyNumberFormat="1" applyFont="1" applyBorder="1" applyAlignment="1">
      <alignment horizontal="center" vertical="center" wrapText="1"/>
    </xf>
    <xf numFmtId="2" fontId="0" fillId="0" borderId="44" xfId="0" applyNumberFormat="1" applyFont="1" applyBorder="1" applyAlignment="1">
      <alignment horizontal="center" vertical="center" wrapText="1"/>
    </xf>
    <xf numFmtId="0" fontId="0" fillId="0" borderId="78" xfId="0" applyFont="1" applyBorder="1" applyAlignment="1">
      <alignment horizontal="center" vertical="center" wrapText="1"/>
    </xf>
    <xf numFmtId="2" fontId="0" fillId="0" borderId="0" xfId="0" applyNumberFormat="1" applyFont="1"/>
    <xf numFmtId="0" fontId="0" fillId="0" borderId="83" xfId="0" applyFont="1" applyBorder="1" applyAlignment="1">
      <alignment horizontal="right" vertical="center" wrapText="1"/>
    </xf>
    <xf numFmtId="0" fontId="0" fillId="0" borderId="0" xfId="0" applyFont="1" applyAlignment="1">
      <alignment horizontal="right" vertical="center" wrapText="1"/>
    </xf>
    <xf numFmtId="0" fontId="18" fillId="0" borderId="0" xfId="0" applyFont="1" applyAlignment="1">
      <alignment horizontal="center" vertical="center" wrapText="1"/>
    </xf>
    <xf numFmtId="0" fontId="0" fillId="0" borderId="0" xfId="0" applyFont="1" applyAlignment="1">
      <alignment horizontal="center"/>
    </xf>
    <xf numFmtId="0" fontId="0" fillId="0" borderId="0" xfId="0" applyFont="1" applyAlignment="1">
      <alignment vertical="center"/>
    </xf>
    <xf numFmtId="0" fontId="0" fillId="0" borderId="60" xfId="0" applyFont="1" applyBorder="1"/>
    <xf numFmtId="0" fontId="0" fillId="0" borderId="87" xfId="0" applyFont="1" applyBorder="1" applyAlignment="1">
      <alignment horizontal="center"/>
    </xf>
    <xf numFmtId="0" fontId="0" fillId="0" borderId="78" xfId="0" applyFont="1" applyBorder="1"/>
    <xf numFmtId="0" fontId="0" fillId="0" borderId="89" xfId="0" applyFont="1" applyBorder="1" applyAlignment="1">
      <alignment horizontal="center"/>
    </xf>
    <xf numFmtId="0" fontId="18" fillId="0" borderId="0" xfId="0" applyFont="1"/>
    <xf numFmtId="0" fontId="0" fillId="0" borderId="31" xfId="0" applyFont="1" applyBorder="1"/>
    <xf numFmtId="0" fontId="0" fillId="0" borderId="14" xfId="0" applyFont="1" applyBorder="1" applyAlignment="1">
      <alignment horizontal="center"/>
    </xf>
    <xf numFmtId="0" fontId="0" fillId="0" borderId="91" xfId="0" applyFont="1" applyBorder="1" applyAlignment="1">
      <alignment vertical="center" wrapText="1"/>
    </xf>
    <xf numFmtId="0" fontId="0" fillId="0" borderId="14" xfId="0" applyFont="1" applyBorder="1" applyAlignment="1">
      <alignment vertical="center" wrapText="1"/>
    </xf>
    <xf numFmtId="0" fontId="0" fillId="0" borderId="91" xfId="0" applyFont="1" applyBorder="1" applyAlignment="1">
      <alignment vertical="center" wrapText="1"/>
    </xf>
    <xf numFmtId="0" fontId="0" fillId="0" borderId="14" xfId="0" applyFont="1" applyBorder="1" applyAlignment="1">
      <alignment vertical="center" wrapText="1"/>
    </xf>
    <xf numFmtId="0" fontId="0" fillId="0" borderId="86" xfId="0" applyFont="1" applyBorder="1" applyAlignment="1">
      <alignment vertical="center" wrapText="1"/>
    </xf>
    <xf numFmtId="0" fontId="14" fillId="0" borderId="92" xfId="0" applyFont="1" applyBorder="1" applyAlignment="1">
      <alignment horizontal="center" vertical="center" wrapText="1"/>
    </xf>
    <xf numFmtId="0" fontId="14" fillId="0" borderId="93" xfId="0" applyFont="1" applyBorder="1" applyAlignment="1">
      <alignment horizontal="center" vertical="center" wrapText="1"/>
    </xf>
    <xf numFmtId="0" fontId="16" fillId="0" borderId="93" xfId="0" applyFont="1" applyBorder="1"/>
    <xf numFmtId="0" fontId="14" fillId="0" borderId="94" xfId="0" applyFont="1" applyBorder="1" applyAlignment="1">
      <alignment horizontal="center" vertical="center" wrapText="1"/>
    </xf>
    <xf numFmtId="0" fontId="0" fillId="0" borderId="95" xfId="0" applyFont="1" applyBorder="1"/>
    <xf numFmtId="0" fontId="0" fillId="0" borderId="96" xfId="0" applyFont="1" applyBorder="1" applyAlignment="1"/>
    <xf numFmtId="0" fontId="0" fillId="0" borderId="96" xfId="0" applyFont="1" applyBorder="1"/>
    <xf numFmtId="0" fontId="14" fillId="0" borderId="0" xfId="0" applyFont="1" applyAlignment="1"/>
    <xf numFmtId="0" fontId="14" fillId="0" borderId="96" xfId="0" applyFont="1" applyBorder="1" applyAlignment="1"/>
    <xf numFmtId="0" fontId="0" fillId="0" borderId="0" xfId="0" applyFont="1" applyAlignment="1">
      <alignment horizontal="left"/>
    </xf>
    <xf numFmtId="0" fontId="0" fillId="0" borderId="97" xfId="0" applyFont="1" applyBorder="1"/>
    <xf numFmtId="0" fontId="0" fillId="0" borderId="98" xfId="0" applyFont="1" applyBorder="1"/>
    <xf numFmtId="0" fontId="0" fillId="0" borderId="98" xfId="0" applyFont="1" applyBorder="1" applyAlignment="1"/>
    <xf numFmtId="0" fontId="0" fillId="0" borderId="99" xfId="0" applyFont="1" applyBorder="1"/>
    <xf numFmtId="0" fontId="0" fillId="0" borderId="0" xfId="0" applyFont="1" applyAlignment="1">
      <alignment horizont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5" fillId="0" borderId="0" xfId="0" applyFont="1" applyAlignment="1"/>
    <xf numFmtId="0" fontId="14" fillId="0" borderId="0" xfId="0" applyFont="1" applyAlignment="1">
      <alignment horizontal="center" vertical="center" wrapText="1"/>
    </xf>
    <xf numFmtId="0" fontId="0" fillId="0" borderId="0" xfId="0" applyFont="1" applyAlignment="1">
      <alignment vertical="center" wrapText="1"/>
    </xf>
    <xf numFmtId="0" fontId="0" fillId="0" borderId="0" xfId="0" applyFont="1" applyAlignment="1">
      <alignment horizontal="center" vertical="center" wrapText="1"/>
    </xf>
    <xf numFmtId="0" fontId="14" fillId="0" borderId="43" xfId="0" applyFont="1" applyBorder="1" applyAlignment="1">
      <alignment vertical="center" wrapText="1"/>
    </xf>
    <xf numFmtId="0" fontId="14" fillId="0" borderId="103" xfId="0" applyFont="1" applyBorder="1" applyAlignment="1">
      <alignment horizontal="center" vertical="center" wrapText="1"/>
    </xf>
    <xf numFmtId="0" fontId="14" fillId="0" borderId="104" xfId="0" applyFont="1" applyBorder="1" applyAlignment="1">
      <alignment horizontal="center" vertical="center" wrapText="1"/>
    </xf>
    <xf numFmtId="0" fontId="14" fillId="0" borderId="104" xfId="0" applyFont="1" applyBorder="1" applyAlignment="1">
      <alignment horizontal="center" vertical="center" wrapText="1"/>
    </xf>
    <xf numFmtId="2" fontId="20" fillId="0" borderId="105" xfId="0" applyNumberFormat="1" applyFont="1" applyBorder="1" applyAlignment="1">
      <alignment horizontal="center" vertical="center" wrapText="1"/>
    </xf>
    <xf numFmtId="2" fontId="0" fillId="0" borderId="106" xfId="0" applyNumberFormat="1" applyFont="1" applyBorder="1" applyAlignment="1">
      <alignment horizontal="center"/>
    </xf>
    <xf numFmtId="2" fontId="16" fillId="0" borderId="106" xfId="0" applyNumberFormat="1" applyFont="1" applyBorder="1" applyAlignment="1">
      <alignment horizontal="center"/>
    </xf>
    <xf numFmtId="0" fontId="20" fillId="0" borderId="37" xfId="0" applyFont="1" applyBorder="1" applyAlignment="1">
      <alignment vertical="center" wrapText="1"/>
    </xf>
    <xf numFmtId="0" fontId="20" fillId="0" borderId="31" xfId="0" applyFont="1" applyBorder="1" applyAlignment="1">
      <alignment vertical="center" wrapText="1"/>
    </xf>
    <xf numFmtId="2" fontId="20" fillId="0" borderId="107" xfId="0" applyNumberFormat="1" applyFont="1" applyBorder="1" applyAlignment="1">
      <alignment horizontal="center" vertical="center" wrapText="1"/>
    </xf>
    <xf numFmtId="2" fontId="0" fillId="0" borderId="108" xfId="0" applyNumberFormat="1" applyFont="1" applyBorder="1" applyAlignment="1">
      <alignment horizontal="center"/>
    </xf>
    <xf numFmtId="2" fontId="0" fillId="0" borderId="0" xfId="0" applyNumberFormat="1" applyFont="1" applyAlignment="1">
      <alignment horizontal="center"/>
    </xf>
    <xf numFmtId="0" fontId="0" fillId="0" borderId="0" xfId="0" applyFont="1" applyAlignment="1"/>
    <xf numFmtId="0" fontId="22" fillId="0" borderId="37" xfId="0" applyFont="1" applyBorder="1" applyAlignment="1">
      <alignment vertical="center" wrapText="1"/>
    </xf>
    <xf numFmtId="0" fontId="21" fillId="0" borderId="0" xfId="0" applyFont="1" applyAlignment="1">
      <alignment vertical="center" wrapText="1"/>
    </xf>
    <xf numFmtId="0" fontId="23" fillId="0" borderId="0" xfId="0" applyFont="1"/>
    <xf numFmtId="0" fontId="21" fillId="0" borderId="52" xfId="0" applyFont="1" applyFill="1" applyBorder="1" applyAlignment="1">
      <alignment horizontal="center" vertical="center" wrapText="1"/>
    </xf>
    <xf numFmtId="2" fontId="23" fillId="0" borderId="0" xfId="0" applyNumberFormat="1" applyFont="1"/>
    <xf numFmtId="0" fontId="0" fillId="0" borderId="52" xfId="0" applyBorder="1" applyAlignment="1">
      <alignment horizontal="right"/>
    </xf>
    <xf numFmtId="2" fontId="0" fillId="0" borderId="52" xfId="0" applyNumberFormat="1" applyBorder="1" applyAlignment="1">
      <alignment horizontal="right"/>
    </xf>
    <xf numFmtId="0" fontId="0" fillId="0" borderId="52" xfId="0" applyFont="1" applyBorder="1" applyAlignment="1"/>
    <xf numFmtId="0" fontId="19" fillId="0" borderId="52" xfId="0" applyFont="1" applyBorder="1" applyAlignment="1">
      <alignment horizontal="center" vertical="center"/>
    </xf>
    <xf numFmtId="0" fontId="14" fillId="0" borderId="52" xfId="0" applyFont="1" applyBorder="1" applyAlignment="1">
      <alignment horizontal="center" vertical="center"/>
    </xf>
    <xf numFmtId="2" fontId="14" fillId="0" borderId="52" xfId="0" applyNumberFormat="1" applyFont="1" applyBorder="1" applyAlignment="1">
      <alignment horizontal="center" vertical="center"/>
    </xf>
    <xf numFmtId="0" fontId="23" fillId="0" borderId="0" xfId="0" applyFont="1" applyAlignment="1"/>
    <xf numFmtId="0" fontId="21" fillId="0" borderId="0" xfId="0" applyFont="1" applyAlignment="1"/>
    <xf numFmtId="0" fontId="24" fillId="0" borderId="0" xfId="0" applyFont="1"/>
    <xf numFmtId="0" fontId="25" fillId="0" borderId="52" xfId="0" applyFont="1" applyFill="1" applyBorder="1" applyAlignment="1">
      <alignment vertical="center"/>
    </xf>
    <xf numFmtId="0" fontId="23" fillId="0" borderId="0" xfId="0" applyFont="1" applyAlignment="1">
      <alignment vertical="center" wrapText="1"/>
    </xf>
    <xf numFmtId="0" fontId="19" fillId="0" borderId="52" xfId="0" applyFont="1" applyBorder="1" applyAlignment="1">
      <alignment horizontal="center" vertical="center" wrapText="1"/>
    </xf>
    <xf numFmtId="0" fontId="14" fillId="0" borderId="52" xfId="0" applyFont="1" applyBorder="1" applyAlignment="1">
      <alignment horizontal="center" vertical="center" wrapText="1"/>
    </xf>
    <xf numFmtId="0" fontId="0" fillId="0" borderId="52" xfId="0" applyFont="1" applyBorder="1"/>
    <xf numFmtId="0" fontId="21" fillId="0" borderId="109" xfId="0" applyFont="1" applyBorder="1" applyAlignment="1"/>
    <xf numFmtId="0" fontId="0" fillId="0" borderId="110" xfId="0" applyFont="1" applyBorder="1" applyAlignment="1"/>
    <xf numFmtId="0" fontId="0" fillId="0" borderId="111" xfId="0" applyFont="1" applyBorder="1"/>
    <xf numFmtId="0" fontId="23" fillId="0" borderId="112" xfId="0" applyFont="1" applyBorder="1" applyAlignment="1"/>
    <xf numFmtId="0" fontId="0" fillId="0" borderId="113" xfId="0" applyFont="1" applyBorder="1"/>
    <xf numFmtId="0" fontId="19" fillId="0" borderId="113" xfId="0" applyFont="1" applyBorder="1" applyAlignment="1">
      <alignment horizontal="center" vertical="center" wrapText="1"/>
    </xf>
    <xf numFmtId="0" fontId="14" fillId="0" borderId="113" xfId="0" applyFont="1" applyBorder="1" applyAlignment="1">
      <alignment horizontal="center" vertical="center" wrapText="1"/>
    </xf>
    <xf numFmtId="0" fontId="0" fillId="0" borderId="112" xfId="0" applyFont="1" applyBorder="1"/>
    <xf numFmtId="0" fontId="0" fillId="0" borderId="114" xfId="0" applyFont="1" applyBorder="1" applyAlignment="1">
      <alignment vertical="center" wrapText="1"/>
    </xf>
    <xf numFmtId="0" fontId="0" fillId="0" borderId="115" xfId="0" applyFont="1" applyBorder="1" applyAlignment="1">
      <alignment vertical="center" wrapText="1"/>
    </xf>
    <xf numFmtId="0" fontId="0" fillId="0" borderId="116" xfId="0" applyFont="1" applyBorder="1" applyAlignment="1">
      <alignment vertical="center" wrapText="1"/>
    </xf>
    <xf numFmtId="0" fontId="0" fillId="0" borderId="0" xfId="0" applyFont="1" applyAlignment="1"/>
    <xf numFmtId="0" fontId="24" fillId="0" borderId="109" xfId="0" applyFont="1" applyBorder="1"/>
    <xf numFmtId="0" fontId="24" fillId="0" borderId="110" xfId="0" applyFont="1" applyBorder="1" applyAlignment="1"/>
    <xf numFmtId="0" fontId="24" fillId="0" borderId="111" xfId="0" applyFont="1" applyBorder="1" applyAlignment="1"/>
    <xf numFmtId="0" fontId="24" fillId="0" borderId="112" xfId="0" applyFont="1" applyBorder="1"/>
    <xf numFmtId="0" fontId="24" fillId="0" borderId="52" xfId="0" applyFont="1" applyBorder="1" applyAlignment="1"/>
    <xf numFmtId="0" fontId="24" fillId="0" borderId="113" xfId="0" applyFont="1" applyBorder="1" applyAlignment="1"/>
    <xf numFmtId="0" fontId="24" fillId="0" borderId="114" xfId="0" applyFont="1" applyBorder="1"/>
    <xf numFmtId="0" fontId="24" fillId="0" borderId="115" xfId="0" applyFont="1" applyBorder="1" applyAlignment="1"/>
    <xf numFmtId="0" fontId="24" fillId="0" borderId="116" xfId="0" applyFont="1" applyBorder="1" applyAlignment="1"/>
    <xf numFmtId="0" fontId="6" fillId="0" borderId="3" xfId="0" applyFont="1" applyBorder="1"/>
    <xf numFmtId="0" fontId="5" fillId="0" borderId="4" xfId="0" applyFont="1" applyBorder="1"/>
    <xf numFmtId="0" fontId="5" fillId="0" borderId="5" xfId="0" applyFont="1" applyBorder="1"/>
    <xf numFmtId="0" fontId="6" fillId="0" borderId="3" xfId="0" applyFont="1" applyBorder="1" applyAlignment="1">
      <alignment horizontal="center"/>
    </xf>
    <xf numFmtId="0" fontId="6" fillId="0" borderId="3" xfId="0" applyFont="1" applyBorder="1" applyAlignment="1">
      <alignment wrapText="1"/>
    </xf>
    <xf numFmtId="0" fontId="10" fillId="0" borderId="3" xfId="0" applyFont="1" applyBorder="1" applyAlignment="1">
      <alignment horizontal="center"/>
    </xf>
    <xf numFmtId="0" fontId="4" fillId="0" borderId="3" xfId="0" applyFont="1" applyBorder="1" applyAlignment="1">
      <alignment horizontal="center"/>
    </xf>
    <xf numFmtId="0" fontId="4" fillId="0" borderId="3" xfId="0" applyFont="1" applyBorder="1" applyAlignment="1">
      <alignment horizontal="left"/>
    </xf>
    <xf numFmtId="0" fontId="7" fillId="0" borderId="3" xfId="0" applyFont="1" applyBorder="1" applyAlignment="1">
      <alignment horizontal="center" vertical="top"/>
    </xf>
    <xf numFmtId="0" fontId="10" fillId="0" borderId="1" xfId="0" applyFont="1" applyBorder="1" applyAlignment="1">
      <alignment horizontal="left"/>
    </xf>
    <xf numFmtId="0" fontId="5" fillId="0" borderId="1" xfId="0" applyFont="1" applyBorder="1"/>
    <xf numFmtId="0" fontId="5" fillId="0" borderId="7" xfId="0" applyFont="1" applyBorder="1"/>
    <xf numFmtId="0" fontId="10" fillId="0" borderId="1" xfId="0" applyFont="1" applyBorder="1" applyAlignment="1">
      <alignment horizontal="center"/>
    </xf>
    <xf numFmtId="0" fontId="9" fillId="0" borderId="1" xfId="0" applyFont="1" applyBorder="1" applyAlignment="1">
      <alignment horizontal="center"/>
    </xf>
    <xf numFmtId="0" fontId="4" fillId="0" borderId="1" xfId="0" applyFont="1" applyBorder="1" applyAlignment="1">
      <alignment horizontal="center"/>
    </xf>
    <xf numFmtId="0" fontId="2" fillId="0" borderId="3" xfId="0" applyFont="1" applyBorder="1" applyAlignment="1">
      <alignment horizontal="left"/>
    </xf>
    <xf numFmtId="0" fontId="6" fillId="0" borderId="0" xfId="0" applyFont="1" applyAlignment="1">
      <alignment horizontal="left" vertical="top" wrapText="1"/>
    </xf>
    <xf numFmtId="0" fontId="0" fillId="0" borderId="0" xfId="0" applyFont="1" applyAlignment="1"/>
    <xf numFmtId="0" fontId="5" fillId="0" borderId="2" xfId="0" applyFont="1" applyBorder="1"/>
    <xf numFmtId="0" fontId="6" fillId="0" borderId="9" xfId="0" applyFont="1" applyBorder="1" applyAlignment="1">
      <alignment wrapText="1"/>
    </xf>
    <xf numFmtId="10" fontId="0" fillId="0" borderId="11" xfId="0" applyNumberFormat="1" applyFont="1" applyBorder="1" applyAlignment="1">
      <alignment horizontal="center" vertical="center"/>
    </xf>
    <xf numFmtId="0" fontId="5" fillId="0" borderId="11" xfId="0" applyFont="1" applyBorder="1"/>
    <xf numFmtId="0" fontId="5" fillId="0" borderId="14" xfId="0" applyFont="1" applyBorder="1"/>
    <xf numFmtId="0" fontId="14" fillId="3" borderId="20" xfId="0" applyFont="1" applyFill="1" applyBorder="1" applyAlignment="1">
      <alignment horizontal="center" vertical="center" wrapText="1"/>
    </xf>
    <xf numFmtId="0" fontId="5" fillId="0" borderId="21" xfId="0" applyFont="1" applyBorder="1"/>
    <xf numFmtId="0" fontId="21" fillId="0" borderId="20" xfId="0" applyFont="1" applyBorder="1" applyAlignment="1">
      <alignment horizontal="center" vertical="center" wrapText="1"/>
    </xf>
    <xf numFmtId="0" fontId="14" fillId="0" borderId="18" xfId="0" applyFont="1" applyBorder="1" applyAlignment="1">
      <alignment horizontal="center" vertical="center" wrapText="1"/>
    </xf>
    <xf numFmtId="0" fontId="5" fillId="0" borderId="25" xfId="0" applyFont="1" applyBorder="1"/>
    <xf numFmtId="0" fontId="14" fillId="0" borderId="19" xfId="0" applyFont="1" applyBorder="1" applyAlignment="1">
      <alignment horizontal="center" vertical="center" wrapText="1"/>
    </xf>
    <xf numFmtId="0" fontId="5" fillId="0" borderId="26" xfId="0" applyFont="1" applyBorder="1"/>
    <xf numFmtId="0" fontId="14" fillId="0" borderId="10" xfId="0" applyFont="1" applyBorder="1" applyAlignment="1">
      <alignment horizontal="center" vertical="center" wrapText="1"/>
    </xf>
    <xf numFmtId="0" fontId="5" fillId="0" borderId="12" xfId="0" applyFont="1" applyBorder="1"/>
    <xf numFmtId="0" fontId="16" fillId="0" borderId="11" xfId="0" applyFont="1" applyBorder="1"/>
    <xf numFmtId="0" fontId="14" fillId="0" borderId="20"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5" xfId="0" applyFont="1" applyBorder="1" applyAlignment="1">
      <alignment horizontal="center" vertical="center" wrapText="1"/>
    </xf>
    <xf numFmtId="0" fontId="5" fillId="0" borderId="22" xfId="0" applyFont="1" applyBorder="1"/>
    <xf numFmtId="0" fontId="0" fillId="0" borderId="37" xfId="0" applyFont="1" applyBorder="1" applyAlignment="1">
      <alignment horizontal="center" vertical="center" wrapText="1"/>
    </xf>
    <xf numFmtId="0" fontId="5" fillId="0" borderId="59" xfId="0" applyFont="1" applyBorder="1"/>
    <xf numFmtId="0" fontId="5" fillId="0" borderId="43" xfId="0" applyFont="1" applyBorder="1"/>
    <xf numFmtId="0" fontId="0" fillId="0" borderId="59" xfId="0" applyFont="1" applyBorder="1" applyAlignment="1">
      <alignment horizontal="center" vertical="center" wrapText="1"/>
    </xf>
    <xf numFmtId="0" fontId="14" fillId="0" borderId="17" xfId="0" applyFont="1" applyBorder="1" applyAlignment="1">
      <alignment horizontal="center" vertical="center" wrapText="1"/>
    </xf>
    <xf numFmtId="0" fontId="5" fillId="0" borderId="24" xfId="0" applyFont="1" applyBorder="1"/>
    <xf numFmtId="0" fontId="14" fillId="0" borderId="16" xfId="0" applyFont="1" applyBorder="1" applyAlignment="1">
      <alignment horizontal="center" vertical="center" wrapText="1"/>
    </xf>
    <xf numFmtId="0" fontId="5" fillId="0" borderId="23" xfId="0" applyFont="1" applyBorder="1"/>
    <xf numFmtId="0" fontId="21" fillId="0" borderId="80" xfId="0" applyFont="1" applyBorder="1" applyAlignment="1">
      <alignment vertical="top" wrapText="1"/>
    </xf>
    <xf numFmtId="0" fontId="5" fillId="0" borderId="29" xfId="0" applyFont="1" applyBorder="1"/>
    <xf numFmtId="0" fontId="5" fillId="0" borderId="30" xfId="0" applyFont="1" applyBorder="1"/>
    <xf numFmtId="0" fontId="5" fillId="0" borderId="81" xfId="0" applyFont="1" applyBorder="1"/>
    <xf numFmtId="0" fontId="5" fillId="0" borderId="82" xfId="0" applyFont="1" applyBorder="1"/>
    <xf numFmtId="0" fontId="5" fillId="0" borderId="85" xfId="0" applyFont="1" applyBorder="1"/>
    <xf numFmtId="0" fontId="5" fillId="0" borderId="83" xfId="0" applyFont="1" applyBorder="1"/>
    <xf numFmtId="0" fontId="5" fillId="0" borderId="86" xfId="0" applyFont="1" applyBorder="1"/>
    <xf numFmtId="0" fontId="21" fillId="0" borderId="15" xfId="0" applyFont="1" applyBorder="1" applyAlignment="1">
      <alignment vertical="top"/>
    </xf>
    <xf numFmtId="0" fontId="5" fillId="0" borderId="79" xfId="0" applyFont="1" applyBorder="1"/>
    <xf numFmtId="0" fontId="5" fillId="0" borderId="61" xfId="0" applyFont="1" applyBorder="1"/>
    <xf numFmtId="0" fontId="5" fillId="0" borderId="75" xfId="0" applyFont="1" applyBorder="1"/>
    <xf numFmtId="0" fontId="5" fillId="0" borderId="84" xfId="0" applyFont="1" applyBorder="1"/>
    <xf numFmtId="2" fontId="14" fillId="3" borderId="13" xfId="0" applyNumberFormat="1" applyFont="1" applyFill="1" applyBorder="1" applyAlignment="1">
      <alignment horizontal="center" vertical="center"/>
    </xf>
    <xf numFmtId="2" fontId="14" fillId="0" borderId="11" xfId="0" applyNumberFormat="1" applyFont="1" applyBorder="1" applyAlignment="1">
      <alignment horizontal="center" vertical="center"/>
    </xf>
    <xf numFmtId="2" fontId="14" fillId="3" borderId="58" xfId="0" applyNumberFormat="1" applyFont="1" applyFill="1" applyBorder="1" applyAlignment="1">
      <alignment horizontal="center" vertical="center"/>
    </xf>
    <xf numFmtId="0" fontId="14" fillId="0" borderId="10" xfId="0" applyFont="1" applyBorder="1" applyAlignment="1">
      <alignment horizontal="right" vertical="center"/>
    </xf>
    <xf numFmtId="0" fontId="14" fillId="0" borderId="92" xfId="0" applyFont="1" applyBorder="1" applyAlignment="1">
      <alignment horizontal="center" vertical="center" wrapText="1"/>
    </xf>
    <xf numFmtId="0" fontId="5" fillId="0" borderId="93" xfId="0" applyFont="1" applyBorder="1"/>
    <xf numFmtId="0" fontId="5" fillId="0" borderId="94" xfId="0" applyFont="1" applyBorder="1"/>
    <xf numFmtId="0" fontId="0" fillId="0" borderId="88" xfId="0" applyFont="1" applyBorder="1" applyAlignment="1">
      <alignment horizontal="center" vertical="center" wrapText="1"/>
    </xf>
    <xf numFmtId="0" fontId="5" fillId="0" borderId="90" xfId="0" applyFont="1" applyBorder="1"/>
    <xf numFmtId="0" fontId="0" fillId="0" borderId="10" xfId="0" applyFont="1" applyBorder="1" applyAlignment="1">
      <alignment horizontal="center" wrapText="1"/>
    </xf>
    <xf numFmtId="0" fontId="0" fillId="0" borderId="15" xfId="0" applyFont="1" applyBorder="1" applyAlignment="1">
      <alignment horizontal="center"/>
    </xf>
    <xf numFmtId="0" fontId="0" fillId="0" borderId="30" xfId="0" applyFont="1" applyBorder="1" applyAlignment="1">
      <alignment horizontal="center" vertical="center" wrapText="1"/>
    </xf>
    <xf numFmtId="0" fontId="14" fillId="0" borderId="100" xfId="0" applyFont="1" applyBorder="1" applyAlignment="1">
      <alignment horizontal="center" vertical="center" wrapText="1"/>
    </xf>
    <xf numFmtId="0" fontId="5" fillId="0" borderId="101" xfId="0" applyFont="1" applyBorder="1"/>
    <xf numFmtId="0" fontId="5" fillId="0" borderId="102" xfId="0" applyFont="1" applyBorder="1"/>
    <xf numFmtId="2" fontId="0" fillId="0" borderId="52" xfId="0" applyNumberFormat="1" applyFont="1" applyBorder="1" applyAlignment="1"/>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1.xml"/><Relationship Id="rId12" Type="http://schemas.openxmlformats.org/officeDocument/2006/relationships/customXml" Target="../customXml/item2.xml"/><Relationship Id="rId13"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000000"/>
                </a:solidFill>
                <a:latin typeface="Roboto"/>
              </a:defRPr>
            </a:pPr>
            <a:r>
              <a:rPr lang="en-US"/>
              <a:t>Tumble Body Mounted Panels</a:t>
            </a:r>
          </a:p>
        </c:rich>
      </c:tx>
      <c:layout/>
      <c:overlay val="0"/>
    </c:title>
    <c:autoTitleDeleted val="0"/>
    <c:plotArea>
      <c:layout/>
      <c:barChart>
        <c:barDir val="col"/>
        <c:grouping val="clustered"/>
        <c:varyColors val="1"/>
        <c:ser>
          <c:idx val="0"/>
          <c:order val="0"/>
          <c:tx>
            <c:strRef>
              <c:f>Modes!$B$1:$B$2</c:f>
              <c:strCache>
                <c:ptCount val="1"/>
                <c:pt idx="0">
                  <c:v>Tumble Body Mounted Panels Power Draw (W)</c:v>
                </c:pt>
              </c:strCache>
            </c:strRef>
          </c:tx>
          <c:spPr>
            <a:solidFill>
              <a:srgbClr val="CC0000"/>
            </a:solidFill>
          </c:spPr>
          <c:invertIfNegative val="1"/>
          <c:cat>
            <c:strRef>
              <c:f>Modes!$A$3:$A$8</c:f>
              <c:strCache>
                <c:ptCount val="6"/>
                <c:pt idx="0">
                  <c:v>Comm</c:v>
                </c:pt>
                <c:pt idx="1">
                  <c:v>Sleep</c:v>
                </c:pt>
                <c:pt idx="2">
                  <c:v>Commissioning</c:v>
                </c:pt>
                <c:pt idx="3">
                  <c:v>Safe</c:v>
                </c:pt>
                <c:pt idx="4">
                  <c:v>Nominal</c:v>
                </c:pt>
                <c:pt idx="5">
                  <c:v>Payload</c:v>
                </c:pt>
              </c:strCache>
            </c:strRef>
          </c:cat>
          <c:val>
            <c:numRef>
              <c:f>Modes!$B$3:$B$8</c:f>
              <c:numCache>
                <c:formatCode>0.00</c:formatCode>
                <c:ptCount val="6"/>
                <c:pt idx="0">
                  <c:v>7.49367</c:v>
                </c:pt>
                <c:pt idx="1">
                  <c:v>1.00422</c:v>
                </c:pt>
                <c:pt idx="2">
                  <c:v>2.24103268491</c:v>
                </c:pt>
                <c:pt idx="3">
                  <c:v>2.0530439982</c:v>
                </c:pt>
                <c:pt idx="4">
                  <c:v>2.05300429491</c:v>
                </c:pt>
                <c:pt idx="5">
                  <c:v>3.9212169282</c:v>
                </c:pt>
              </c:numCache>
            </c:numRef>
          </c:val>
          <c:extLst xmlns:c16r2="http://schemas.microsoft.com/office/drawing/2015/06/chart">
            <c:ext xmlns:c16="http://schemas.microsoft.com/office/drawing/2014/chart" uri="{C3380CC4-5D6E-409C-BE32-E72D297353CC}">
              <c16:uniqueId val="{00000000-1306-47FD-A125-9B984FD56B3F}"/>
            </c:ex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Modes!$C$1:$C$2</c:f>
              <c:strCache>
                <c:ptCount val="1"/>
                <c:pt idx="0">
                  <c:v>Tumble Body Mounted Panels Power Generated (W)</c:v>
                </c:pt>
              </c:strCache>
            </c:strRef>
          </c:tx>
          <c:spPr>
            <a:solidFill>
              <a:srgbClr val="00FF00"/>
            </a:solidFill>
          </c:spPr>
          <c:invertIfNegative val="1"/>
          <c:cat>
            <c:strRef>
              <c:f>Modes!$A$3:$A$8</c:f>
              <c:strCache>
                <c:ptCount val="6"/>
                <c:pt idx="0">
                  <c:v>Comm</c:v>
                </c:pt>
                <c:pt idx="1">
                  <c:v>Sleep</c:v>
                </c:pt>
                <c:pt idx="2">
                  <c:v>Commissioning</c:v>
                </c:pt>
                <c:pt idx="3">
                  <c:v>Safe</c:v>
                </c:pt>
                <c:pt idx="4">
                  <c:v>Nominal</c:v>
                </c:pt>
                <c:pt idx="5">
                  <c:v>Payload</c:v>
                </c:pt>
              </c:strCache>
            </c:strRef>
          </c:cat>
          <c:val>
            <c:numRef>
              <c:f>Modes!$C$3:$C$8</c:f>
              <c:numCache>
                <c:formatCode>0.00</c:formatCode>
                <c:ptCount val="6"/>
                <c:pt idx="0">
                  <c:v>1.768531083254916</c:v>
                </c:pt>
                <c:pt idx="1">
                  <c:v>1.768531083254916</c:v>
                </c:pt>
                <c:pt idx="2">
                  <c:v>1.768531083254916</c:v>
                </c:pt>
                <c:pt idx="3">
                  <c:v>1.768531083254916</c:v>
                </c:pt>
                <c:pt idx="4">
                  <c:v>1.768531083254916</c:v>
                </c:pt>
                <c:pt idx="5">
                  <c:v>1.768531083254916</c:v>
                </c:pt>
              </c:numCache>
            </c:numRef>
          </c:val>
          <c:extLst xmlns:c16r2="http://schemas.microsoft.com/office/drawing/2015/06/chart">
            <c:ext xmlns:c16="http://schemas.microsoft.com/office/drawing/2014/chart" uri="{C3380CC4-5D6E-409C-BE32-E72D297353CC}">
              <c16:uniqueId val="{00000001-1306-47FD-A125-9B984FD56B3F}"/>
            </c:ex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2115327992"/>
        <c:axId val="-2117108392"/>
      </c:barChart>
      <c:catAx>
        <c:axId val="-2115327992"/>
        <c:scaling>
          <c:orientation val="minMax"/>
        </c:scaling>
        <c:delete val="0"/>
        <c:axPos val="b"/>
        <c:title>
          <c:tx>
            <c:rich>
              <a:bodyPr/>
              <a:lstStyle/>
              <a:p>
                <a:pPr lvl="0">
                  <a:defRPr b="0">
                    <a:solidFill>
                      <a:srgbClr val="000000"/>
                    </a:solidFill>
                    <a:latin typeface="Roboto"/>
                  </a:defRPr>
                </a:pPr>
                <a:r>
                  <a:rPr lang="en-US"/>
                  <a:t>Mode</a:t>
                </a:r>
              </a:p>
            </c:rich>
          </c:tx>
          <c:layout/>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2117108392"/>
        <c:crosses val="autoZero"/>
        <c:auto val="1"/>
        <c:lblAlgn val="ctr"/>
        <c:lblOffset val="100"/>
        <c:noMultiLvlLbl val="1"/>
      </c:catAx>
      <c:valAx>
        <c:axId val="-2117108392"/>
        <c:scaling>
          <c:orientation val="minMax"/>
          <c:max val="3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US"/>
              </a:p>
            </c:rich>
          </c:tx>
          <c:layout/>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2115327992"/>
        <c:crosses val="autoZero"/>
        <c:crossBetween val="between"/>
      </c:valAx>
    </c:plotArea>
    <c:legend>
      <c:legendPos val="r"/>
      <c:layout/>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lineChart>
        <c:grouping val="standard"/>
        <c:varyColors val="0"/>
        <c:ser>
          <c:idx val="0"/>
          <c:order val="0"/>
          <c:tx>
            <c:v>Battery Capacity</c:v>
          </c:tx>
          <c:marker>
            <c:symbol val="none"/>
          </c:marker>
          <c:cat>
            <c:numRef>
              <c:f>Modes!$B$16:$EO$16</c:f>
              <c:numCache>
                <c:formatCode>General</c:formatCode>
                <c:ptCount val="144"/>
                <c:pt idx="0">
                  <c:v>0.166666666666667</c:v>
                </c:pt>
                <c:pt idx="1">
                  <c:v>0.333333333333333</c:v>
                </c:pt>
                <c:pt idx="2">
                  <c:v>0.5</c:v>
                </c:pt>
                <c:pt idx="3">
                  <c:v>0.666666666666667</c:v>
                </c:pt>
                <c:pt idx="4">
                  <c:v>0.833333333333333</c:v>
                </c:pt>
                <c:pt idx="5">
                  <c:v>1.0</c:v>
                </c:pt>
                <c:pt idx="6">
                  <c:v>1.166666666666667</c:v>
                </c:pt>
                <c:pt idx="7">
                  <c:v>1.333333333333333</c:v>
                </c:pt>
                <c:pt idx="8">
                  <c:v>1.5</c:v>
                </c:pt>
                <c:pt idx="9">
                  <c:v>1.666666666666667</c:v>
                </c:pt>
                <c:pt idx="10">
                  <c:v>1.833333333333333</c:v>
                </c:pt>
                <c:pt idx="11">
                  <c:v>2.0</c:v>
                </c:pt>
                <c:pt idx="12">
                  <c:v>2.166666666666666</c:v>
                </c:pt>
                <c:pt idx="13">
                  <c:v>2.333333333333333</c:v>
                </c:pt>
                <c:pt idx="14">
                  <c:v>2.5</c:v>
                </c:pt>
                <c:pt idx="15">
                  <c:v>2.666666666666666</c:v>
                </c:pt>
                <c:pt idx="16">
                  <c:v>2.833333333333333</c:v>
                </c:pt>
                <c:pt idx="17">
                  <c:v>3.0</c:v>
                </c:pt>
                <c:pt idx="18">
                  <c:v>3.166666666666666</c:v>
                </c:pt>
                <c:pt idx="19">
                  <c:v>3.333333333333333</c:v>
                </c:pt>
                <c:pt idx="20">
                  <c:v>3.5</c:v>
                </c:pt>
                <c:pt idx="21">
                  <c:v>3.666666666666666</c:v>
                </c:pt>
                <c:pt idx="22">
                  <c:v>3.833333333333333</c:v>
                </c:pt>
                <c:pt idx="23">
                  <c:v>4.0</c:v>
                </c:pt>
                <c:pt idx="24">
                  <c:v>4.166666666666667</c:v>
                </c:pt>
                <c:pt idx="25">
                  <c:v>4.333333333333332</c:v>
                </c:pt>
                <c:pt idx="26">
                  <c:v>4.5</c:v>
                </c:pt>
                <c:pt idx="27">
                  <c:v>4.666666666666667</c:v>
                </c:pt>
                <c:pt idx="28">
                  <c:v>4.833333333333332</c:v>
                </c:pt>
                <c:pt idx="29">
                  <c:v>5.0</c:v>
                </c:pt>
                <c:pt idx="30">
                  <c:v>5.166666666666667</c:v>
                </c:pt>
                <c:pt idx="31">
                  <c:v>5.333333333333332</c:v>
                </c:pt>
                <c:pt idx="32">
                  <c:v>5.5</c:v>
                </c:pt>
                <c:pt idx="33">
                  <c:v>5.666666666666667</c:v>
                </c:pt>
                <c:pt idx="34">
                  <c:v>5.833333333333332</c:v>
                </c:pt>
                <c:pt idx="35">
                  <c:v>6.0</c:v>
                </c:pt>
                <c:pt idx="36">
                  <c:v>6.166666666666667</c:v>
                </c:pt>
                <c:pt idx="37">
                  <c:v>6.333333333333332</c:v>
                </c:pt>
                <c:pt idx="38">
                  <c:v>6.5</c:v>
                </c:pt>
                <c:pt idx="39">
                  <c:v>6.666666666666667</c:v>
                </c:pt>
                <c:pt idx="40">
                  <c:v>6.833333333333332</c:v>
                </c:pt>
                <c:pt idx="41">
                  <c:v>7.0</c:v>
                </c:pt>
                <c:pt idx="42">
                  <c:v>7.166666666666667</c:v>
                </c:pt>
                <c:pt idx="43">
                  <c:v>7.333333333333332</c:v>
                </c:pt>
                <c:pt idx="44">
                  <c:v>7.5</c:v>
                </c:pt>
                <c:pt idx="45">
                  <c:v>7.666666666666667</c:v>
                </c:pt>
                <c:pt idx="46">
                  <c:v>7.833333333333332</c:v>
                </c:pt>
                <c:pt idx="47">
                  <c:v>8.0</c:v>
                </c:pt>
                <c:pt idx="48">
                  <c:v>8.166666666666666</c:v>
                </c:pt>
                <c:pt idx="49">
                  <c:v>8.333333333333333</c:v>
                </c:pt>
                <c:pt idx="50">
                  <c:v>8.5</c:v>
                </c:pt>
                <c:pt idx="51">
                  <c:v>8.666666666666665</c:v>
                </c:pt>
                <c:pt idx="52">
                  <c:v>8.833333333333333</c:v>
                </c:pt>
                <c:pt idx="53">
                  <c:v>9.0</c:v>
                </c:pt>
                <c:pt idx="54">
                  <c:v>9.166666666666666</c:v>
                </c:pt>
                <c:pt idx="55">
                  <c:v>9.333333333333333</c:v>
                </c:pt>
                <c:pt idx="56">
                  <c:v>9.5</c:v>
                </c:pt>
                <c:pt idx="57">
                  <c:v>9.666666666666665</c:v>
                </c:pt>
                <c:pt idx="58">
                  <c:v>9.833333333333333</c:v>
                </c:pt>
                <c:pt idx="59">
                  <c:v>10.0</c:v>
                </c:pt>
                <c:pt idx="60">
                  <c:v>10.16666666666667</c:v>
                </c:pt>
                <c:pt idx="61">
                  <c:v>10.33333333333333</c:v>
                </c:pt>
                <c:pt idx="62">
                  <c:v>10.5</c:v>
                </c:pt>
                <c:pt idx="63">
                  <c:v>10.66666666666667</c:v>
                </c:pt>
                <c:pt idx="64">
                  <c:v>10.83333333333333</c:v>
                </c:pt>
                <c:pt idx="65">
                  <c:v>11.0</c:v>
                </c:pt>
                <c:pt idx="66">
                  <c:v>11.16666666666667</c:v>
                </c:pt>
                <c:pt idx="67">
                  <c:v>11.33333333333333</c:v>
                </c:pt>
                <c:pt idx="68">
                  <c:v>11.5</c:v>
                </c:pt>
                <c:pt idx="69">
                  <c:v>11.66666666666667</c:v>
                </c:pt>
                <c:pt idx="70">
                  <c:v>11.83333333333333</c:v>
                </c:pt>
                <c:pt idx="71">
                  <c:v>12.0</c:v>
                </c:pt>
                <c:pt idx="72">
                  <c:v>12.16666666666667</c:v>
                </c:pt>
                <c:pt idx="73">
                  <c:v>12.33333333333333</c:v>
                </c:pt>
                <c:pt idx="74">
                  <c:v>12.5</c:v>
                </c:pt>
                <c:pt idx="75">
                  <c:v>12.66666666666667</c:v>
                </c:pt>
                <c:pt idx="76">
                  <c:v>12.83333333333333</c:v>
                </c:pt>
                <c:pt idx="77">
                  <c:v>13.0</c:v>
                </c:pt>
                <c:pt idx="78">
                  <c:v>13.16666666666667</c:v>
                </c:pt>
                <c:pt idx="79">
                  <c:v>13.33333333333333</c:v>
                </c:pt>
                <c:pt idx="80">
                  <c:v>13.5</c:v>
                </c:pt>
                <c:pt idx="81">
                  <c:v>13.66666666666667</c:v>
                </c:pt>
                <c:pt idx="82">
                  <c:v>13.83333333333333</c:v>
                </c:pt>
                <c:pt idx="83">
                  <c:v>14.0</c:v>
                </c:pt>
                <c:pt idx="84">
                  <c:v>14.16666666666667</c:v>
                </c:pt>
                <c:pt idx="85">
                  <c:v>14.33333333333333</c:v>
                </c:pt>
                <c:pt idx="86">
                  <c:v>14.5</c:v>
                </c:pt>
                <c:pt idx="87">
                  <c:v>14.66666666666667</c:v>
                </c:pt>
                <c:pt idx="88">
                  <c:v>14.83333333333333</c:v>
                </c:pt>
                <c:pt idx="89">
                  <c:v>15.0</c:v>
                </c:pt>
                <c:pt idx="90">
                  <c:v>15.16666666666667</c:v>
                </c:pt>
                <c:pt idx="91">
                  <c:v>15.33333333333333</c:v>
                </c:pt>
                <c:pt idx="92">
                  <c:v>15.5</c:v>
                </c:pt>
                <c:pt idx="93">
                  <c:v>15.66666666666667</c:v>
                </c:pt>
                <c:pt idx="94">
                  <c:v>15.83333333333333</c:v>
                </c:pt>
                <c:pt idx="95">
                  <c:v>16.0</c:v>
                </c:pt>
                <c:pt idx="96">
                  <c:v>16.16666666666667</c:v>
                </c:pt>
                <c:pt idx="97">
                  <c:v>16.33333333333333</c:v>
                </c:pt>
                <c:pt idx="98">
                  <c:v>16.5</c:v>
                </c:pt>
                <c:pt idx="99">
                  <c:v>16.66666666666667</c:v>
                </c:pt>
                <c:pt idx="100">
                  <c:v>16.83333333333333</c:v>
                </c:pt>
                <c:pt idx="101">
                  <c:v>17.0</c:v>
                </c:pt>
                <c:pt idx="102">
                  <c:v>17.16666666666667</c:v>
                </c:pt>
                <c:pt idx="103">
                  <c:v>17.33333333333333</c:v>
                </c:pt>
                <c:pt idx="104">
                  <c:v>17.5</c:v>
                </c:pt>
                <c:pt idx="105">
                  <c:v>17.66666666666667</c:v>
                </c:pt>
                <c:pt idx="106">
                  <c:v>17.83333333333333</c:v>
                </c:pt>
                <c:pt idx="107">
                  <c:v>18.0</c:v>
                </c:pt>
                <c:pt idx="108">
                  <c:v>18.16666666666667</c:v>
                </c:pt>
                <c:pt idx="109">
                  <c:v>18.33333333333333</c:v>
                </c:pt>
                <c:pt idx="110">
                  <c:v>18.5</c:v>
                </c:pt>
                <c:pt idx="111">
                  <c:v>18.66666666666667</c:v>
                </c:pt>
                <c:pt idx="112">
                  <c:v>18.83333333333333</c:v>
                </c:pt>
                <c:pt idx="113">
                  <c:v>19.0</c:v>
                </c:pt>
                <c:pt idx="114">
                  <c:v>19.16666666666667</c:v>
                </c:pt>
                <c:pt idx="115">
                  <c:v>19.33333333333333</c:v>
                </c:pt>
                <c:pt idx="116">
                  <c:v>19.5</c:v>
                </c:pt>
                <c:pt idx="117">
                  <c:v>19.66666666666667</c:v>
                </c:pt>
                <c:pt idx="118">
                  <c:v>19.83333333333333</c:v>
                </c:pt>
                <c:pt idx="119">
                  <c:v>20.0</c:v>
                </c:pt>
                <c:pt idx="120">
                  <c:v>20.16666666666667</c:v>
                </c:pt>
                <c:pt idx="121">
                  <c:v>20.33333333333333</c:v>
                </c:pt>
                <c:pt idx="122">
                  <c:v>20.5</c:v>
                </c:pt>
                <c:pt idx="123">
                  <c:v>20.66666666666667</c:v>
                </c:pt>
                <c:pt idx="124">
                  <c:v>20.83333333333333</c:v>
                </c:pt>
                <c:pt idx="125">
                  <c:v>21.0</c:v>
                </c:pt>
                <c:pt idx="126">
                  <c:v>21.16666666666667</c:v>
                </c:pt>
                <c:pt idx="127">
                  <c:v>21.33333333333333</c:v>
                </c:pt>
                <c:pt idx="128">
                  <c:v>21.5</c:v>
                </c:pt>
                <c:pt idx="129">
                  <c:v>21.66666666666667</c:v>
                </c:pt>
                <c:pt idx="130">
                  <c:v>21.83333333333333</c:v>
                </c:pt>
                <c:pt idx="131">
                  <c:v>22.0</c:v>
                </c:pt>
                <c:pt idx="132">
                  <c:v>22.16666666666667</c:v>
                </c:pt>
                <c:pt idx="133">
                  <c:v>22.33333333333333</c:v>
                </c:pt>
                <c:pt idx="134">
                  <c:v>22.5</c:v>
                </c:pt>
                <c:pt idx="135">
                  <c:v>22.66666666666667</c:v>
                </c:pt>
                <c:pt idx="136">
                  <c:v>22.83333333333333</c:v>
                </c:pt>
                <c:pt idx="137">
                  <c:v>23.0</c:v>
                </c:pt>
                <c:pt idx="138">
                  <c:v>23.16666666666667</c:v>
                </c:pt>
                <c:pt idx="139">
                  <c:v>23.33333333333333</c:v>
                </c:pt>
                <c:pt idx="140">
                  <c:v>23.5</c:v>
                </c:pt>
                <c:pt idx="141">
                  <c:v>23.66666666666667</c:v>
                </c:pt>
                <c:pt idx="142">
                  <c:v>23.83333333333333</c:v>
                </c:pt>
                <c:pt idx="143">
                  <c:v>24.0</c:v>
                </c:pt>
              </c:numCache>
            </c:numRef>
          </c:cat>
          <c:val>
            <c:numRef>
              <c:f>Modes!$B$24:$EO$24</c:f>
              <c:numCache>
                <c:formatCode>0.00</c:formatCode>
                <c:ptCount val="144"/>
                <c:pt idx="0" formatCode="General">
                  <c:v>25.15258779805748</c:v>
                </c:pt>
                <c:pt idx="1">
                  <c:v>25.10517559611497</c:v>
                </c:pt>
                <c:pt idx="2">
                  <c:v>25.05776339417246</c:v>
                </c:pt>
                <c:pt idx="3">
                  <c:v>25.01035119222994</c:v>
                </c:pt>
                <c:pt idx="4">
                  <c:v>24.96293899028743</c:v>
                </c:pt>
                <c:pt idx="5">
                  <c:v>24.91293899028743</c:v>
                </c:pt>
                <c:pt idx="6">
                  <c:v>24.57293899028743</c:v>
                </c:pt>
                <c:pt idx="7">
                  <c:v>24.23293899028743</c:v>
                </c:pt>
                <c:pt idx="8">
                  <c:v>23.89293899028743</c:v>
                </c:pt>
                <c:pt idx="9">
                  <c:v>23.55293899028743</c:v>
                </c:pt>
                <c:pt idx="10">
                  <c:v>23.21293899028743</c:v>
                </c:pt>
                <c:pt idx="11">
                  <c:v>22.87293899028743</c:v>
                </c:pt>
                <c:pt idx="12">
                  <c:v>22.82293899028743</c:v>
                </c:pt>
                <c:pt idx="13">
                  <c:v>22.77293899028743</c:v>
                </c:pt>
                <c:pt idx="14">
                  <c:v>22.72293899028743</c:v>
                </c:pt>
                <c:pt idx="15">
                  <c:v>22.67293899028743</c:v>
                </c:pt>
                <c:pt idx="16">
                  <c:v>22.62293899028743</c:v>
                </c:pt>
                <c:pt idx="17">
                  <c:v>22.57293899028743</c:v>
                </c:pt>
                <c:pt idx="18">
                  <c:v>22.23293899028743</c:v>
                </c:pt>
                <c:pt idx="19">
                  <c:v>21.89293899028743</c:v>
                </c:pt>
                <c:pt idx="20">
                  <c:v>21.55293899028743</c:v>
                </c:pt>
                <c:pt idx="21">
                  <c:v>21.21293899028743</c:v>
                </c:pt>
                <c:pt idx="22">
                  <c:v>20.87293899028743</c:v>
                </c:pt>
                <c:pt idx="23">
                  <c:v>20.53293899028743</c:v>
                </c:pt>
                <c:pt idx="24">
                  <c:v>20.48293899028743</c:v>
                </c:pt>
                <c:pt idx="25">
                  <c:v>20.43293899028743</c:v>
                </c:pt>
                <c:pt idx="26">
                  <c:v>20.38293899028742</c:v>
                </c:pt>
                <c:pt idx="27">
                  <c:v>20.33293899028742</c:v>
                </c:pt>
                <c:pt idx="28">
                  <c:v>20.28293899028742</c:v>
                </c:pt>
                <c:pt idx="29">
                  <c:v>20.23293899028742</c:v>
                </c:pt>
                <c:pt idx="30">
                  <c:v>19.89293899028742</c:v>
                </c:pt>
                <c:pt idx="31">
                  <c:v>19.55293899028742</c:v>
                </c:pt>
                <c:pt idx="32">
                  <c:v>19.21293899028742</c:v>
                </c:pt>
                <c:pt idx="33">
                  <c:v>18.87293899028742</c:v>
                </c:pt>
                <c:pt idx="34">
                  <c:v>18.53293899028742</c:v>
                </c:pt>
                <c:pt idx="35">
                  <c:v>18.19293899028742</c:v>
                </c:pt>
                <c:pt idx="36">
                  <c:v>18.14293899028742</c:v>
                </c:pt>
                <c:pt idx="37">
                  <c:v>18.09293899028742</c:v>
                </c:pt>
                <c:pt idx="38">
                  <c:v>17.13293899028742</c:v>
                </c:pt>
                <c:pt idx="39">
                  <c:v>17.08293899028742</c:v>
                </c:pt>
                <c:pt idx="40">
                  <c:v>17.03293899028742</c:v>
                </c:pt>
                <c:pt idx="41">
                  <c:v>16.98293899028742</c:v>
                </c:pt>
                <c:pt idx="42">
                  <c:v>16.64293899028742</c:v>
                </c:pt>
                <c:pt idx="43">
                  <c:v>16.30293899028742</c:v>
                </c:pt>
                <c:pt idx="44">
                  <c:v>15.96293899028742</c:v>
                </c:pt>
                <c:pt idx="45">
                  <c:v>15.62293899028742</c:v>
                </c:pt>
                <c:pt idx="46">
                  <c:v>15.28293899028742</c:v>
                </c:pt>
                <c:pt idx="47">
                  <c:v>14.94293899028742</c:v>
                </c:pt>
                <c:pt idx="48">
                  <c:v>13.98293899028742</c:v>
                </c:pt>
                <c:pt idx="49">
                  <c:v>13.02293899028742</c:v>
                </c:pt>
                <c:pt idx="50">
                  <c:v>12.06293899028742</c:v>
                </c:pt>
                <c:pt idx="51">
                  <c:v>11.10293899028742</c:v>
                </c:pt>
                <c:pt idx="52">
                  <c:v>10.14293899028742</c:v>
                </c:pt>
                <c:pt idx="53">
                  <c:v>9.182938990287414</c:v>
                </c:pt>
                <c:pt idx="54">
                  <c:v>8.842938990287414</c:v>
                </c:pt>
                <c:pt idx="55">
                  <c:v>8.502938990287415</c:v>
                </c:pt>
                <c:pt idx="56">
                  <c:v>8.162938990287415</c:v>
                </c:pt>
                <c:pt idx="57">
                  <c:v>7.822938990287415</c:v>
                </c:pt>
                <c:pt idx="58">
                  <c:v>7.482938990287415</c:v>
                </c:pt>
                <c:pt idx="59">
                  <c:v>7.142938990287416</c:v>
                </c:pt>
                <c:pt idx="60">
                  <c:v>7.092938990287416</c:v>
                </c:pt>
                <c:pt idx="61">
                  <c:v>7.042938990287416</c:v>
                </c:pt>
                <c:pt idx="62">
                  <c:v>6.992938990287416</c:v>
                </c:pt>
                <c:pt idx="63">
                  <c:v>6.942938990287416</c:v>
                </c:pt>
                <c:pt idx="64">
                  <c:v>6.892938990287416</c:v>
                </c:pt>
                <c:pt idx="65">
                  <c:v>6.842938990287417</c:v>
                </c:pt>
                <c:pt idx="66">
                  <c:v>6.502938990287417</c:v>
                </c:pt>
                <c:pt idx="67">
                  <c:v>6.162938990287417</c:v>
                </c:pt>
                <c:pt idx="68">
                  <c:v>5.822938990287417</c:v>
                </c:pt>
                <c:pt idx="69">
                  <c:v>5.482938990287417</c:v>
                </c:pt>
                <c:pt idx="70">
                  <c:v>5.142938990287417</c:v>
                </c:pt>
                <c:pt idx="71">
                  <c:v>4.802938990287418</c:v>
                </c:pt>
                <c:pt idx="72">
                  <c:v>4.752938990287418</c:v>
                </c:pt>
                <c:pt idx="73">
                  <c:v>4.702938990287418</c:v>
                </c:pt>
                <c:pt idx="74">
                  <c:v>4.652938990287418</c:v>
                </c:pt>
                <c:pt idx="75">
                  <c:v>4.602938990287418</c:v>
                </c:pt>
                <c:pt idx="76">
                  <c:v>4.552938990287418</c:v>
                </c:pt>
                <c:pt idx="77">
                  <c:v>4.502938990287419</c:v>
                </c:pt>
                <c:pt idx="78">
                  <c:v>4.162938990287419</c:v>
                </c:pt>
                <c:pt idx="79">
                  <c:v>3.822938990287419</c:v>
                </c:pt>
                <c:pt idx="80">
                  <c:v>3.48293899028742</c:v>
                </c:pt>
                <c:pt idx="81">
                  <c:v>3.14293899028742</c:v>
                </c:pt>
                <c:pt idx="82">
                  <c:v>2.802938990287419</c:v>
                </c:pt>
                <c:pt idx="83">
                  <c:v>2.462938990287419</c:v>
                </c:pt>
                <c:pt idx="84">
                  <c:v>2.41293899028742</c:v>
                </c:pt>
                <c:pt idx="85">
                  <c:v>2.36293899028742</c:v>
                </c:pt>
                <c:pt idx="86">
                  <c:v>2.31293899028742</c:v>
                </c:pt>
                <c:pt idx="87">
                  <c:v>2.26293899028742</c:v>
                </c:pt>
                <c:pt idx="88">
                  <c:v>2.21293899028742</c:v>
                </c:pt>
                <c:pt idx="89">
                  <c:v>2.162938990287421</c:v>
                </c:pt>
                <c:pt idx="90">
                  <c:v>1.82293899028742</c:v>
                </c:pt>
                <c:pt idx="91">
                  <c:v>1.48293899028742</c:v>
                </c:pt>
                <c:pt idx="92">
                  <c:v>1.14293899028742</c:v>
                </c:pt>
                <c:pt idx="93">
                  <c:v>0.80293899028742</c:v>
                </c:pt>
                <c:pt idx="94">
                  <c:v>0.46293899028742</c:v>
                </c:pt>
                <c:pt idx="95">
                  <c:v>0.12293899028742</c:v>
                </c:pt>
                <c:pt idx="96">
                  <c:v>0.0729389902874201</c:v>
                </c:pt>
                <c:pt idx="97">
                  <c:v>0.0229389902874201</c:v>
                </c:pt>
                <c:pt idx="98">
                  <c:v>-0.02706100971258</c:v>
                </c:pt>
                <c:pt idx="99">
                  <c:v>-0.07706100971258</c:v>
                </c:pt>
                <c:pt idx="100">
                  <c:v>-0.12706100971258</c:v>
                </c:pt>
                <c:pt idx="101">
                  <c:v>-0.17706100971258</c:v>
                </c:pt>
                <c:pt idx="102">
                  <c:v>-0.51706100971258</c:v>
                </c:pt>
                <c:pt idx="103">
                  <c:v>-0.85706100971258</c:v>
                </c:pt>
                <c:pt idx="104">
                  <c:v>-1.19706100971258</c:v>
                </c:pt>
                <c:pt idx="105">
                  <c:v>-1.53706100971258</c:v>
                </c:pt>
                <c:pt idx="106">
                  <c:v>-1.87706100971258</c:v>
                </c:pt>
                <c:pt idx="107">
                  <c:v>-2.21706100971258</c:v>
                </c:pt>
                <c:pt idx="108">
                  <c:v>-2.26706100971258</c:v>
                </c:pt>
                <c:pt idx="109">
                  <c:v>-2.31706100971258</c:v>
                </c:pt>
                <c:pt idx="110">
                  <c:v>-2.36706100971258</c:v>
                </c:pt>
                <c:pt idx="111">
                  <c:v>-2.41706100971258</c:v>
                </c:pt>
                <c:pt idx="112">
                  <c:v>-2.46706100971258</c:v>
                </c:pt>
                <c:pt idx="113">
                  <c:v>-2.51706100971258</c:v>
                </c:pt>
                <c:pt idx="114">
                  <c:v>-2.857061009712579</c:v>
                </c:pt>
                <c:pt idx="115">
                  <c:v>-3.197061009712579</c:v>
                </c:pt>
                <c:pt idx="116">
                  <c:v>-3.537061009712579</c:v>
                </c:pt>
                <c:pt idx="117">
                  <c:v>-3.877061009712579</c:v>
                </c:pt>
                <c:pt idx="118">
                  <c:v>-4.217061009712578</c:v>
                </c:pt>
                <c:pt idx="119">
                  <c:v>-4.557061009712578</c:v>
                </c:pt>
                <c:pt idx="120">
                  <c:v>-4.607061009712578</c:v>
                </c:pt>
                <c:pt idx="121">
                  <c:v>-4.657061009712578</c:v>
                </c:pt>
                <c:pt idx="122">
                  <c:v>-4.707061009712577</c:v>
                </c:pt>
                <c:pt idx="123">
                  <c:v>-4.757061009712577</c:v>
                </c:pt>
                <c:pt idx="124">
                  <c:v>-4.807061009712577</c:v>
                </c:pt>
                <c:pt idx="125">
                  <c:v>-4.857061009712577</c:v>
                </c:pt>
                <c:pt idx="126">
                  <c:v>-5.197061009712577</c:v>
                </c:pt>
                <c:pt idx="127">
                  <c:v>-5.537061009712576</c:v>
                </c:pt>
                <c:pt idx="128">
                  <c:v>-5.877061009712576</c:v>
                </c:pt>
                <c:pt idx="129">
                  <c:v>-6.217061009712576</c:v>
                </c:pt>
                <c:pt idx="130">
                  <c:v>-6.557061009712576</c:v>
                </c:pt>
                <c:pt idx="131">
                  <c:v>-6.897061009712576</c:v>
                </c:pt>
                <c:pt idx="132">
                  <c:v>-6.947061009712576</c:v>
                </c:pt>
                <c:pt idx="133">
                  <c:v>-6.997061009712576</c:v>
                </c:pt>
                <c:pt idx="134">
                  <c:v>-7.047061009712575</c:v>
                </c:pt>
                <c:pt idx="135">
                  <c:v>-7.097061009712575</c:v>
                </c:pt>
                <c:pt idx="136">
                  <c:v>-7.147061009712575</c:v>
                </c:pt>
                <c:pt idx="137">
                  <c:v>-7.197061009712575</c:v>
                </c:pt>
                <c:pt idx="138">
                  <c:v>-7.537061009712575</c:v>
                </c:pt>
                <c:pt idx="139">
                  <c:v>-7.877061009712575</c:v>
                </c:pt>
                <c:pt idx="140">
                  <c:v>-8.217061009712575</c:v>
                </c:pt>
                <c:pt idx="141">
                  <c:v>-8.557061009712575</c:v>
                </c:pt>
                <c:pt idx="142">
                  <c:v>-8.897061009712575</c:v>
                </c:pt>
                <c:pt idx="143">
                  <c:v>-9.237061009712574</c:v>
                </c:pt>
              </c:numCache>
            </c:numRef>
          </c:val>
          <c:smooth val="0"/>
        </c:ser>
        <c:dLbls>
          <c:showLegendKey val="0"/>
          <c:showVal val="0"/>
          <c:showCatName val="0"/>
          <c:showSerName val="0"/>
          <c:showPercent val="0"/>
          <c:showBubbleSize val="0"/>
        </c:dLbls>
        <c:marker val="1"/>
        <c:smooth val="0"/>
        <c:axId val="-2082533928"/>
        <c:axId val="-2082576648"/>
      </c:lineChart>
      <c:catAx>
        <c:axId val="-2082533928"/>
        <c:scaling>
          <c:orientation val="minMax"/>
        </c:scaling>
        <c:delete val="0"/>
        <c:axPos val="b"/>
        <c:numFmt formatCode="#,##0.0" sourceLinked="0"/>
        <c:majorTickMark val="out"/>
        <c:minorTickMark val="none"/>
        <c:tickLblPos val="nextTo"/>
        <c:crossAx val="-2082576648"/>
        <c:crosses val="autoZero"/>
        <c:auto val="1"/>
        <c:lblAlgn val="ctr"/>
        <c:lblOffset val="100"/>
        <c:noMultiLvlLbl val="0"/>
      </c:catAx>
      <c:valAx>
        <c:axId val="-2082576648"/>
        <c:scaling>
          <c:orientation val="minMax"/>
        </c:scaling>
        <c:delete val="0"/>
        <c:axPos val="l"/>
        <c:majorGridlines/>
        <c:numFmt formatCode="General" sourceLinked="1"/>
        <c:majorTickMark val="out"/>
        <c:minorTickMark val="none"/>
        <c:tickLblPos val="nextTo"/>
        <c:crossAx val="-208253392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244475</xdr:colOff>
      <xdr:row>1</xdr:row>
      <xdr:rowOff>44450</xdr:rowOff>
    </xdr:from>
    <xdr:ext cx="5810250" cy="3581400"/>
    <xdr:graphicFrame macro="">
      <xdr:nvGraphicFramePr>
        <xdr:cNvPr id="2" name="Chart 1" title="Chart">
          <a:extLst>
            <a:ext uri="{FF2B5EF4-FFF2-40B4-BE49-F238E27FC236}">
              <a16:creationId xmlns:a16="http://schemas.microsoft.com/office/drawing/2014/main" xmlns=""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4</xdr:col>
      <xdr:colOff>711201</xdr:colOff>
      <xdr:row>2</xdr:row>
      <xdr:rowOff>25399</xdr:rowOff>
    </xdr:from>
    <xdr:to>
      <xdr:col>10</xdr:col>
      <xdr:colOff>362857</xdr:colOff>
      <xdr:row>23</xdr:row>
      <xdr:rowOff>65314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J54"/>
  <sheetViews>
    <sheetView topLeftCell="A8" workbookViewId="0"/>
  </sheetViews>
  <sheetFormatPr baseColWidth="10" defaultColWidth="14.5" defaultRowHeight="15" customHeight="1" x14ac:dyDescent="0"/>
  <cols>
    <col min="1" max="1" width="7.5" customWidth="1"/>
    <col min="2" max="2" width="15.83203125" customWidth="1"/>
    <col min="3" max="3" width="11" customWidth="1"/>
    <col min="4" max="4" width="7.83203125" customWidth="1"/>
    <col min="5" max="5" width="28" customWidth="1"/>
    <col min="6" max="7" width="7.5" customWidth="1"/>
    <col min="8" max="8" width="15.1640625" customWidth="1"/>
    <col min="9" max="18" width="7.5" customWidth="1"/>
    <col min="19" max="26" width="15.1640625" customWidth="1"/>
  </cols>
  <sheetData>
    <row r="1" spans="1:10" ht="14.25" customHeight="1">
      <c r="A1" s="1"/>
      <c r="B1" s="1"/>
      <c r="C1" s="1"/>
      <c r="D1" s="1"/>
      <c r="E1" s="1"/>
      <c r="F1" s="1"/>
      <c r="G1" s="1"/>
      <c r="H1" s="1"/>
      <c r="I1" s="1"/>
      <c r="J1" s="2"/>
    </row>
    <row r="2" spans="1:10" ht="14.25" customHeight="1">
      <c r="A2" s="1"/>
      <c r="B2" s="1"/>
      <c r="C2" s="1"/>
      <c r="D2" s="1"/>
      <c r="E2" s="1"/>
      <c r="F2" s="1"/>
      <c r="G2" s="1"/>
      <c r="H2" s="1"/>
      <c r="I2" s="1"/>
      <c r="J2" s="2"/>
    </row>
    <row r="3" spans="1:10" ht="14.25" customHeight="1">
      <c r="A3" s="1"/>
      <c r="B3" s="1"/>
      <c r="C3" s="1"/>
      <c r="D3" s="1"/>
      <c r="E3" s="3"/>
      <c r="F3" s="1"/>
      <c r="G3" s="1"/>
      <c r="H3" s="1"/>
      <c r="I3" s="1"/>
      <c r="J3" s="2"/>
    </row>
    <row r="4" spans="1:10" ht="14.25" customHeight="1">
      <c r="A4" s="1"/>
      <c r="B4" s="1"/>
      <c r="C4" s="1"/>
      <c r="D4" s="1"/>
      <c r="E4" s="3"/>
      <c r="F4" s="1"/>
      <c r="G4" s="1"/>
      <c r="H4" s="1"/>
      <c r="I4" s="1"/>
      <c r="J4" s="2"/>
    </row>
    <row r="5" spans="1:10" ht="14.25" customHeight="1">
      <c r="A5" s="1"/>
      <c r="B5" s="1"/>
      <c r="C5" s="1"/>
      <c r="D5" s="1"/>
      <c r="E5" s="4"/>
      <c r="F5" s="1"/>
      <c r="G5" s="1"/>
      <c r="H5" s="1"/>
      <c r="I5" s="1"/>
      <c r="J5" s="2"/>
    </row>
    <row r="6" spans="1:10" ht="14.25" customHeight="1">
      <c r="A6" s="1"/>
      <c r="B6" s="1"/>
      <c r="C6" s="1"/>
      <c r="D6" s="1"/>
      <c r="E6" s="1"/>
      <c r="F6" s="1"/>
      <c r="G6" s="1"/>
      <c r="H6" s="1"/>
      <c r="I6" s="1"/>
      <c r="J6" s="2"/>
    </row>
    <row r="7" spans="1:10" ht="14.25" customHeight="1">
      <c r="A7" s="1"/>
      <c r="B7" s="1"/>
      <c r="C7" s="1"/>
      <c r="D7" s="1"/>
      <c r="E7" s="1"/>
      <c r="F7" s="1"/>
      <c r="G7" s="1"/>
      <c r="H7" s="1"/>
      <c r="I7" s="1"/>
      <c r="J7" s="2"/>
    </row>
    <row r="8" spans="1:10" ht="14.25" customHeight="1">
      <c r="A8" s="1"/>
      <c r="B8" s="1"/>
      <c r="C8" s="1"/>
      <c r="D8" s="1"/>
      <c r="E8" s="1"/>
      <c r="F8" s="1"/>
      <c r="G8" s="1"/>
      <c r="H8" s="1"/>
      <c r="I8" s="1"/>
      <c r="J8" s="2"/>
    </row>
    <row r="9" spans="1:10" ht="14.25" customHeight="1">
      <c r="A9" s="1"/>
      <c r="B9" s="1"/>
      <c r="C9" s="1"/>
      <c r="D9" s="1"/>
      <c r="E9" s="1"/>
      <c r="F9" s="1"/>
      <c r="G9" s="1"/>
      <c r="H9" s="1"/>
      <c r="I9" s="1"/>
      <c r="J9" s="2"/>
    </row>
    <row r="10" spans="1:10" ht="14.25" customHeight="1">
      <c r="A10" s="1"/>
      <c r="B10" s="5"/>
      <c r="C10" s="5"/>
      <c r="D10" s="5"/>
      <c r="E10" s="5"/>
      <c r="F10" s="5"/>
      <c r="G10" s="5"/>
      <c r="H10" s="5"/>
      <c r="I10" s="1"/>
      <c r="J10" s="2"/>
    </row>
    <row r="11" spans="1:10" ht="14.25" customHeight="1">
      <c r="A11" s="6"/>
      <c r="B11" s="225" t="s">
        <v>0</v>
      </c>
      <c r="C11" s="220"/>
      <c r="D11" s="220"/>
      <c r="E11" s="220"/>
      <c r="F11" s="220"/>
      <c r="G11" s="220"/>
      <c r="H11" s="221"/>
      <c r="I11" s="1"/>
      <c r="J11" s="2"/>
    </row>
    <row r="12" spans="1:10" ht="14.25" customHeight="1">
      <c r="A12" s="6"/>
      <c r="B12" s="219"/>
      <c r="C12" s="220"/>
      <c r="D12" s="220"/>
      <c r="E12" s="220"/>
      <c r="F12" s="220"/>
      <c r="G12" s="220"/>
      <c r="H12" s="221"/>
      <c r="I12" s="1"/>
      <c r="J12" s="2"/>
    </row>
    <row r="13" spans="1:10" ht="17.25" customHeight="1">
      <c r="A13" s="6"/>
      <c r="B13" s="227" t="s">
        <v>1</v>
      </c>
      <c r="C13" s="220"/>
      <c r="D13" s="220"/>
      <c r="E13" s="220"/>
      <c r="F13" s="220"/>
      <c r="G13" s="220"/>
      <c r="H13" s="221"/>
      <c r="I13" s="1"/>
      <c r="J13" s="2"/>
    </row>
    <row r="14" spans="1:10" ht="14.25" customHeight="1">
      <c r="A14" s="6"/>
      <c r="B14" s="7"/>
      <c r="C14" s="219"/>
      <c r="D14" s="220"/>
      <c r="E14" s="220"/>
      <c r="F14" s="220"/>
      <c r="G14" s="221"/>
      <c r="H14" s="7"/>
      <c r="I14" s="1"/>
      <c r="J14" s="2"/>
    </row>
    <row r="15" spans="1:10" ht="14.25" customHeight="1">
      <c r="A15" s="6"/>
      <c r="B15" s="7"/>
      <c r="C15" s="226" t="s">
        <v>2</v>
      </c>
      <c r="D15" s="221"/>
      <c r="E15" s="8">
        <v>1</v>
      </c>
      <c r="F15" s="7"/>
      <c r="G15" s="7"/>
      <c r="H15" s="7"/>
      <c r="I15" s="1"/>
      <c r="J15" s="2"/>
    </row>
    <row r="16" spans="1:10" ht="14.25" customHeight="1">
      <c r="A16" s="6"/>
      <c r="B16" s="219"/>
      <c r="C16" s="221"/>
      <c r="D16" s="219"/>
      <c r="E16" s="221"/>
      <c r="F16" s="7"/>
      <c r="G16" s="7"/>
      <c r="H16" s="7"/>
      <c r="I16" s="1"/>
      <c r="J16" s="2"/>
    </row>
    <row r="17" spans="1:10" ht="14.25" customHeight="1">
      <c r="A17" s="6"/>
      <c r="B17" s="7"/>
      <c r="C17" s="9" t="s">
        <v>3</v>
      </c>
      <c r="D17" s="7"/>
      <c r="E17" s="10" t="s">
        <v>4</v>
      </c>
      <c r="F17" s="7"/>
      <c r="G17" s="7"/>
      <c r="H17" s="7"/>
      <c r="I17" s="1"/>
      <c r="J17" s="2"/>
    </row>
    <row r="18" spans="1:10" ht="14.25" customHeight="1">
      <c r="A18" s="6"/>
      <c r="B18" s="7"/>
      <c r="C18" s="9" t="s">
        <v>5</v>
      </c>
      <c r="D18" s="7"/>
      <c r="E18" s="10" t="s">
        <v>4</v>
      </c>
      <c r="F18" s="7"/>
      <c r="G18" s="7"/>
      <c r="H18" s="7"/>
      <c r="I18" s="1"/>
      <c r="J18" s="2"/>
    </row>
    <row r="19" spans="1:10" ht="14.25" customHeight="1">
      <c r="A19" s="6"/>
      <c r="B19" s="7"/>
      <c r="C19" s="7"/>
      <c r="D19" s="7"/>
      <c r="E19" s="7"/>
      <c r="F19" s="7"/>
      <c r="G19" s="7"/>
      <c r="H19" s="7"/>
      <c r="I19" s="1"/>
      <c r="J19" s="2"/>
    </row>
    <row r="20" spans="1:10" ht="14.25" customHeight="1">
      <c r="A20" s="1"/>
      <c r="B20" s="1"/>
      <c r="C20" s="1"/>
      <c r="D20" s="1"/>
      <c r="E20" s="1"/>
      <c r="F20" s="1"/>
      <c r="G20" s="1"/>
      <c r="H20" s="1"/>
      <c r="I20" s="1"/>
      <c r="J20" s="2"/>
    </row>
    <row r="21" spans="1:10" ht="14.25" customHeight="1">
      <c r="A21" s="1"/>
      <c r="B21" s="5"/>
      <c r="C21" s="5"/>
      <c r="D21" s="5"/>
      <c r="E21" s="5"/>
      <c r="F21" s="5"/>
      <c r="G21" s="5"/>
      <c r="H21" s="5"/>
      <c r="I21" s="1"/>
      <c r="J21" s="2"/>
    </row>
    <row r="22" spans="1:10">
      <c r="A22" s="6"/>
      <c r="B22" s="5"/>
      <c r="C22" s="5"/>
      <c r="D22" s="5"/>
      <c r="E22" s="11" t="s">
        <v>6</v>
      </c>
      <c r="F22" s="5"/>
      <c r="G22" s="5"/>
      <c r="H22" s="12"/>
      <c r="I22" s="1"/>
      <c r="J22" s="2"/>
    </row>
    <row r="23" spans="1:10">
      <c r="A23" s="6"/>
      <c r="B23" s="12"/>
      <c r="C23" s="233" t="s">
        <v>7</v>
      </c>
      <c r="D23" s="229"/>
      <c r="E23" s="230"/>
      <c r="F23" s="232" t="s">
        <v>8</v>
      </c>
      <c r="G23" s="229"/>
      <c r="H23" s="230"/>
      <c r="I23" s="1"/>
      <c r="J23" s="2"/>
    </row>
    <row r="24" spans="1:10" ht="14.25" customHeight="1">
      <c r="A24" s="6"/>
      <c r="B24" s="13" t="s">
        <v>9</v>
      </c>
      <c r="C24" s="219"/>
      <c r="D24" s="220"/>
      <c r="E24" s="221"/>
      <c r="F24" s="219"/>
      <c r="G24" s="220"/>
      <c r="H24" s="221"/>
      <c r="I24" s="1"/>
      <c r="J24" s="2"/>
    </row>
    <row r="25" spans="1:10" ht="14.25" customHeight="1">
      <c r="A25" s="6"/>
      <c r="B25" s="13" t="s">
        <v>9</v>
      </c>
      <c r="C25" s="222"/>
      <c r="D25" s="220"/>
      <c r="E25" s="221"/>
      <c r="F25" s="222" t="s">
        <v>8</v>
      </c>
      <c r="G25" s="220"/>
      <c r="H25" s="221"/>
      <c r="I25" s="1"/>
      <c r="J25" s="2"/>
    </row>
    <row r="26" spans="1:10" ht="14.25" customHeight="1">
      <c r="A26" s="6"/>
      <c r="B26" s="13" t="s">
        <v>10</v>
      </c>
      <c r="C26" s="222"/>
      <c r="D26" s="220"/>
      <c r="E26" s="221"/>
      <c r="F26" s="222"/>
      <c r="G26" s="220"/>
      <c r="H26" s="221"/>
      <c r="I26" s="1"/>
      <c r="J26" s="2"/>
    </row>
    <row r="27" spans="1:10" ht="14.25" customHeight="1">
      <c r="A27" s="6"/>
      <c r="B27" s="13" t="s">
        <v>10</v>
      </c>
      <c r="C27" s="222"/>
      <c r="D27" s="220"/>
      <c r="E27" s="221"/>
      <c r="F27" s="222"/>
      <c r="G27" s="220"/>
      <c r="H27" s="221"/>
      <c r="I27" s="1"/>
      <c r="J27" s="2"/>
    </row>
    <row r="28" spans="1:10" ht="14.25" customHeight="1">
      <c r="A28" s="6"/>
      <c r="B28" s="13" t="s">
        <v>10</v>
      </c>
      <c r="C28" s="219"/>
      <c r="D28" s="220"/>
      <c r="E28" s="221"/>
      <c r="F28" s="219"/>
      <c r="G28" s="220"/>
      <c r="H28" s="221"/>
      <c r="I28" s="1"/>
      <c r="J28" s="2"/>
    </row>
    <row r="29" spans="1:10" ht="14.25" customHeight="1">
      <c r="A29" s="6"/>
      <c r="B29" s="13" t="s">
        <v>10</v>
      </c>
      <c r="C29" s="219"/>
      <c r="D29" s="220"/>
      <c r="E29" s="221"/>
      <c r="F29" s="219"/>
      <c r="G29" s="220"/>
      <c r="H29" s="221"/>
      <c r="I29" s="1"/>
      <c r="J29" s="2"/>
    </row>
    <row r="30" spans="1:10" ht="14.25" customHeight="1">
      <c r="A30" s="1"/>
      <c r="B30" s="1"/>
      <c r="C30" s="1"/>
      <c r="D30" s="1"/>
      <c r="E30" s="1"/>
      <c r="F30" s="1"/>
      <c r="G30" s="1"/>
      <c r="H30" s="6"/>
      <c r="I30" s="1"/>
      <c r="J30" s="2"/>
    </row>
    <row r="31" spans="1:10" ht="14.25" customHeight="1">
      <c r="A31" s="1"/>
      <c r="B31" s="5"/>
      <c r="C31" s="5"/>
      <c r="D31" s="5"/>
      <c r="E31" s="5"/>
      <c r="F31" s="5"/>
      <c r="G31" s="5"/>
      <c r="H31" s="12"/>
      <c r="I31" s="1"/>
      <c r="J31" s="2"/>
    </row>
    <row r="32" spans="1:10" ht="14.25" customHeight="1">
      <c r="A32" s="6"/>
      <c r="B32" s="231" t="s">
        <v>11</v>
      </c>
      <c r="C32" s="229"/>
      <c r="D32" s="229"/>
      <c r="E32" s="229"/>
      <c r="F32" s="229"/>
      <c r="G32" s="229"/>
      <c r="H32" s="230"/>
      <c r="I32" s="1"/>
      <c r="J32" s="2"/>
    </row>
    <row r="33" spans="1:10" ht="14.25" customHeight="1">
      <c r="A33" s="6"/>
      <c r="B33" s="14" t="s">
        <v>12</v>
      </c>
      <c r="C33" s="14" t="s">
        <v>13</v>
      </c>
      <c r="D33" s="228" t="s">
        <v>14</v>
      </c>
      <c r="E33" s="229"/>
      <c r="F33" s="229"/>
      <c r="G33" s="230"/>
      <c r="H33" s="14" t="s">
        <v>15</v>
      </c>
      <c r="I33" s="1"/>
      <c r="J33" s="2"/>
    </row>
    <row r="34" spans="1:10" ht="14.25" customHeight="1">
      <c r="A34" s="6"/>
      <c r="B34" s="14">
        <v>1</v>
      </c>
      <c r="C34" s="15">
        <v>43026</v>
      </c>
      <c r="D34" s="223" t="s">
        <v>16</v>
      </c>
      <c r="E34" s="220"/>
      <c r="F34" s="220"/>
      <c r="G34" s="221"/>
      <c r="H34" s="16" t="s">
        <v>17</v>
      </c>
      <c r="I34" s="1"/>
      <c r="J34" s="2"/>
    </row>
    <row r="35" spans="1:10" ht="14.25" customHeight="1">
      <c r="A35" s="6"/>
      <c r="B35" s="17"/>
      <c r="C35" s="18"/>
      <c r="D35" s="235"/>
      <c r="E35" s="236"/>
      <c r="F35" s="236"/>
      <c r="G35" s="237"/>
      <c r="H35" s="19"/>
      <c r="I35" s="1"/>
      <c r="J35" s="2"/>
    </row>
    <row r="36" spans="1:10" ht="14.25" customHeight="1">
      <c r="A36" s="1"/>
      <c r="B36" s="20"/>
      <c r="C36" s="21"/>
      <c r="D36" s="234"/>
      <c r="E36" s="220"/>
      <c r="F36" s="220"/>
      <c r="G36" s="221"/>
      <c r="H36" s="22"/>
      <c r="I36" s="1"/>
      <c r="J36" s="2"/>
    </row>
    <row r="37" spans="1:10" ht="14.25" customHeight="1">
      <c r="A37" s="6"/>
      <c r="B37" s="23"/>
      <c r="C37" s="24"/>
      <c r="D37" s="238"/>
      <c r="E37" s="229"/>
      <c r="F37" s="229"/>
      <c r="G37" s="230"/>
      <c r="H37" s="22"/>
      <c r="I37" s="1"/>
      <c r="J37" s="2"/>
    </row>
    <row r="38" spans="1:10" ht="14.25" customHeight="1">
      <c r="A38" s="6"/>
      <c r="B38" s="12"/>
      <c r="C38" s="25"/>
      <c r="D38" s="223"/>
      <c r="E38" s="220"/>
      <c r="F38" s="220"/>
      <c r="G38" s="221"/>
      <c r="H38" s="7"/>
      <c r="I38" s="1"/>
      <c r="J38" s="2"/>
    </row>
    <row r="39" spans="1:10" ht="14.25" customHeight="1">
      <c r="A39" s="6"/>
      <c r="B39" s="12"/>
      <c r="C39" s="25"/>
      <c r="D39" s="223"/>
      <c r="E39" s="220"/>
      <c r="F39" s="220"/>
      <c r="G39" s="221"/>
      <c r="H39" s="7"/>
      <c r="I39" s="1"/>
      <c r="J39" s="2"/>
    </row>
    <row r="40" spans="1:10" ht="14.25" customHeight="1">
      <c r="A40" s="6"/>
      <c r="B40" s="12"/>
      <c r="C40" s="25"/>
      <c r="D40" s="223"/>
      <c r="E40" s="220"/>
      <c r="F40" s="220"/>
      <c r="G40" s="221"/>
      <c r="H40" s="7"/>
      <c r="I40" s="1"/>
      <c r="J40" s="2"/>
    </row>
    <row r="41" spans="1:10" ht="14.25" customHeight="1">
      <c r="A41" s="6"/>
      <c r="B41" s="12"/>
      <c r="C41" s="25"/>
      <c r="D41" s="223"/>
      <c r="E41" s="220"/>
      <c r="F41" s="220"/>
      <c r="G41" s="221"/>
      <c r="H41" s="7"/>
      <c r="I41" s="1"/>
      <c r="J41" s="2"/>
    </row>
    <row r="42" spans="1:10" ht="14.25" customHeight="1">
      <c r="A42" s="6"/>
      <c r="B42" s="12"/>
      <c r="C42" s="25"/>
      <c r="D42" s="223"/>
      <c r="E42" s="220"/>
      <c r="F42" s="220"/>
      <c r="G42" s="221"/>
      <c r="H42" s="7"/>
      <c r="I42" s="1"/>
      <c r="J42" s="2"/>
    </row>
    <row r="43" spans="1:10" ht="14.25" customHeight="1">
      <c r="A43" s="6"/>
      <c r="B43" s="12"/>
      <c r="C43" s="25"/>
      <c r="D43" s="223"/>
      <c r="E43" s="220"/>
      <c r="F43" s="220"/>
      <c r="G43" s="221"/>
      <c r="H43" s="7"/>
      <c r="I43" s="1"/>
      <c r="J43" s="2"/>
    </row>
    <row r="44" spans="1:10" ht="14.25" customHeight="1">
      <c r="A44" s="6"/>
      <c r="B44" s="12"/>
      <c r="C44" s="25"/>
      <c r="D44" s="223"/>
      <c r="E44" s="220"/>
      <c r="F44" s="220"/>
      <c r="G44" s="221"/>
      <c r="H44" s="7"/>
      <c r="I44" s="1"/>
      <c r="J44" s="2"/>
    </row>
    <row r="45" spans="1:10" ht="14.25" customHeight="1">
      <c r="A45" s="1"/>
      <c r="B45" s="1"/>
      <c r="C45" s="1"/>
      <c r="D45" s="26"/>
      <c r="E45" s="1"/>
      <c r="F45" s="1"/>
      <c r="G45" s="1"/>
      <c r="H45" s="1"/>
      <c r="I45" s="1"/>
      <c r="J45" s="2"/>
    </row>
    <row r="46" spans="1:10" ht="14.25" customHeight="1">
      <c r="A46" s="2"/>
      <c r="B46" s="224" t="s">
        <v>18</v>
      </c>
      <c r="C46" s="220"/>
      <c r="D46" s="220"/>
      <c r="E46" s="220"/>
      <c r="F46" s="220"/>
      <c r="G46" s="220"/>
      <c r="H46" s="221"/>
      <c r="I46" s="2"/>
      <c r="J46" s="2"/>
    </row>
    <row r="47" spans="1:10" ht="14.25" customHeight="1">
      <c r="A47" s="2"/>
      <c r="B47" s="27"/>
      <c r="C47" s="219"/>
      <c r="D47" s="220"/>
      <c r="E47" s="220"/>
      <c r="F47" s="220"/>
      <c r="G47" s="220"/>
      <c r="H47" s="221"/>
      <c r="I47" s="2"/>
      <c r="J47" s="2"/>
    </row>
    <row r="48" spans="1:10" ht="14.25" customHeight="1">
      <c r="A48" s="2"/>
      <c r="B48" s="27"/>
      <c r="C48" s="219"/>
      <c r="D48" s="220"/>
      <c r="E48" s="220"/>
      <c r="F48" s="220"/>
      <c r="G48" s="220"/>
      <c r="H48" s="221"/>
      <c r="I48" s="2"/>
      <c r="J48" s="2"/>
    </row>
    <row r="49" spans="1:10" ht="14.25" customHeight="1">
      <c r="A49" s="2"/>
      <c r="B49" s="27"/>
      <c r="C49" s="219"/>
      <c r="D49" s="220"/>
      <c r="E49" s="220"/>
      <c r="F49" s="220"/>
      <c r="G49" s="220"/>
      <c r="H49" s="221"/>
      <c r="I49" s="2"/>
      <c r="J49" s="2"/>
    </row>
    <row r="50" spans="1:10" ht="14.25" customHeight="1">
      <c r="A50" s="2"/>
      <c r="B50" s="27"/>
      <c r="C50" s="219"/>
      <c r="D50" s="220"/>
      <c r="E50" s="220"/>
      <c r="F50" s="220"/>
      <c r="G50" s="220"/>
      <c r="H50" s="221"/>
      <c r="I50" s="2"/>
      <c r="J50" s="2"/>
    </row>
    <row r="51" spans="1:10" ht="14.25" customHeight="1">
      <c r="A51" s="2"/>
      <c r="B51" s="27"/>
      <c r="C51" s="219"/>
      <c r="D51" s="220"/>
      <c r="E51" s="220"/>
      <c r="F51" s="220"/>
      <c r="G51" s="220"/>
      <c r="H51" s="221"/>
      <c r="I51" s="2"/>
      <c r="J51" s="2"/>
    </row>
    <row r="52" spans="1:10" ht="14.25" customHeight="1">
      <c r="A52" s="2"/>
      <c r="B52" s="27"/>
      <c r="C52" s="219"/>
      <c r="D52" s="220"/>
      <c r="E52" s="220"/>
      <c r="F52" s="220"/>
      <c r="G52" s="220"/>
      <c r="H52" s="221"/>
      <c r="I52" s="2"/>
      <c r="J52" s="2"/>
    </row>
    <row r="53" spans="1:10" ht="14.25" customHeight="1">
      <c r="A53" s="2"/>
      <c r="B53" s="2"/>
      <c r="C53" s="2"/>
      <c r="D53" s="2"/>
      <c r="E53" s="2"/>
      <c r="F53" s="2"/>
      <c r="G53" s="2"/>
      <c r="H53" s="2"/>
      <c r="I53" s="2"/>
      <c r="J53" s="2"/>
    </row>
    <row r="54" spans="1:10" ht="14.25" customHeight="1">
      <c r="B54" s="28"/>
      <c r="C54" s="28"/>
      <c r="D54" s="28"/>
      <c r="E54" s="28"/>
      <c r="H54" s="28"/>
    </row>
  </sheetData>
  <mergeCells count="41">
    <mergeCell ref="D34:G34"/>
    <mergeCell ref="D40:G40"/>
    <mergeCell ref="F23:H23"/>
    <mergeCell ref="C23:E23"/>
    <mergeCell ref="D38:G38"/>
    <mergeCell ref="D39:G39"/>
    <mergeCell ref="D36:G36"/>
    <mergeCell ref="D35:G35"/>
    <mergeCell ref="D37:G37"/>
    <mergeCell ref="B46:H46"/>
    <mergeCell ref="B12:H12"/>
    <mergeCell ref="B11:H11"/>
    <mergeCell ref="D16:E16"/>
    <mergeCell ref="C15:D15"/>
    <mergeCell ref="F24:H24"/>
    <mergeCell ref="C24:E24"/>
    <mergeCell ref="B16:C16"/>
    <mergeCell ref="C26:E26"/>
    <mergeCell ref="C14:G14"/>
    <mergeCell ref="B13:H13"/>
    <mergeCell ref="F25:H25"/>
    <mergeCell ref="F26:H26"/>
    <mergeCell ref="C25:E25"/>
    <mergeCell ref="D33:G33"/>
    <mergeCell ref="B32:H32"/>
    <mergeCell ref="C51:H51"/>
    <mergeCell ref="C52:H52"/>
    <mergeCell ref="F27:H27"/>
    <mergeCell ref="C27:E27"/>
    <mergeCell ref="C28:E28"/>
    <mergeCell ref="C29:E29"/>
    <mergeCell ref="F28:H28"/>
    <mergeCell ref="F29:H29"/>
    <mergeCell ref="D42:G42"/>
    <mergeCell ref="D41:G41"/>
    <mergeCell ref="C50:H50"/>
    <mergeCell ref="C49:H49"/>
    <mergeCell ref="D43:G43"/>
    <mergeCell ref="D44:G44"/>
    <mergeCell ref="C47:H47"/>
    <mergeCell ref="C48:H48"/>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30"/>
  <sheetViews>
    <sheetView workbookViewId="0">
      <selection activeCell="B11" sqref="B11"/>
    </sheetView>
  </sheetViews>
  <sheetFormatPr baseColWidth="10" defaultColWidth="14.5" defaultRowHeight="15" customHeight="1" x14ac:dyDescent="0"/>
  <cols>
    <col min="1" max="1" width="28.5" customWidth="1"/>
    <col min="2" max="2" width="77.83203125" customWidth="1"/>
    <col min="3" max="12" width="6.5" customWidth="1"/>
    <col min="13" max="26" width="15.1640625" customWidth="1"/>
  </cols>
  <sheetData>
    <row r="1" spans="1:12" ht="14.25" customHeight="1">
      <c r="A1" s="29" t="s">
        <v>19</v>
      </c>
      <c r="B1" s="28"/>
      <c r="C1" s="28"/>
      <c r="D1" s="28"/>
      <c r="E1" s="28"/>
      <c r="F1" s="28"/>
      <c r="G1" s="28"/>
      <c r="H1" s="28"/>
      <c r="I1" s="28"/>
      <c r="J1" s="28"/>
      <c r="K1" s="28"/>
      <c r="L1" s="28"/>
    </row>
    <row r="2" spans="1:12">
      <c r="A2" s="28" t="s">
        <v>20</v>
      </c>
      <c r="B2" s="30" t="s">
        <v>21</v>
      </c>
      <c r="C2" s="29"/>
      <c r="D2" s="29"/>
      <c r="E2" s="31"/>
      <c r="F2" s="31"/>
      <c r="G2" s="29"/>
      <c r="H2" s="28"/>
      <c r="I2" s="28"/>
      <c r="J2" s="28"/>
      <c r="K2" s="28"/>
      <c r="L2" s="28"/>
    </row>
    <row r="3" spans="1:12">
      <c r="A3" s="32" t="s">
        <v>22</v>
      </c>
      <c r="B3" s="32" t="s">
        <v>23</v>
      </c>
      <c r="C3" s="28"/>
      <c r="D3" s="28"/>
      <c r="E3" s="33"/>
      <c r="F3" s="33"/>
      <c r="G3" s="28"/>
      <c r="H3" s="28"/>
      <c r="I3" s="28"/>
      <c r="J3" s="28"/>
      <c r="K3" s="28"/>
      <c r="L3" s="28"/>
    </row>
    <row r="4" spans="1:12">
      <c r="A4" s="28" t="s">
        <v>24</v>
      </c>
      <c r="B4" s="28" t="s">
        <v>25</v>
      </c>
      <c r="C4" s="28"/>
      <c r="D4" s="28"/>
      <c r="E4" s="33"/>
      <c r="F4" s="33"/>
      <c r="G4" s="28"/>
      <c r="H4" s="28"/>
      <c r="I4" s="28"/>
      <c r="J4" s="28"/>
      <c r="K4" s="28"/>
      <c r="L4" s="28"/>
    </row>
    <row r="5" spans="1:12">
      <c r="A5" s="28" t="s">
        <v>26</v>
      </c>
      <c r="B5" s="34">
        <v>1.8320000000000001E-4</v>
      </c>
      <c r="C5" s="28"/>
      <c r="D5" s="28"/>
      <c r="E5" s="33"/>
      <c r="F5" s="33"/>
      <c r="G5" s="28"/>
      <c r="H5" s="28"/>
      <c r="I5" s="28"/>
      <c r="J5" s="28"/>
      <c r="K5" s="28"/>
      <c r="L5" s="28"/>
    </row>
    <row r="6" spans="1:12" ht="14.25" customHeight="1">
      <c r="A6" s="28" t="s">
        <v>27</v>
      </c>
      <c r="B6" s="34">
        <v>2</v>
      </c>
      <c r="C6" s="30" t="s">
        <v>28</v>
      </c>
      <c r="D6" s="28"/>
      <c r="E6" s="28"/>
      <c r="F6" s="28"/>
      <c r="G6" s="28"/>
      <c r="H6" s="28"/>
      <c r="I6" s="28"/>
      <c r="J6" s="28"/>
      <c r="K6" s="28"/>
      <c r="L6" s="28"/>
    </row>
    <row r="7" spans="1:12" ht="14.25" customHeight="1">
      <c r="A7" s="28" t="s">
        <v>29</v>
      </c>
      <c r="B7" s="34">
        <v>1</v>
      </c>
      <c r="C7" s="30" t="s">
        <v>28</v>
      </c>
      <c r="D7" s="28"/>
      <c r="E7" s="28"/>
      <c r="F7" s="28"/>
      <c r="G7" s="28"/>
      <c r="H7" s="28"/>
      <c r="I7" s="28"/>
      <c r="J7" s="28"/>
      <c r="K7" s="28"/>
      <c r="L7" s="28"/>
    </row>
    <row r="8" spans="1:12" ht="14.25" customHeight="1">
      <c r="A8" s="28" t="s">
        <v>30</v>
      </c>
      <c r="B8" s="34">
        <v>1</v>
      </c>
      <c r="C8" s="30" t="s">
        <v>28</v>
      </c>
      <c r="D8" s="28"/>
      <c r="E8" s="28"/>
      <c r="F8" s="28"/>
      <c r="G8" s="28"/>
      <c r="H8" s="28"/>
      <c r="I8" s="28"/>
      <c r="J8" s="28"/>
      <c r="K8" s="28"/>
      <c r="L8" s="28"/>
    </row>
    <row r="9" spans="1:12" ht="14.25" customHeight="1">
      <c r="A9" s="28"/>
      <c r="B9" s="28"/>
      <c r="C9" s="28"/>
      <c r="D9" s="28"/>
      <c r="E9" s="28"/>
      <c r="F9" s="28"/>
      <c r="G9" s="28"/>
      <c r="H9" s="28"/>
      <c r="I9" s="28"/>
      <c r="J9" s="28"/>
      <c r="K9" s="28"/>
      <c r="L9" s="28"/>
    </row>
    <row r="10" spans="1:12" ht="14.25" customHeight="1">
      <c r="A10" s="29" t="s">
        <v>31</v>
      </c>
      <c r="B10" s="28"/>
      <c r="C10" s="28"/>
      <c r="D10" s="28"/>
      <c r="E10" s="28"/>
      <c r="F10" s="28"/>
      <c r="G10" s="28"/>
      <c r="H10" s="28"/>
      <c r="I10" s="28"/>
      <c r="J10" s="28"/>
      <c r="K10" s="28"/>
      <c r="L10" s="28"/>
    </row>
    <row r="11" spans="1:12" ht="14.25" customHeight="1">
      <c r="A11" s="30" t="s">
        <v>32</v>
      </c>
      <c r="B11" s="28"/>
      <c r="C11" s="28"/>
      <c r="D11" s="28"/>
      <c r="E11" s="28"/>
      <c r="F11" s="28"/>
      <c r="G11" s="28"/>
      <c r="H11" s="28"/>
      <c r="I11" s="28"/>
      <c r="J11" s="28"/>
      <c r="K11" s="28"/>
      <c r="L11" s="28"/>
    </row>
    <row r="12" spans="1:12" ht="14.25" customHeight="1">
      <c r="A12" s="28" t="s">
        <v>33</v>
      </c>
      <c r="B12" s="28"/>
      <c r="C12" s="28"/>
      <c r="D12" s="28"/>
      <c r="E12" s="28"/>
      <c r="F12" s="28"/>
      <c r="G12" s="28"/>
      <c r="H12" s="28"/>
      <c r="I12" s="28"/>
      <c r="J12" s="28"/>
      <c r="K12" s="28"/>
      <c r="L12" s="28"/>
    </row>
    <row r="13" spans="1:12" ht="14.25" customHeight="1">
      <c r="A13" s="28" t="s">
        <v>124</v>
      </c>
      <c r="B13" s="28"/>
      <c r="C13" s="28"/>
      <c r="D13" s="28"/>
      <c r="E13" s="28"/>
      <c r="F13" s="28"/>
      <c r="G13" s="28"/>
      <c r="H13" s="28"/>
      <c r="I13" s="28"/>
      <c r="J13" s="28"/>
      <c r="K13" s="28"/>
      <c r="L13" s="28"/>
    </row>
    <row r="14" spans="1:12" ht="14.25" customHeight="1">
      <c r="A14" s="28"/>
      <c r="B14" s="28"/>
      <c r="C14" s="28"/>
      <c r="D14" s="28"/>
      <c r="E14" s="28"/>
      <c r="F14" s="28"/>
      <c r="G14" s="28"/>
      <c r="H14" s="28"/>
      <c r="I14" s="28"/>
      <c r="J14" s="28"/>
      <c r="K14" s="28"/>
      <c r="L14" s="28"/>
    </row>
    <row r="15" spans="1:12" ht="14.25" customHeight="1">
      <c r="A15" s="28"/>
      <c r="B15" s="28"/>
      <c r="C15" s="28"/>
      <c r="D15" s="28"/>
      <c r="E15" s="28"/>
      <c r="F15" s="28"/>
      <c r="G15" s="28"/>
      <c r="H15" s="28"/>
      <c r="I15" s="28"/>
      <c r="J15" s="28"/>
      <c r="K15" s="28"/>
      <c r="L15" s="28"/>
    </row>
    <row r="16" spans="1:12" ht="14.25" customHeight="1">
      <c r="A16" s="28"/>
      <c r="B16" s="28"/>
      <c r="C16" s="28"/>
      <c r="D16" s="28"/>
      <c r="E16" s="28"/>
      <c r="F16" s="28"/>
      <c r="G16" s="28"/>
      <c r="H16" s="28"/>
      <c r="I16" s="28"/>
      <c r="J16" s="28"/>
      <c r="K16" s="28"/>
      <c r="L16" s="28"/>
    </row>
    <row r="17" spans="1:12" ht="14.25" customHeight="1">
      <c r="A17" s="28"/>
      <c r="B17" s="28"/>
      <c r="C17" s="28"/>
      <c r="D17" s="28"/>
      <c r="E17" s="28"/>
      <c r="F17" s="28"/>
      <c r="G17" s="28"/>
      <c r="H17" s="28"/>
      <c r="I17" s="28"/>
      <c r="J17" s="28"/>
      <c r="K17" s="28"/>
      <c r="L17" s="28"/>
    </row>
    <row r="18" spans="1:12" ht="14.25" customHeight="1">
      <c r="A18" s="28"/>
      <c r="B18" s="28"/>
      <c r="C18" s="28"/>
      <c r="D18" s="28"/>
      <c r="E18" s="28"/>
      <c r="F18" s="28"/>
      <c r="G18" s="28"/>
      <c r="H18" s="28"/>
      <c r="I18" s="28"/>
      <c r="J18" s="28"/>
      <c r="K18" s="28"/>
      <c r="L18" s="28"/>
    </row>
    <row r="19" spans="1:12" ht="14.25" customHeight="1">
      <c r="A19" s="28"/>
      <c r="B19" s="28"/>
      <c r="C19" s="28"/>
      <c r="D19" s="28"/>
      <c r="E19" s="28"/>
      <c r="F19" s="28"/>
      <c r="G19" s="28"/>
      <c r="H19" s="28"/>
      <c r="I19" s="28"/>
      <c r="J19" s="28"/>
      <c r="K19" s="28"/>
      <c r="L19" s="28"/>
    </row>
    <row r="20" spans="1:12" ht="14.25" customHeight="1">
      <c r="A20" s="29" t="s">
        <v>34</v>
      </c>
      <c r="B20" s="28"/>
      <c r="C20" s="28"/>
      <c r="D20" s="28"/>
      <c r="E20" s="28"/>
      <c r="F20" s="28"/>
      <c r="G20" s="28"/>
      <c r="H20" s="28"/>
      <c r="I20" s="28"/>
      <c r="J20" s="28"/>
      <c r="K20" s="28"/>
      <c r="L20" s="28"/>
    </row>
    <row r="21" spans="1:12" ht="14.25" customHeight="1">
      <c r="A21" s="30" t="s">
        <v>35</v>
      </c>
      <c r="B21" s="35" t="s">
        <v>36</v>
      </c>
      <c r="C21" s="36"/>
      <c r="D21" s="36"/>
      <c r="E21" s="36"/>
      <c r="F21" s="36"/>
      <c r="G21" s="36"/>
      <c r="H21" s="36"/>
      <c r="I21" s="28"/>
      <c r="J21" s="28"/>
      <c r="K21" s="28"/>
      <c r="L21" s="28"/>
    </row>
    <row r="22" spans="1:12" ht="14.25" customHeight="1">
      <c r="A22" s="28" t="s">
        <v>37</v>
      </c>
      <c r="B22" s="35" t="s">
        <v>38</v>
      </c>
      <c r="C22" s="36"/>
      <c r="D22" s="36"/>
      <c r="E22" s="36"/>
      <c r="F22" s="36"/>
      <c r="G22" s="36"/>
      <c r="H22" s="36"/>
      <c r="I22" s="28"/>
      <c r="J22" s="28"/>
      <c r="K22" s="28"/>
      <c r="L22" s="28"/>
    </row>
    <row r="23" spans="1:12" ht="14.25" customHeight="1">
      <c r="A23" s="32" t="s">
        <v>39</v>
      </c>
      <c r="B23" s="35" t="s">
        <v>40</v>
      </c>
      <c r="C23" s="36"/>
      <c r="D23" s="36"/>
      <c r="E23" s="36"/>
      <c r="F23" s="36"/>
      <c r="G23" s="36"/>
      <c r="H23" s="36"/>
      <c r="I23" s="28"/>
      <c r="J23" s="28"/>
      <c r="K23" s="28"/>
      <c r="L23" s="28"/>
    </row>
    <row r="24" spans="1:12" ht="14.25" customHeight="1">
      <c r="A24" s="28" t="s">
        <v>41</v>
      </c>
      <c r="B24" s="36" t="s">
        <v>42</v>
      </c>
      <c r="C24" s="36"/>
      <c r="D24" s="36"/>
      <c r="E24" s="36"/>
      <c r="F24" s="36"/>
      <c r="G24" s="36"/>
      <c r="H24" s="36"/>
      <c r="I24" s="28"/>
      <c r="J24" s="28"/>
      <c r="K24" s="28"/>
      <c r="L24" s="28"/>
    </row>
    <row r="25" spans="1:12" ht="14.25" customHeight="1">
      <c r="A25" s="28" t="s">
        <v>43</v>
      </c>
      <c r="B25" s="35" t="s">
        <v>44</v>
      </c>
      <c r="C25" s="36"/>
      <c r="D25" s="36"/>
      <c r="E25" s="36"/>
      <c r="F25" s="36"/>
      <c r="G25" s="36"/>
      <c r="H25" s="36"/>
      <c r="I25" s="28"/>
      <c r="J25" s="28"/>
      <c r="K25" s="28"/>
      <c r="L25" s="28"/>
    </row>
    <row r="26" spans="1:12" ht="14.25" customHeight="1">
      <c r="A26" s="28"/>
      <c r="B26" s="28"/>
      <c r="C26" s="28"/>
      <c r="D26" s="28"/>
      <c r="E26" s="28"/>
      <c r="F26" s="28"/>
      <c r="G26" s="28"/>
      <c r="H26" s="28"/>
      <c r="I26" s="28"/>
      <c r="J26" s="28"/>
      <c r="K26" s="28"/>
      <c r="L26" s="28"/>
    </row>
    <row r="27" spans="1:12" ht="14.25" customHeight="1">
      <c r="A27" s="28"/>
      <c r="B27" s="28"/>
      <c r="C27" s="28"/>
      <c r="D27" s="28"/>
      <c r="E27" s="28"/>
      <c r="F27" s="28"/>
      <c r="G27" s="28"/>
      <c r="H27" s="28"/>
      <c r="I27" s="28"/>
      <c r="J27" s="28"/>
      <c r="K27" s="28"/>
      <c r="L27" s="28"/>
    </row>
    <row r="28" spans="1:12" ht="15" customHeight="1">
      <c r="A28" s="191" t="s">
        <v>137</v>
      </c>
    </row>
    <row r="29" spans="1:12" ht="15" customHeight="1">
      <c r="A29" s="178" t="s">
        <v>140</v>
      </c>
    </row>
    <row r="30" spans="1:12" ht="15" customHeight="1">
      <c r="A30" s="190" t="s">
        <v>141</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H40"/>
  <sheetViews>
    <sheetView showGridLines="0" workbookViewId="0">
      <selection activeCell="G2" sqref="G2:G3"/>
    </sheetView>
  </sheetViews>
  <sheetFormatPr baseColWidth="10" defaultColWidth="14.5" defaultRowHeight="15" customHeight="1" x14ac:dyDescent="0"/>
  <cols>
    <col min="1" max="1" width="12.5" customWidth="1"/>
    <col min="2" max="2" width="11.83203125" customWidth="1"/>
    <col min="3" max="3" width="8.83203125" customWidth="1"/>
    <col min="4" max="4" width="10.33203125" bestFit="1" customWidth="1"/>
    <col min="5" max="5" width="10.5" customWidth="1"/>
    <col min="6" max="6" width="13.1640625" customWidth="1"/>
    <col min="7" max="7" width="12.1640625" customWidth="1"/>
    <col min="8" max="8" width="4.5" customWidth="1"/>
    <col min="9" max="9" width="10.1640625" customWidth="1"/>
    <col min="10" max="10" width="12.5" customWidth="1"/>
    <col min="11" max="11" width="9" customWidth="1"/>
    <col min="12" max="12" width="7.1640625" customWidth="1"/>
    <col min="13" max="13" width="9" customWidth="1"/>
    <col min="14" max="14" width="7.1640625" customWidth="1"/>
    <col min="15" max="15" width="9" customWidth="1"/>
    <col min="16" max="16" width="7.5" customWidth="1"/>
    <col min="17" max="17" width="9" customWidth="1"/>
    <col min="18" max="18" width="7.1640625" customWidth="1"/>
    <col min="19" max="19" width="9" customWidth="1"/>
    <col min="20" max="20" width="8.1640625" customWidth="1"/>
    <col min="21" max="21" width="9" customWidth="1"/>
    <col min="22" max="22" width="7.5" customWidth="1"/>
    <col min="23" max="23" width="9" customWidth="1"/>
    <col min="24" max="24" width="9.1640625" customWidth="1"/>
    <col min="25" max="25" width="9" customWidth="1"/>
    <col min="26" max="26" width="9.5" customWidth="1"/>
    <col min="27" max="27" width="9" customWidth="1"/>
    <col min="28" max="28" width="9.1640625" customWidth="1"/>
    <col min="29" max="29" width="9" customWidth="1"/>
    <col min="30" max="30" width="8.5" customWidth="1"/>
    <col min="31" max="31" width="9" customWidth="1"/>
    <col min="32" max="32" width="8.1640625" customWidth="1"/>
    <col min="33" max="33" width="9" customWidth="1"/>
    <col min="34" max="34" width="8.5" customWidth="1"/>
  </cols>
  <sheetData>
    <row r="1" spans="1:22" ht="14.25" customHeight="1" thickBot="1">
      <c r="A1" s="249" t="s">
        <v>45</v>
      </c>
      <c r="B1" s="240"/>
      <c r="C1" s="240"/>
      <c r="D1" s="240"/>
      <c r="E1" s="240"/>
      <c r="F1" s="240"/>
      <c r="G1" s="240"/>
      <c r="H1" s="240"/>
      <c r="I1" s="240"/>
      <c r="J1" s="250"/>
      <c r="K1" s="37"/>
      <c r="L1" s="37"/>
      <c r="M1" s="253" t="s">
        <v>46</v>
      </c>
      <c r="N1" s="240"/>
      <c r="O1" s="240"/>
      <c r="P1" s="240"/>
      <c r="Q1" s="240"/>
      <c r="R1" s="240"/>
      <c r="S1" s="240"/>
      <c r="T1" s="240"/>
      <c r="U1" s="240"/>
      <c r="V1" s="241"/>
    </row>
    <row r="2" spans="1:22" ht="14.25" customHeight="1">
      <c r="A2" s="254" t="s">
        <v>47</v>
      </c>
      <c r="B2" s="262" t="s">
        <v>48</v>
      </c>
      <c r="C2" s="260" t="s">
        <v>49</v>
      </c>
      <c r="D2" s="260" t="s">
        <v>50</v>
      </c>
      <c r="E2" s="245" t="s">
        <v>51</v>
      </c>
      <c r="F2" s="245" t="s">
        <v>52</v>
      </c>
      <c r="G2" s="245" t="s">
        <v>53</v>
      </c>
      <c r="H2" s="245" t="s">
        <v>54</v>
      </c>
      <c r="I2" s="245" t="s">
        <v>55</v>
      </c>
      <c r="J2" s="247" t="s">
        <v>56</v>
      </c>
      <c r="K2" s="244" t="s">
        <v>125</v>
      </c>
      <c r="L2" s="243"/>
      <c r="M2" s="242" t="s">
        <v>35</v>
      </c>
      <c r="N2" s="243"/>
      <c r="O2" s="252" t="s">
        <v>37</v>
      </c>
      <c r="P2" s="243"/>
      <c r="Q2" s="242" t="s">
        <v>39</v>
      </c>
      <c r="R2" s="243"/>
      <c r="S2" s="252" t="s">
        <v>41</v>
      </c>
      <c r="T2" s="243"/>
      <c r="U2" s="242" t="s">
        <v>57</v>
      </c>
      <c r="V2" s="243"/>
    </row>
    <row r="3" spans="1:22" ht="29.25" customHeight="1" thickBot="1">
      <c r="A3" s="255"/>
      <c r="B3" s="263"/>
      <c r="C3" s="261"/>
      <c r="D3" s="261"/>
      <c r="E3" s="246"/>
      <c r="F3" s="246"/>
      <c r="G3" s="246"/>
      <c r="H3" s="246"/>
      <c r="I3" s="246"/>
      <c r="J3" s="248"/>
      <c r="K3" s="38" t="s">
        <v>58</v>
      </c>
      <c r="L3" s="39" t="s">
        <v>59</v>
      </c>
      <c r="M3" s="40" t="s">
        <v>58</v>
      </c>
      <c r="N3" s="41" t="s">
        <v>59</v>
      </c>
      <c r="O3" s="38" t="s">
        <v>58</v>
      </c>
      <c r="P3" s="39" t="s">
        <v>59</v>
      </c>
      <c r="Q3" s="40" t="s">
        <v>58</v>
      </c>
      <c r="R3" s="41" t="s">
        <v>59</v>
      </c>
      <c r="S3" s="38" t="s">
        <v>58</v>
      </c>
      <c r="T3" s="39" t="s">
        <v>59</v>
      </c>
      <c r="U3" s="40" t="s">
        <v>58</v>
      </c>
      <c r="V3" s="41" t="s">
        <v>59</v>
      </c>
    </row>
    <row r="4" spans="1:22" ht="14.25" customHeight="1" thickBot="1">
      <c r="A4" s="249" t="s">
        <v>60</v>
      </c>
      <c r="B4" s="240"/>
      <c r="C4" s="240"/>
      <c r="D4" s="240"/>
      <c r="E4" s="240"/>
      <c r="F4" s="240"/>
      <c r="G4" s="240"/>
      <c r="H4" s="240"/>
      <c r="I4" s="240"/>
      <c r="J4" s="240"/>
      <c r="K4" s="251"/>
      <c r="L4" s="240"/>
      <c r="M4" s="240"/>
      <c r="N4" s="240"/>
      <c r="O4" s="240"/>
      <c r="P4" s="240"/>
      <c r="Q4" s="240"/>
      <c r="R4" s="240"/>
      <c r="S4" s="240"/>
      <c r="T4" s="240"/>
      <c r="U4" s="240"/>
      <c r="V4" s="240"/>
    </row>
    <row r="5" spans="1:22" ht="14.25" customHeight="1" thickBot="1">
      <c r="A5" s="42" t="s">
        <v>61</v>
      </c>
      <c r="B5" s="43" t="s">
        <v>41</v>
      </c>
      <c r="C5" s="44">
        <v>3.3</v>
      </c>
      <c r="D5" s="44">
        <v>5.1999999999999998E-2</v>
      </c>
      <c r="E5" s="45">
        <f t="shared" ref="E5:E14" si="0">C5*D5</f>
        <v>0.17159999999999997</v>
      </c>
      <c r="F5" s="45">
        <v>5</v>
      </c>
      <c r="G5" s="45">
        <f t="shared" ref="G5:G14" si="1">(E5*F5*(0.01))+E5</f>
        <v>0.18017999999999998</v>
      </c>
      <c r="H5" s="46">
        <v>1</v>
      </c>
      <c r="I5" s="47"/>
      <c r="J5" s="47">
        <f t="shared" ref="J5:J14" si="2">G5*H5</f>
        <v>0.18017999999999998</v>
      </c>
      <c r="K5" s="48">
        <v>1</v>
      </c>
      <c r="L5" s="49">
        <f>K5*$J5*'Notes &amp; Rules'!$B$6</f>
        <v>0.36035999999999996</v>
      </c>
      <c r="M5" s="50">
        <v>1</v>
      </c>
      <c r="N5" s="51">
        <f>M5*$J5*'Notes &amp; Rules'!$B$6</f>
        <v>0.36035999999999996</v>
      </c>
      <c r="O5" s="52">
        <v>1</v>
      </c>
      <c r="P5" s="49">
        <f>O5*$J5*'Notes &amp; Rules'!$B$6</f>
        <v>0.36035999999999996</v>
      </c>
      <c r="Q5" s="50">
        <v>1</v>
      </c>
      <c r="R5" s="51">
        <f>Q5*$J5*'Notes &amp; Rules'!$B$6</f>
        <v>0.36035999999999996</v>
      </c>
      <c r="S5" s="52">
        <v>1</v>
      </c>
      <c r="T5" s="49">
        <f>S5*$J5*'Notes &amp; Rules'!$B$6</f>
        <v>0.36035999999999996</v>
      </c>
      <c r="U5" s="53">
        <v>1</v>
      </c>
      <c r="V5" s="54">
        <f>U5*$J5*'Notes &amp; Rules'!$B$6</f>
        <v>0.36035999999999996</v>
      </c>
    </row>
    <row r="6" spans="1:22" ht="14.25" customHeight="1" thickBot="1">
      <c r="A6" s="256" t="s">
        <v>62</v>
      </c>
      <c r="B6" s="43" t="s">
        <v>63</v>
      </c>
      <c r="C6" s="44">
        <v>3.3</v>
      </c>
      <c r="D6" s="44">
        <v>0.8</v>
      </c>
      <c r="E6" s="45">
        <f t="shared" si="0"/>
        <v>2.64</v>
      </c>
      <c r="F6" s="55">
        <v>15</v>
      </c>
      <c r="G6" s="45">
        <f t="shared" si="1"/>
        <v>3.036</v>
      </c>
      <c r="H6" s="46">
        <v>1</v>
      </c>
      <c r="I6" s="56"/>
      <c r="J6" s="42">
        <f t="shared" si="2"/>
        <v>3.036</v>
      </c>
      <c r="K6" s="57">
        <v>1</v>
      </c>
      <c r="L6" s="58">
        <f>K6*$J6*'Notes &amp; Rules'!$B$6</f>
        <v>6.0720000000000001</v>
      </c>
      <c r="M6" s="53">
        <v>0</v>
      </c>
      <c r="N6" s="59">
        <f>M6*$J6*'Notes &amp; Rules'!$B$6</f>
        <v>0</v>
      </c>
      <c r="O6" s="60">
        <v>0.1</v>
      </c>
      <c r="P6" s="61">
        <f>O6*$J6*'Notes &amp; Rules'!$B$6</f>
        <v>0.60720000000000007</v>
      </c>
      <c r="Q6" s="53">
        <v>0.1</v>
      </c>
      <c r="R6" s="59">
        <f>Q6*$J6*'Notes &amp; Rules'!$B$6</f>
        <v>0.60720000000000007</v>
      </c>
      <c r="S6" s="60">
        <v>0.1</v>
      </c>
      <c r="T6" s="61">
        <f>S6*$J6*'Notes &amp; Rules'!$B$6</f>
        <v>0.60720000000000007</v>
      </c>
      <c r="U6" s="53">
        <v>0.1</v>
      </c>
      <c r="V6" s="62">
        <f>U6*$J6*'Notes &amp; Rules'!$B$6</f>
        <v>0.60720000000000007</v>
      </c>
    </row>
    <row r="7" spans="1:22" ht="14.25" customHeight="1" thickBot="1">
      <c r="A7" s="258"/>
      <c r="B7" s="63" t="s">
        <v>64</v>
      </c>
      <c r="C7" s="64">
        <v>3.3</v>
      </c>
      <c r="D7" s="64">
        <v>5.5E-2</v>
      </c>
      <c r="E7" s="65">
        <f t="shared" si="0"/>
        <v>0.18149999999999999</v>
      </c>
      <c r="F7" s="66">
        <v>15</v>
      </c>
      <c r="G7" s="65">
        <f t="shared" si="1"/>
        <v>0.20872499999999999</v>
      </c>
      <c r="H7" s="67">
        <v>1</v>
      </c>
      <c r="I7" s="68"/>
      <c r="J7" s="42">
        <f t="shared" si="2"/>
        <v>0.20872499999999999</v>
      </c>
      <c r="K7" s="69">
        <v>1</v>
      </c>
      <c r="L7" s="70">
        <f>K7*$J7*'Notes &amp; Rules'!$B$6</f>
        <v>0.41744999999999999</v>
      </c>
      <c r="M7" s="71">
        <v>0</v>
      </c>
      <c r="N7" s="72">
        <f>M7*$J7*'Notes &amp; Rules'!$B$6</f>
        <v>0</v>
      </c>
      <c r="O7" s="73">
        <v>1</v>
      </c>
      <c r="P7" s="74">
        <f>O7*$J7*'Notes &amp; Rules'!$B$6</f>
        <v>0.41744999999999999</v>
      </c>
      <c r="Q7" s="71">
        <v>1</v>
      </c>
      <c r="R7" s="72">
        <f>Q7*$J7*'Notes &amp; Rules'!$B$6</f>
        <v>0.41744999999999999</v>
      </c>
      <c r="S7" s="73">
        <v>1</v>
      </c>
      <c r="T7" s="74">
        <f>S7*$J7*'Notes &amp; Rules'!$B$6</f>
        <v>0.41744999999999999</v>
      </c>
      <c r="U7" s="71">
        <v>1</v>
      </c>
      <c r="V7" s="75">
        <f>U7*$J7*'Notes &amp; Rules'!$B$6</f>
        <v>0.41744999999999999</v>
      </c>
    </row>
    <row r="8" spans="1:22" ht="14.25" customHeight="1" thickBot="1">
      <c r="A8" s="256" t="s">
        <v>65</v>
      </c>
      <c r="B8" s="76" t="s">
        <v>66</v>
      </c>
      <c r="C8" s="77">
        <v>3.3</v>
      </c>
      <c r="D8" s="78">
        <v>4.7899999999999999E-4</v>
      </c>
      <c r="E8" s="79">
        <f t="shared" si="0"/>
        <v>1.5806999999999998E-3</v>
      </c>
      <c r="F8" s="80">
        <v>15</v>
      </c>
      <c r="G8" s="45">
        <f t="shared" si="1"/>
        <v>1.8178049999999998E-3</v>
      </c>
      <c r="H8" s="81">
        <v>1</v>
      </c>
      <c r="I8" s="42"/>
      <c r="J8" s="47">
        <f t="shared" si="2"/>
        <v>1.8178049999999998E-3</v>
      </c>
      <c r="K8" s="82">
        <v>0</v>
      </c>
      <c r="L8" s="83">
        <f>K8*$J8*'Notes &amp; Rules'!$B$6</f>
        <v>0</v>
      </c>
      <c r="M8" s="84">
        <v>0</v>
      </c>
      <c r="N8" s="85">
        <f>M8*$J8*'Notes &amp; Rules'!$B$6</f>
        <v>0</v>
      </c>
      <c r="O8" s="86">
        <v>0</v>
      </c>
      <c r="P8" s="83">
        <f>O8*$J8*'Notes &amp; Rules'!$B$6</f>
        <v>0</v>
      </c>
      <c r="Q8" s="87">
        <v>1</v>
      </c>
      <c r="R8" s="85">
        <f>Q8*$J8*'Notes &amp; Rules'!$B$6</f>
        <v>3.6356099999999996E-3</v>
      </c>
      <c r="S8" s="88">
        <v>1</v>
      </c>
      <c r="T8" s="83">
        <f>S8*$J8*'Notes &amp; Rules'!$B$6</f>
        <v>3.6356099999999996E-3</v>
      </c>
      <c r="U8" s="87">
        <v>1</v>
      </c>
      <c r="V8" s="89">
        <f>U8*$J8*'Notes &amp; Rules'!$B$6</f>
        <v>3.6356099999999996E-3</v>
      </c>
    </row>
    <row r="9" spans="1:22" ht="14.25" customHeight="1">
      <c r="A9" s="257"/>
      <c r="B9" s="90" t="s">
        <v>67</v>
      </c>
      <c r="C9" s="44">
        <v>3.3</v>
      </c>
      <c r="D9" s="91">
        <v>2.7000000000000001E-3</v>
      </c>
      <c r="E9" s="79">
        <f t="shared" si="0"/>
        <v>8.9099999999999995E-3</v>
      </c>
      <c r="F9" s="55">
        <v>15</v>
      </c>
      <c r="G9" s="45">
        <f t="shared" si="1"/>
        <v>1.0246499999999999E-2</v>
      </c>
      <c r="H9" s="46">
        <v>1</v>
      </c>
      <c r="I9" s="56"/>
      <c r="J9" s="92">
        <f t="shared" si="2"/>
        <v>1.0246499999999999E-2</v>
      </c>
      <c r="K9" s="57">
        <v>0</v>
      </c>
      <c r="L9" s="61">
        <f>K9*$J9*'Notes &amp; Rules'!$B$6</f>
        <v>0</v>
      </c>
      <c r="M9" s="53">
        <v>0</v>
      </c>
      <c r="N9" s="59">
        <f>M9*$J9*'Notes &amp; Rules'!$B$6</f>
        <v>0</v>
      </c>
      <c r="O9" s="60">
        <v>1</v>
      </c>
      <c r="P9" s="61">
        <f>O9*$J9*'Notes &amp; Rules'!$B$6</f>
        <v>2.0492999999999997E-2</v>
      </c>
      <c r="Q9" s="53">
        <v>1</v>
      </c>
      <c r="R9" s="59">
        <f>Q9*$J9*'Notes &amp; Rules'!$B$6</f>
        <v>2.0492999999999997E-2</v>
      </c>
      <c r="S9" s="60">
        <v>1</v>
      </c>
      <c r="T9" s="61">
        <f>S9*$J9*'Notes &amp; Rules'!$B$6</f>
        <v>2.0492999999999997E-2</v>
      </c>
      <c r="U9" s="53">
        <v>1</v>
      </c>
      <c r="V9" s="62">
        <f>U9*$J9*'Notes &amp; Rules'!$B$6</f>
        <v>2.0492999999999997E-2</v>
      </c>
    </row>
    <row r="10" spans="1:22" ht="28.5" customHeight="1">
      <c r="A10" s="257"/>
      <c r="B10" s="93" t="s">
        <v>68</v>
      </c>
      <c r="C10" s="64">
        <v>3.3</v>
      </c>
      <c r="D10" s="94">
        <v>9.9999999999999995E-7</v>
      </c>
      <c r="E10" s="94">
        <f t="shared" si="0"/>
        <v>3.2999999999999997E-6</v>
      </c>
      <c r="F10" s="65">
        <v>15</v>
      </c>
      <c r="G10" s="65">
        <f t="shared" si="1"/>
        <v>3.7949999999999997E-6</v>
      </c>
      <c r="H10" s="67">
        <v>1</v>
      </c>
      <c r="I10" s="95"/>
      <c r="J10" s="96">
        <f t="shared" si="2"/>
        <v>3.7949999999999997E-6</v>
      </c>
      <c r="K10" s="69">
        <v>0</v>
      </c>
      <c r="L10" s="74">
        <f>K10*$J10*'Notes &amp; Rules'!$B$6</f>
        <v>0</v>
      </c>
      <c r="M10" s="71">
        <v>0</v>
      </c>
      <c r="N10" s="72">
        <f>M10*$J10*'Notes &amp; Rules'!$B$6</f>
        <v>0</v>
      </c>
      <c r="O10" s="73">
        <v>0.5</v>
      </c>
      <c r="P10" s="74">
        <f>O10*$J10*'Notes &amp; Rules'!$B$6</f>
        <v>3.7949999999999997E-6</v>
      </c>
      <c r="Q10" s="97">
        <v>1</v>
      </c>
      <c r="R10" s="72">
        <f>Q10*$J10*'Notes &amp; Rules'!$B$6</f>
        <v>7.5899999999999993E-6</v>
      </c>
      <c r="S10" s="73">
        <v>0.5</v>
      </c>
      <c r="T10" s="74">
        <f>S10*$J10*'Notes &amp; Rules'!$B$6</f>
        <v>3.7949999999999997E-6</v>
      </c>
      <c r="U10" s="97">
        <v>1</v>
      </c>
      <c r="V10" s="98">
        <f>U10*$J10*'Notes &amp; Rules'!$B$6</f>
        <v>7.5899999999999993E-6</v>
      </c>
    </row>
    <row r="11" spans="1:22" ht="14.25" customHeight="1" thickBot="1">
      <c r="A11" s="258"/>
      <c r="B11" s="99" t="s">
        <v>69</v>
      </c>
      <c r="C11" s="100">
        <v>3.3</v>
      </c>
      <c r="D11" s="101">
        <v>1.66E-6</v>
      </c>
      <c r="E11" s="101">
        <f t="shared" si="0"/>
        <v>5.4779999999999999E-6</v>
      </c>
      <c r="F11" s="102">
        <v>15</v>
      </c>
      <c r="G11" s="102">
        <f t="shared" si="1"/>
        <v>6.2997E-6</v>
      </c>
      <c r="H11" s="103">
        <v>3</v>
      </c>
      <c r="I11" s="68"/>
      <c r="J11" s="104">
        <f t="shared" si="2"/>
        <v>1.88991E-5</v>
      </c>
      <c r="K11" s="69">
        <v>0</v>
      </c>
      <c r="L11" s="105">
        <f>K11*$J11*'Notes &amp; Rules'!$B$6</f>
        <v>0</v>
      </c>
      <c r="M11" s="71">
        <v>0</v>
      </c>
      <c r="N11" s="106">
        <f>M11*$J11*'Notes &amp; Rules'!$B$6</f>
        <v>0</v>
      </c>
      <c r="O11" s="73">
        <v>0.05</v>
      </c>
      <c r="P11" s="105">
        <f>O11*$J11*'Notes &amp; Rules'!$B$6</f>
        <v>1.8899100000000002E-6</v>
      </c>
      <c r="Q11" s="97">
        <v>1</v>
      </c>
      <c r="R11" s="106">
        <f>Q11*$J11*'Notes &amp; Rules'!$B$6</f>
        <v>3.77982E-5</v>
      </c>
      <c r="S11" s="73">
        <v>0.05</v>
      </c>
      <c r="T11" s="105">
        <f>S11*$J11*'Notes &amp; Rules'!$B$6</f>
        <v>1.8899100000000002E-6</v>
      </c>
      <c r="U11" s="97">
        <v>1</v>
      </c>
      <c r="V11" s="107">
        <f>U11*$J11*'Notes &amp; Rules'!$B$6</f>
        <v>3.77982E-5</v>
      </c>
    </row>
    <row r="12" spans="1:22" ht="14.25" customHeight="1">
      <c r="A12" s="256" t="s">
        <v>70</v>
      </c>
      <c r="B12" s="43" t="s">
        <v>71</v>
      </c>
      <c r="C12" s="44">
        <v>3.3</v>
      </c>
      <c r="D12" s="91">
        <v>2E-3</v>
      </c>
      <c r="E12" s="79">
        <f t="shared" si="0"/>
        <v>6.6E-3</v>
      </c>
      <c r="F12" s="45">
        <v>5</v>
      </c>
      <c r="G12" s="45">
        <f t="shared" si="1"/>
        <v>6.9300000000000004E-3</v>
      </c>
      <c r="H12" s="46">
        <v>1</v>
      </c>
      <c r="I12" s="56"/>
      <c r="J12" s="92">
        <f t="shared" si="2"/>
        <v>6.9300000000000004E-3</v>
      </c>
      <c r="K12" s="57">
        <v>1</v>
      </c>
      <c r="L12" s="61">
        <f>K12*$J12*'Notes &amp; Rules'!$B$6</f>
        <v>1.3860000000000001E-2</v>
      </c>
      <c r="M12" s="53">
        <v>1</v>
      </c>
      <c r="N12" s="59">
        <f>M12*$J12*'Notes &amp; Rules'!$B$6</f>
        <v>1.3860000000000001E-2</v>
      </c>
      <c r="O12" s="60">
        <v>1</v>
      </c>
      <c r="P12" s="61">
        <f>O12*$J12*'Notes &amp; Rules'!$B$6</f>
        <v>1.3860000000000001E-2</v>
      </c>
      <c r="Q12" s="53">
        <v>1</v>
      </c>
      <c r="R12" s="59">
        <f>Q12*$J12*'Notes &amp; Rules'!$B$6</f>
        <v>1.3860000000000001E-2</v>
      </c>
      <c r="S12" s="60">
        <v>1</v>
      </c>
      <c r="T12" s="61">
        <f>S12*$J12*'Notes &amp; Rules'!$B$6</f>
        <v>1.3860000000000001E-2</v>
      </c>
      <c r="U12" s="53">
        <v>1</v>
      </c>
      <c r="V12" s="62">
        <f>U12*$J12*'Notes &amp; Rules'!$B$6</f>
        <v>1.3860000000000001E-2</v>
      </c>
    </row>
    <row r="13" spans="1:22" ht="14.25" customHeight="1">
      <c r="A13" s="257"/>
      <c r="B13" s="63" t="s">
        <v>72</v>
      </c>
      <c r="C13" s="64">
        <v>3.3</v>
      </c>
      <c r="D13" s="64">
        <v>0.66</v>
      </c>
      <c r="E13" s="94">
        <f t="shared" si="0"/>
        <v>2.1779999999999999</v>
      </c>
      <c r="F13" s="65">
        <v>10</v>
      </c>
      <c r="G13" s="65">
        <f t="shared" si="1"/>
        <v>2.3957999999999999</v>
      </c>
      <c r="H13" s="108">
        <v>4</v>
      </c>
      <c r="I13" s="68"/>
      <c r="J13" s="96">
        <f>G13*H13</f>
        <v>9.5831999999999997</v>
      </c>
      <c r="K13" s="69">
        <v>0</v>
      </c>
      <c r="L13" s="74">
        <f>K13*$J13*'Notes &amp; Rules'!$B$6</f>
        <v>0</v>
      </c>
      <c r="M13" s="71">
        <v>0</v>
      </c>
      <c r="N13" s="72">
        <f>M13*$J13*'Notes &amp; Rules'!$B$6</f>
        <v>0</v>
      </c>
      <c r="O13" s="109">
        <v>0.01</v>
      </c>
      <c r="P13" s="74">
        <f>O13*$J13*'Notes &amp; Rules'!$B$6</f>
        <v>0.191664</v>
      </c>
      <c r="Q13" s="71">
        <v>0</v>
      </c>
      <c r="R13" s="72">
        <f>Q13*$J13*'Notes &amp; Rules'!$B$6</f>
        <v>0</v>
      </c>
      <c r="S13" s="73">
        <v>0</v>
      </c>
      <c r="T13" s="74">
        <f>S13*$J13*'Notes &amp; Rules'!$B$6</f>
        <v>0</v>
      </c>
      <c r="U13" s="71">
        <v>0</v>
      </c>
      <c r="V13" s="98">
        <f>U13*$J13*'Notes &amp; Rules'!$B$6</f>
        <v>0</v>
      </c>
    </row>
    <row r="14" spans="1:22" ht="14.25" customHeight="1" thickBot="1">
      <c r="A14" s="258"/>
      <c r="B14" s="110" t="s">
        <v>73</v>
      </c>
      <c r="C14" s="111">
        <v>5</v>
      </c>
      <c r="D14" s="111">
        <v>0.2</v>
      </c>
      <c r="E14" s="101">
        <f t="shared" si="0"/>
        <v>1</v>
      </c>
      <c r="F14" s="112">
        <v>5</v>
      </c>
      <c r="G14" s="112">
        <f t="shared" si="1"/>
        <v>1.05</v>
      </c>
      <c r="H14" s="113">
        <v>3</v>
      </c>
      <c r="I14" s="114"/>
      <c r="J14" s="104">
        <f t="shared" si="2"/>
        <v>3.1500000000000004</v>
      </c>
      <c r="K14" s="115">
        <v>0.1</v>
      </c>
      <c r="L14" s="116">
        <f>K14*$J14*'Notes &amp; Rules'!$B$6</f>
        <v>0.63000000000000012</v>
      </c>
      <c r="M14" s="117">
        <v>0.1</v>
      </c>
      <c r="N14" s="118">
        <f>M14*$J14*'Notes &amp; Rules'!$B$6</f>
        <v>0.63000000000000012</v>
      </c>
      <c r="O14" s="119">
        <v>0.1</v>
      </c>
      <c r="P14" s="116">
        <f>O14*$J14*'Notes &amp; Rules'!$B$6</f>
        <v>0.63000000000000012</v>
      </c>
      <c r="Q14" s="117">
        <v>0.1</v>
      </c>
      <c r="R14" s="118">
        <f>Q14*$J14*'Notes &amp; Rules'!$B$6</f>
        <v>0.63000000000000012</v>
      </c>
      <c r="S14" s="119">
        <v>0.1</v>
      </c>
      <c r="T14" s="116">
        <f>S14*$J14*'Notes &amp; Rules'!$B$6</f>
        <v>0.63000000000000012</v>
      </c>
      <c r="U14" s="117">
        <v>0.1</v>
      </c>
      <c r="V14" s="75">
        <f>U14*$J14*'Notes &amp; Rules'!$B$6</f>
        <v>0.63000000000000012</v>
      </c>
    </row>
    <row r="15" spans="1:22" ht="14.25" customHeight="1" thickBot="1">
      <c r="A15" s="249" t="s">
        <v>74</v>
      </c>
      <c r="B15" s="240"/>
      <c r="C15" s="240"/>
      <c r="D15" s="240"/>
      <c r="E15" s="240"/>
      <c r="F15" s="240"/>
      <c r="G15" s="240"/>
      <c r="H15" s="240"/>
      <c r="I15" s="240"/>
      <c r="J15" s="240"/>
      <c r="K15" s="37"/>
      <c r="L15" s="37"/>
      <c r="M15" s="239"/>
      <c r="N15" s="240"/>
      <c r="O15" s="240"/>
      <c r="P15" s="240"/>
      <c r="Q15" s="240"/>
      <c r="R15" s="240"/>
      <c r="S15" s="240"/>
      <c r="T15" s="240"/>
      <c r="U15" s="240"/>
      <c r="V15" s="241"/>
    </row>
    <row r="16" spans="1:22" ht="14.25" customHeight="1">
      <c r="A16" s="256" t="s">
        <v>74</v>
      </c>
      <c r="B16" s="120" t="s">
        <v>75</v>
      </c>
      <c r="C16" s="44">
        <v>3.3</v>
      </c>
      <c r="D16" s="91">
        <v>2.2727000000000001E-2</v>
      </c>
      <c r="E16" s="79">
        <f t="shared" ref="E16:E17" si="3">C16*D16</f>
        <v>7.4999099999999999E-2</v>
      </c>
      <c r="F16" s="55">
        <v>15</v>
      </c>
      <c r="G16" s="45">
        <f t="shared" ref="G16:G19" si="4">(E16*F16*(0.01))+E16</f>
        <v>8.6248964999999997E-2</v>
      </c>
      <c r="H16" s="46">
        <v>1</v>
      </c>
      <c r="I16" s="121"/>
      <c r="J16" s="92">
        <f t="shared" ref="J16:J19" si="5">G16*H16</f>
        <v>8.6248964999999997E-2</v>
      </c>
      <c r="K16" s="57">
        <v>0</v>
      </c>
      <c r="L16" s="58">
        <f>K16*$J16*'Notes &amp; Rules'!$B$6</f>
        <v>0</v>
      </c>
      <c r="M16" s="53">
        <v>0</v>
      </c>
      <c r="N16" s="59">
        <f>M16*$J16*'Notes &amp; Rules'!$B$6</f>
        <v>0</v>
      </c>
      <c r="O16" s="60">
        <v>0</v>
      </c>
      <c r="P16" s="61">
        <f t="shared" ref="P16:P19" si="6">O16*$J16</f>
        <v>0</v>
      </c>
      <c r="Q16" s="53">
        <v>0</v>
      </c>
      <c r="R16" s="59">
        <f>Q16*$J16*'Notes &amp; Rules'!$B$6</f>
        <v>0</v>
      </c>
      <c r="S16" s="60">
        <v>0</v>
      </c>
      <c r="T16" s="61">
        <f>S16*$J16*'Notes &amp; Rules'!$B$6</f>
        <v>0</v>
      </c>
      <c r="U16" s="53">
        <v>1</v>
      </c>
      <c r="V16" s="62">
        <f>U16*$J16*'Notes &amp; Rules'!$B$6</f>
        <v>0.17249792999999999</v>
      </c>
    </row>
    <row r="17" spans="1:34" ht="14.25" customHeight="1" thickBot="1">
      <c r="A17" s="258"/>
      <c r="B17" s="93" t="s">
        <v>76</v>
      </c>
      <c r="C17" s="64">
        <v>7.5</v>
      </c>
      <c r="D17" s="122">
        <v>9.8299999999999998E-2</v>
      </c>
      <c r="E17" s="101">
        <f t="shared" si="3"/>
        <v>0.73724999999999996</v>
      </c>
      <c r="F17" s="65">
        <v>15</v>
      </c>
      <c r="G17" s="65">
        <f t="shared" si="4"/>
        <v>0.84783750000000002</v>
      </c>
      <c r="H17" s="67">
        <v>1</v>
      </c>
      <c r="I17" s="123"/>
      <c r="J17" s="96">
        <f t="shared" si="5"/>
        <v>0.84783750000000002</v>
      </c>
      <c r="K17" s="69">
        <v>0</v>
      </c>
      <c r="L17" s="70">
        <f>K17*$J17*'Notes &amp; Rules'!$B$6</f>
        <v>0</v>
      </c>
      <c r="M17" s="71">
        <v>0</v>
      </c>
      <c r="N17" s="72">
        <f>M17*$J17*'Notes &amp; Rules'!$B$6</f>
        <v>0</v>
      </c>
      <c r="O17" s="73">
        <v>0</v>
      </c>
      <c r="P17" s="74">
        <f t="shared" si="6"/>
        <v>0</v>
      </c>
      <c r="Q17" s="71">
        <v>0</v>
      </c>
      <c r="R17" s="72">
        <f>Q17*$J17*'Notes &amp; Rules'!$B$6</f>
        <v>0</v>
      </c>
      <c r="S17" s="73">
        <v>0</v>
      </c>
      <c r="T17" s="74">
        <f>S17*$J17*'Notes &amp; Rules'!$B$6</f>
        <v>0</v>
      </c>
      <c r="U17" s="97">
        <v>1</v>
      </c>
      <c r="V17" s="75">
        <f>U17*$J17*'Notes &amp; Rules'!$B$6</f>
        <v>1.695675</v>
      </c>
    </row>
    <row r="18" spans="1:34" ht="28.5" customHeight="1">
      <c r="A18" s="259"/>
      <c r="B18" s="43"/>
      <c r="C18" s="124"/>
      <c r="D18" s="124"/>
      <c r="E18" s="45"/>
      <c r="F18" s="45">
        <v>25</v>
      </c>
      <c r="G18" s="45">
        <f t="shared" si="4"/>
        <v>0</v>
      </c>
      <c r="H18" s="46">
        <v>1</v>
      </c>
      <c r="I18" s="121"/>
      <c r="J18" s="92">
        <f t="shared" si="5"/>
        <v>0</v>
      </c>
      <c r="K18" s="57">
        <v>0</v>
      </c>
      <c r="L18" s="58">
        <f>K18*$J18*'Notes &amp; Rules'!$B$6</f>
        <v>0</v>
      </c>
      <c r="M18" s="53">
        <v>0</v>
      </c>
      <c r="N18" s="59">
        <f>M18*$J18*'Notes &amp; Rules'!$B$6</f>
        <v>0</v>
      </c>
      <c r="O18" s="60">
        <v>0</v>
      </c>
      <c r="P18" s="61">
        <f t="shared" si="6"/>
        <v>0</v>
      </c>
      <c r="Q18" s="53">
        <v>0</v>
      </c>
      <c r="R18" s="59">
        <f>Q18*$J18*'Notes &amp; Rules'!$B$6</f>
        <v>0</v>
      </c>
      <c r="S18" s="60">
        <v>0</v>
      </c>
      <c r="T18" s="61">
        <f>S18*$J18*'Notes &amp; Rules'!$B$6</f>
        <v>0</v>
      </c>
      <c r="U18" s="53">
        <v>0.15</v>
      </c>
      <c r="V18" s="62">
        <f>U18*$J18*'Notes &amp; Rules'!$B$6</f>
        <v>0</v>
      </c>
    </row>
    <row r="19" spans="1:34" ht="14.25" customHeight="1" thickBot="1">
      <c r="A19" s="258"/>
      <c r="B19" s="63"/>
      <c r="C19" s="125"/>
      <c r="D19" s="125"/>
      <c r="E19" s="65"/>
      <c r="F19" s="65">
        <v>15</v>
      </c>
      <c r="G19" s="65">
        <f t="shared" si="4"/>
        <v>0</v>
      </c>
      <c r="H19" s="108">
        <v>1</v>
      </c>
      <c r="I19" s="123"/>
      <c r="J19" s="126">
        <f t="shared" si="5"/>
        <v>0</v>
      </c>
      <c r="K19" s="69">
        <v>0</v>
      </c>
      <c r="L19" s="70">
        <f>K19*$J19*'Notes &amp; Rules'!$B$6</f>
        <v>0</v>
      </c>
      <c r="M19" s="71">
        <v>0</v>
      </c>
      <c r="N19" s="72">
        <f>M19*$J19*'Notes &amp; Rules'!$B$6</f>
        <v>0</v>
      </c>
      <c r="O19" s="73">
        <v>0</v>
      </c>
      <c r="P19" s="74">
        <f t="shared" si="6"/>
        <v>0</v>
      </c>
      <c r="Q19" s="71">
        <v>0</v>
      </c>
      <c r="R19" s="72">
        <f>Q19*$J19*'Notes &amp; Rules'!$B$6</f>
        <v>0</v>
      </c>
      <c r="S19" s="73">
        <v>0</v>
      </c>
      <c r="T19" s="74">
        <f>S19*$J19*'Notes &amp; Rules'!$B$6</f>
        <v>0</v>
      </c>
      <c r="U19" s="71">
        <v>0.15</v>
      </c>
      <c r="V19" s="75">
        <f>U19*$J19*'Notes &amp; Rules'!$B$6</f>
        <v>0</v>
      </c>
    </row>
    <row r="20" spans="1:34" ht="14.25" customHeight="1" thickBot="1">
      <c r="A20" s="280" t="s">
        <v>77</v>
      </c>
      <c r="B20" s="240"/>
      <c r="C20" s="240"/>
      <c r="D20" s="240"/>
      <c r="E20" s="240"/>
      <c r="F20" s="240"/>
      <c r="G20" s="240"/>
      <c r="H20" s="240"/>
      <c r="I20" s="240"/>
      <c r="J20" s="250"/>
      <c r="K20" s="277">
        <f>SUM(L5:L18)</f>
        <v>7.4936699999999998</v>
      </c>
      <c r="L20" s="250"/>
      <c r="M20" s="277">
        <f>SUM(N5:N18)</f>
        <v>1.0042200000000001</v>
      </c>
      <c r="N20" s="250"/>
      <c r="O20" s="278">
        <f>SUM(P5:P18)</f>
        <v>2.2410326849100004</v>
      </c>
      <c r="P20" s="250"/>
      <c r="Q20" s="279">
        <f>SUM(R5:R18)</f>
        <v>2.0530439981999997</v>
      </c>
      <c r="R20" s="250"/>
      <c r="S20" s="278">
        <f>SUM(T5:T18)</f>
        <v>2.05300429491</v>
      </c>
      <c r="T20" s="250"/>
      <c r="U20" s="279">
        <f>SUM(V5:V18)</f>
        <v>3.9212169281999998</v>
      </c>
      <c r="V20" s="250"/>
    </row>
    <row r="21" spans="1:34" ht="14.25" customHeight="1">
      <c r="A21" s="272" t="s">
        <v>139</v>
      </c>
      <c r="B21" s="265"/>
      <c r="C21" s="265"/>
      <c r="D21" s="265"/>
      <c r="E21" s="265"/>
      <c r="F21" s="265"/>
      <c r="G21" s="265"/>
      <c r="H21" s="265"/>
      <c r="I21" s="265"/>
      <c r="J21" s="273"/>
      <c r="K21" s="264" t="s">
        <v>152</v>
      </c>
      <c r="L21" s="265"/>
      <c r="M21" s="265"/>
      <c r="N21" s="265"/>
      <c r="O21" s="265"/>
      <c r="P21" s="265"/>
      <c r="Q21" s="265"/>
      <c r="R21" s="265"/>
      <c r="S21" s="265"/>
      <c r="T21" s="265"/>
      <c r="U21" s="265"/>
      <c r="V21" s="266"/>
      <c r="W21" s="28"/>
      <c r="X21" s="28"/>
      <c r="Y21" s="28"/>
      <c r="Z21" s="28"/>
      <c r="AA21" s="28"/>
      <c r="AB21" s="28"/>
      <c r="AC21" s="28"/>
      <c r="AD21" s="28"/>
      <c r="AE21" s="28"/>
      <c r="AF21" s="28"/>
      <c r="AG21" s="28"/>
      <c r="AH21" s="28"/>
    </row>
    <row r="22" spans="1:34" ht="14.25" customHeight="1">
      <c r="A22" s="274"/>
      <c r="B22" s="236"/>
      <c r="C22" s="236"/>
      <c r="D22" s="236"/>
      <c r="E22" s="236"/>
      <c r="F22" s="236"/>
      <c r="G22" s="236"/>
      <c r="H22" s="236"/>
      <c r="I22" s="236"/>
      <c r="J22" s="275"/>
      <c r="K22" s="267"/>
      <c r="L22" s="236"/>
      <c r="M22" s="236"/>
      <c r="N22" s="236"/>
      <c r="O22" s="236"/>
      <c r="P22" s="236"/>
      <c r="Q22" s="236"/>
      <c r="R22" s="236"/>
      <c r="S22" s="236"/>
      <c r="T22" s="236"/>
      <c r="U22" s="236"/>
      <c r="V22" s="268"/>
      <c r="W22" s="28"/>
      <c r="X22" s="28"/>
      <c r="Y22" s="28"/>
      <c r="Z22" s="28"/>
      <c r="AA22" s="28"/>
      <c r="AB22" s="28"/>
      <c r="AC22" s="28"/>
      <c r="AD22" s="28"/>
      <c r="AE22" s="28"/>
      <c r="AF22" s="28"/>
      <c r="AG22" s="28"/>
      <c r="AH22" s="28"/>
    </row>
    <row r="23" spans="1:34" ht="14.25" customHeight="1">
      <c r="A23" s="274"/>
      <c r="B23" s="236"/>
      <c r="C23" s="236"/>
      <c r="D23" s="236"/>
      <c r="E23" s="236"/>
      <c r="F23" s="236"/>
      <c r="G23" s="236"/>
      <c r="H23" s="236"/>
      <c r="I23" s="236"/>
      <c r="J23" s="275"/>
      <c r="K23" s="267"/>
      <c r="L23" s="236"/>
      <c r="M23" s="236"/>
      <c r="N23" s="236"/>
      <c r="O23" s="236"/>
      <c r="P23" s="236"/>
      <c r="Q23" s="236"/>
      <c r="R23" s="236"/>
      <c r="S23" s="236"/>
      <c r="T23" s="236"/>
      <c r="U23" s="236"/>
      <c r="V23" s="268"/>
      <c r="W23" s="28"/>
      <c r="X23" s="28"/>
      <c r="Y23" s="28"/>
      <c r="Z23" s="28"/>
      <c r="AA23" s="28"/>
      <c r="AB23" s="28"/>
      <c r="AC23" s="28"/>
      <c r="AD23" s="28"/>
      <c r="AE23" s="28"/>
      <c r="AF23" s="28"/>
      <c r="AG23" s="28"/>
      <c r="AH23" s="28"/>
    </row>
    <row r="24" spans="1:34" ht="14.25" customHeight="1">
      <c r="A24" s="274"/>
      <c r="B24" s="236"/>
      <c r="C24" s="236"/>
      <c r="D24" s="236"/>
      <c r="E24" s="236"/>
      <c r="F24" s="236"/>
      <c r="G24" s="236"/>
      <c r="H24" s="236"/>
      <c r="I24" s="236"/>
      <c r="J24" s="275"/>
      <c r="K24" s="267"/>
      <c r="L24" s="236"/>
      <c r="M24" s="236"/>
      <c r="N24" s="236"/>
      <c r="O24" s="236"/>
      <c r="P24" s="236"/>
      <c r="Q24" s="236"/>
      <c r="R24" s="236"/>
      <c r="S24" s="236"/>
      <c r="T24" s="236"/>
      <c r="U24" s="236"/>
      <c r="V24" s="268"/>
      <c r="W24" s="28"/>
      <c r="X24" s="28"/>
      <c r="Y24" s="28"/>
      <c r="Z24" s="28"/>
      <c r="AA24" s="28"/>
      <c r="AB24" s="28"/>
      <c r="AC24" s="28"/>
      <c r="AD24" s="28"/>
      <c r="AE24" s="28"/>
      <c r="AF24" s="28"/>
      <c r="AG24" s="28"/>
      <c r="AH24" s="28"/>
    </row>
    <row r="25" spans="1:34" ht="14.25" customHeight="1">
      <c r="A25" s="274"/>
      <c r="B25" s="236"/>
      <c r="C25" s="236"/>
      <c r="D25" s="236"/>
      <c r="E25" s="236"/>
      <c r="F25" s="236"/>
      <c r="G25" s="236"/>
      <c r="H25" s="236"/>
      <c r="I25" s="236"/>
      <c r="J25" s="275"/>
      <c r="K25" s="267"/>
      <c r="L25" s="236"/>
      <c r="M25" s="236"/>
      <c r="N25" s="236"/>
      <c r="O25" s="236"/>
      <c r="P25" s="236"/>
      <c r="Q25" s="236"/>
      <c r="R25" s="236"/>
      <c r="S25" s="236"/>
      <c r="T25" s="236"/>
      <c r="U25" s="236"/>
      <c r="V25" s="268"/>
      <c r="W25" s="28"/>
      <c r="X25" s="28"/>
      <c r="Y25" s="28"/>
      <c r="Z25" s="28"/>
      <c r="AA25" s="28"/>
      <c r="AB25" s="28"/>
      <c r="AC25" s="28"/>
      <c r="AD25" s="28"/>
      <c r="AE25" s="28"/>
      <c r="AF25" s="28"/>
      <c r="AG25" s="28"/>
      <c r="AH25" s="28"/>
    </row>
    <row r="26" spans="1:34" ht="14.25" customHeight="1">
      <c r="A26" s="274"/>
      <c r="B26" s="236"/>
      <c r="C26" s="236"/>
      <c r="D26" s="236"/>
      <c r="E26" s="236"/>
      <c r="F26" s="236"/>
      <c r="G26" s="236"/>
      <c r="H26" s="236"/>
      <c r="I26" s="236"/>
      <c r="J26" s="275"/>
      <c r="K26" s="267"/>
      <c r="L26" s="236"/>
      <c r="M26" s="236"/>
      <c r="N26" s="236"/>
      <c r="O26" s="236"/>
      <c r="P26" s="236"/>
      <c r="Q26" s="236"/>
      <c r="R26" s="236"/>
      <c r="S26" s="236"/>
      <c r="T26" s="236"/>
      <c r="U26" s="236"/>
      <c r="V26" s="268"/>
      <c r="W26" s="28"/>
      <c r="X26" s="28"/>
      <c r="Y26" s="28"/>
      <c r="Z26" s="28"/>
      <c r="AA26" s="28"/>
      <c r="AB26" s="28"/>
      <c r="AC26" s="28"/>
      <c r="AD26" s="28"/>
      <c r="AE26" s="28"/>
      <c r="AF26" s="28"/>
      <c r="AG26" s="28"/>
      <c r="AH26" s="28"/>
    </row>
    <row r="27" spans="1:34" ht="14.25" customHeight="1">
      <c r="A27" s="274"/>
      <c r="B27" s="236"/>
      <c r="C27" s="236"/>
      <c r="D27" s="236"/>
      <c r="E27" s="236"/>
      <c r="F27" s="236"/>
      <c r="G27" s="236"/>
      <c r="H27" s="236"/>
      <c r="I27" s="236"/>
      <c r="J27" s="275"/>
      <c r="K27" s="267"/>
      <c r="L27" s="236"/>
      <c r="M27" s="236"/>
      <c r="N27" s="236"/>
      <c r="O27" s="236"/>
      <c r="P27" s="236"/>
      <c r="Q27" s="236"/>
      <c r="R27" s="236"/>
      <c r="S27" s="236"/>
      <c r="T27" s="236"/>
      <c r="U27" s="236"/>
      <c r="V27" s="268"/>
      <c r="W27" s="28"/>
      <c r="X27" s="28"/>
      <c r="Y27" s="28"/>
      <c r="Z27" s="28"/>
      <c r="AA27" s="28"/>
      <c r="AB27" s="28"/>
      <c r="AC27" s="28"/>
      <c r="AD27" s="28"/>
      <c r="AE27" s="28"/>
      <c r="AF27" s="28"/>
      <c r="AG27" s="28"/>
      <c r="AH27" s="28"/>
    </row>
    <row r="28" spans="1:34" ht="14.25" customHeight="1">
      <c r="A28" s="274"/>
      <c r="B28" s="236"/>
      <c r="C28" s="236"/>
      <c r="D28" s="236"/>
      <c r="E28" s="236"/>
      <c r="F28" s="236"/>
      <c r="G28" s="236"/>
      <c r="H28" s="236"/>
      <c r="I28" s="236"/>
      <c r="J28" s="275"/>
      <c r="K28" s="267"/>
      <c r="L28" s="236"/>
      <c r="M28" s="236"/>
      <c r="N28" s="236"/>
      <c r="O28" s="236"/>
      <c r="P28" s="236"/>
      <c r="Q28" s="236"/>
      <c r="R28" s="236"/>
      <c r="S28" s="236"/>
      <c r="T28" s="236"/>
      <c r="U28" s="236"/>
      <c r="V28" s="268"/>
      <c r="W28" s="28"/>
      <c r="X28" s="28"/>
      <c r="Y28" s="28"/>
      <c r="Z28" s="28"/>
      <c r="AA28" s="28"/>
      <c r="AB28" s="28"/>
      <c r="AC28" s="28"/>
      <c r="AD28" s="28"/>
      <c r="AE28" s="28"/>
      <c r="AF28" s="28"/>
      <c r="AG28" s="28"/>
      <c r="AH28" s="28"/>
    </row>
    <row r="29" spans="1:34" ht="14.25" customHeight="1" thickBot="1">
      <c r="A29" s="255"/>
      <c r="B29" s="270"/>
      <c r="C29" s="270"/>
      <c r="D29" s="270"/>
      <c r="E29" s="270"/>
      <c r="F29" s="270"/>
      <c r="G29" s="270"/>
      <c r="H29" s="270"/>
      <c r="I29" s="270"/>
      <c r="J29" s="276"/>
      <c r="K29" s="269"/>
      <c r="L29" s="270"/>
      <c r="M29" s="270"/>
      <c r="N29" s="270"/>
      <c r="O29" s="270"/>
      <c r="P29" s="270"/>
      <c r="Q29" s="270"/>
      <c r="R29" s="270"/>
      <c r="S29" s="270"/>
      <c r="T29" s="270"/>
      <c r="U29" s="270"/>
      <c r="V29" s="271"/>
      <c r="W29" s="28"/>
      <c r="X29" s="28"/>
      <c r="Y29" s="28"/>
      <c r="Z29" s="28"/>
      <c r="AA29" s="28"/>
      <c r="AB29" s="28"/>
      <c r="AC29" s="28"/>
      <c r="AD29" s="28"/>
      <c r="AE29" s="28"/>
      <c r="AF29" s="28"/>
      <c r="AG29" s="28"/>
      <c r="AH29" s="28"/>
    </row>
    <row r="30" spans="1:34" ht="14.25" customHeight="1" thickBo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row>
    <row r="31" spans="1:34" ht="14.25" customHeight="1">
      <c r="A31" s="210" t="s">
        <v>153</v>
      </c>
      <c r="B31" s="211"/>
      <c r="C31" s="211"/>
      <c r="D31" s="211"/>
      <c r="E31" s="211"/>
      <c r="F31" s="212"/>
      <c r="G31" s="127"/>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row>
    <row r="32" spans="1:34" ht="14.25" customHeight="1">
      <c r="A32" s="213" t="s">
        <v>154</v>
      </c>
      <c r="B32" s="214"/>
      <c r="C32" s="214"/>
      <c r="D32" s="214"/>
      <c r="E32" s="214"/>
      <c r="F32" s="215"/>
      <c r="G32" s="28"/>
      <c r="H32" s="28"/>
      <c r="I32" s="28"/>
      <c r="J32" s="28"/>
      <c r="K32" s="28"/>
      <c r="L32" s="28"/>
      <c r="M32" s="28"/>
      <c r="N32" s="28"/>
      <c r="O32" s="28"/>
      <c r="P32" s="28"/>
      <c r="Q32" s="28"/>
      <c r="R32" s="28"/>
      <c r="S32" s="28"/>
      <c r="T32" s="28"/>
      <c r="U32" s="28"/>
      <c r="V32" s="28"/>
    </row>
    <row r="33" spans="1:22" ht="14.25" customHeight="1" thickBot="1">
      <c r="A33" s="216" t="s">
        <v>155</v>
      </c>
      <c r="B33" s="217"/>
      <c r="C33" s="217"/>
      <c r="D33" s="217"/>
      <c r="E33" s="217"/>
      <c r="F33" s="218"/>
      <c r="G33" s="28"/>
      <c r="H33" s="28"/>
      <c r="I33" s="28"/>
      <c r="J33" s="28"/>
      <c r="K33" s="28"/>
      <c r="L33" s="28"/>
      <c r="M33" s="28"/>
      <c r="N33" s="28"/>
      <c r="O33" s="28"/>
      <c r="P33" s="28"/>
      <c r="Q33" s="28"/>
      <c r="R33" s="28"/>
      <c r="S33" s="28"/>
      <c r="T33" s="28"/>
      <c r="U33" s="28"/>
      <c r="V33" s="28"/>
    </row>
    <row r="34" spans="1:22" ht="14.25" customHeight="1">
      <c r="A34" s="28"/>
      <c r="G34" s="28"/>
      <c r="H34" s="28"/>
      <c r="I34" s="28"/>
      <c r="J34" s="28"/>
      <c r="K34" s="28"/>
      <c r="L34" s="28"/>
      <c r="M34" s="28"/>
      <c r="N34" s="28"/>
      <c r="O34" s="28"/>
      <c r="P34" s="28"/>
      <c r="Q34" s="28"/>
      <c r="R34" s="28"/>
      <c r="S34" s="28"/>
      <c r="T34" s="28"/>
      <c r="U34" s="28"/>
      <c r="V34" s="28"/>
    </row>
    <row r="35" spans="1:22" ht="14.25" customHeight="1">
      <c r="A35" s="28"/>
      <c r="G35" s="28"/>
      <c r="H35" s="28"/>
      <c r="I35" s="28"/>
      <c r="J35" s="28"/>
      <c r="K35" s="28"/>
      <c r="L35" s="28"/>
      <c r="M35" s="28"/>
      <c r="N35" s="28"/>
      <c r="O35" s="28"/>
      <c r="P35" s="28"/>
      <c r="Q35" s="28"/>
      <c r="R35" s="28"/>
      <c r="S35" s="28"/>
      <c r="T35" s="28"/>
      <c r="U35" s="28"/>
      <c r="V35" s="28"/>
    </row>
    <row r="36" spans="1:22" ht="14.25" customHeight="1">
      <c r="A36" s="28"/>
      <c r="G36" s="28"/>
      <c r="H36" s="28"/>
      <c r="I36" s="28"/>
      <c r="J36" s="28"/>
      <c r="K36" s="28"/>
      <c r="L36" s="28"/>
      <c r="M36" s="28"/>
      <c r="N36" s="28"/>
      <c r="O36" s="28"/>
      <c r="P36" s="28"/>
      <c r="Q36" s="28"/>
      <c r="R36" s="28"/>
      <c r="S36" s="28"/>
      <c r="T36" s="28"/>
      <c r="U36" s="28"/>
      <c r="V36" s="28"/>
    </row>
    <row r="37" spans="1:22" ht="14.25" customHeight="1">
      <c r="A37" s="28"/>
      <c r="G37" s="28"/>
      <c r="H37" s="28"/>
      <c r="I37" s="28"/>
      <c r="J37" s="28"/>
      <c r="K37" s="28"/>
      <c r="L37" s="28"/>
      <c r="M37" s="28"/>
      <c r="N37" s="28"/>
      <c r="O37" s="28"/>
      <c r="P37" s="28"/>
      <c r="Q37" s="28"/>
      <c r="R37" s="28"/>
      <c r="S37" s="28"/>
      <c r="T37" s="28"/>
      <c r="U37" s="28"/>
      <c r="V37" s="28"/>
    </row>
    <row r="38" spans="1:22" ht="14.25" customHeight="1">
      <c r="A38" s="28"/>
      <c r="G38" s="28"/>
      <c r="H38" s="28"/>
      <c r="I38" s="28"/>
      <c r="J38" s="28"/>
      <c r="K38" s="28"/>
      <c r="L38" s="28"/>
      <c r="M38" s="28"/>
      <c r="N38" s="28"/>
      <c r="O38" s="28"/>
      <c r="P38" s="28"/>
      <c r="Q38" s="28"/>
      <c r="R38" s="28"/>
      <c r="S38" s="28"/>
      <c r="T38" s="28"/>
      <c r="U38" s="28"/>
      <c r="V38" s="28"/>
    </row>
    <row r="39" spans="1:22" ht="14.25" customHeight="1">
      <c r="A39" s="28"/>
      <c r="G39" s="28"/>
      <c r="H39" s="28"/>
      <c r="I39" s="28"/>
      <c r="J39" s="28"/>
      <c r="K39" s="28"/>
      <c r="L39" s="28"/>
      <c r="M39" s="28"/>
      <c r="N39" s="28"/>
      <c r="O39" s="28"/>
      <c r="P39" s="28"/>
      <c r="Q39" s="28"/>
      <c r="R39" s="28"/>
      <c r="S39" s="28"/>
      <c r="T39" s="28"/>
      <c r="U39" s="28"/>
      <c r="V39" s="28"/>
    </row>
    <row r="40" spans="1:22" ht="14.25" customHeight="1">
      <c r="A40" s="28"/>
      <c r="B40" s="28"/>
      <c r="C40" s="28"/>
      <c r="D40" s="28"/>
      <c r="E40" s="28"/>
      <c r="F40" s="28"/>
      <c r="G40" s="28"/>
      <c r="H40" s="28"/>
      <c r="I40" s="28"/>
      <c r="J40" s="28"/>
      <c r="K40" s="28"/>
      <c r="L40" s="28"/>
      <c r="M40" s="28"/>
      <c r="N40" s="28"/>
      <c r="O40" s="28"/>
      <c r="P40" s="28"/>
      <c r="Q40" s="28"/>
      <c r="R40" s="28"/>
      <c r="S40" s="28"/>
      <c r="T40" s="28"/>
      <c r="U40" s="28"/>
      <c r="V40" s="28"/>
    </row>
  </sheetData>
  <mergeCells count="36">
    <mergeCell ref="K21:V29"/>
    <mergeCell ref="A21:J29"/>
    <mergeCell ref="K20:L20"/>
    <mergeCell ref="S20:T20"/>
    <mergeCell ref="Q20:R20"/>
    <mergeCell ref="U20:V20"/>
    <mergeCell ref="M20:N20"/>
    <mergeCell ref="O20:P20"/>
    <mergeCell ref="A20:J20"/>
    <mergeCell ref="A12:A14"/>
    <mergeCell ref="A18:A19"/>
    <mergeCell ref="A6:A7"/>
    <mergeCell ref="A8:A11"/>
    <mergeCell ref="A16:A17"/>
    <mergeCell ref="A15:J15"/>
    <mergeCell ref="A1:J1"/>
    <mergeCell ref="H2:H3"/>
    <mergeCell ref="A4:J4"/>
    <mergeCell ref="K4:V4"/>
    <mergeCell ref="S2:T2"/>
    <mergeCell ref="U2:V2"/>
    <mergeCell ref="M1:V1"/>
    <mergeCell ref="Q2:R2"/>
    <mergeCell ref="O2:P2"/>
    <mergeCell ref="A2:A3"/>
    <mergeCell ref="C2:C3"/>
    <mergeCell ref="B2:B3"/>
    <mergeCell ref="F2:F3"/>
    <mergeCell ref="G2:G3"/>
    <mergeCell ref="D2:D3"/>
    <mergeCell ref="M15:V15"/>
    <mergeCell ref="M2:N2"/>
    <mergeCell ref="K2:L2"/>
    <mergeCell ref="E2:E3"/>
    <mergeCell ref="I2:I3"/>
    <mergeCell ref="J2:J3"/>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T47"/>
  <sheetViews>
    <sheetView workbookViewId="0">
      <selection activeCell="J24" sqref="J24"/>
    </sheetView>
  </sheetViews>
  <sheetFormatPr baseColWidth="10" defaultColWidth="14.5" defaultRowHeight="15" customHeight="1" x14ac:dyDescent="0"/>
  <cols>
    <col min="1" max="1" width="32.5" customWidth="1"/>
    <col min="2" max="2" width="11.5" customWidth="1"/>
    <col min="3" max="3" width="9.83203125" customWidth="1"/>
    <col min="4" max="4" width="12" customWidth="1"/>
    <col min="5" max="5" width="12.5" customWidth="1"/>
    <col min="6" max="6" width="11.5" customWidth="1"/>
    <col min="7" max="7" width="26.5" customWidth="1"/>
    <col min="8" max="8" width="12" customWidth="1"/>
    <col min="9" max="9" width="13" customWidth="1"/>
    <col min="10" max="10" width="26.5" customWidth="1"/>
    <col min="11" max="13" width="9.83203125" customWidth="1"/>
    <col min="14" max="20" width="8.1640625" customWidth="1"/>
    <col min="21" max="26" width="15.1640625" customWidth="1"/>
  </cols>
  <sheetData>
    <row r="1" spans="1:20" ht="14.25" customHeight="1">
      <c r="A1" s="128"/>
      <c r="B1" s="128"/>
      <c r="C1" s="28"/>
      <c r="D1" s="129"/>
      <c r="E1" s="129"/>
      <c r="F1" s="129"/>
      <c r="G1" s="129"/>
      <c r="H1" s="130"/>
      <c r="I1" s="130"/>
      <c r="J1" s="130"/>
      <c r="K1" s="130"/>
      <c r="L1" s="28"/>
      <c r="M1" s="28"/>
      <c r="N1" s="28"/>
      <c r="O1" s="28"/>
      <c r="P1" s="28"/>
      <c r="Q1" s="28"/>
      <c r="R1" s="28"/>
      <c r="S1" s="28"/>
      <c r="T1" s="28"/>
    </row>
    <row r="2" spans="1:20" ht="14.25" customHeight="1">
      <c r="A2" s="286" t="s">
        <v>78</v>
      </c>
      <c r="B2" s="241"/>
      <c r="C2" s="28"/>
      <c r="D2" s="287" t="s">
        <v>79</v>
      </c>
      <c r="E2" s="265"/>
      <c r="F2" s="265"/>
      <c r="G2" s="265"/>
      <c r="H2" s="265"/>
      <c r="I2" s="265"/>
      <c r="J2" s="266"/>
      <c r="K2" s="131"/>
      <c r="L2" s="28"/>
      <c r="M2" s="28"/>
      <c r="N2" s="28"/>
      <c r="O2" s="132"/>
      <c r="P2" s="28"/>
      <c r="Q2" s="28"/>
      <c r="R2" s="28"/>
      <c r="S2" s="28"/>
      <c r="T2" s="28"/>
    </row>
    <row r="3" spans="1:20" ht="14.25" customHeight="1">
      <c r="A3" s="133" t="s">
        <v>80</v>
      </c>
      <c r="B3" s="134">
        <v>0.85</v>
      </c>
      <c r="C3" s="28"/>
      <c r="D3" s="284" t="s">
        <v>81</v>
      </c>
      <c r="E3" s="288" t="s">
        <v>82</v>
      </c>
      <c r="F3" s="284" t="s">
        <v>83</v>
      </c>
      <c r="G3" s="288" t="s">
        <v>84</v>
      </c>
      <c r="H3" s="284" t="s">
        <v>85</v>
      </c>
      <c r="I3" s="288" t="s">
        <v>86</v>
      </c>
      <c r="J3" s="288" t="s">
        <v>87</v>
      </c>
      <c r="K3" s="131"/>
      <c r="L3" s="28"/>
      <c r="M3" s="28"/>
      <c r="N3" s="28"/>
      <c r="O3" s="132"/>
      <c r="P3" s="28"/>
      <c r="Q3" s="28"/>
      <c r="R3" s="28"/>
      <c r="S3" s="28"/>
      <c r="T3" s="28"/>
    </row>
    <row r="4" spans="1:20" ht="14.25" customHeight="1">
      <c r="A4" s="135" t="s">
        <v>88</v>
      </c>
      <c r="B4" s="136">
        <v>0.85</v>
      </c>
      <c r="C4" s="28"/>
      <c r="D4" s="285"/>
      <c r="E4" s="271"/>
      <c r="F4" s="285"/>
      <c r="G4" s="271"/>
      <c r="H4" s="285"/>
      <c r="I4" s="271"/>
      <c r="J4" s="271"/>
      <c r="K4" s="131"/>
      <c r="L4" s="28"/>
      <c r="M4" s="28"/>
      <c r="N4" s="28"/>
      <c r="O4" s="137"/>
      <c r="P4" s="28"/>
      <c r="Q4" s="28"/>
      <c r="R4" s="28"/>
      <c r="S4" s="28"/>
      <c r="T4" s="28"/>
    </row>
    <row r="5" spans="1:20" ht="14.25" customHeight="1">
      <c r="A5" s="138" t="s">
        <v>89</v>
      </c>
      <c r="B5" s="139">
        <f>B3*B4</f>
        <v>0.72249999999999992</v>
      </c>
      <c r="C5" s="28"/>
      <c r="D5" s="140">
        <v>4.2</v>
      </c>
      <c r="E5" s="141">
        <v>3</v>
      </c>
      <c r="F5" s="142">
        <v>1</v>
      </c>
      <c r="G5" s="141">
        <v>2</v>
      </c>
      <c r="H5" s="142">
        <f t="shared" ref="H5:I5" si="0">D5*F5</f>
        <v>4.2</v>
      </c>
      <c r="I5" s="143">
        <f t="shared" si="0"/>
        <v>6</v>
      </c>
      <c r="J5" s="144">
        <f>H5*I5</f>
        <v>25.200000000000003</v>
      </c>
      <c r="K5" s="131"/>
      <c r="L5" s="28"/>
      <c r="M5" s="28"/>
      <c r="N5" s="28"/>
      <c r="O5" s="28"/>
      <c r="P5" s="28"/>
      <c r="Q5" s="28"/>
      <c r="R5" s="28"/>
      <c r="S5" s="28"/>
      <c r="T5" s="28"/>
    </row>
    <row r="6" spans="1:20" ht="14.25" customHeight="1">
      <c r="A6" s="28"/>
      <c r="B6" s="131"/>
      <c r="C6" s="131"/>
      <c r="D6" s="28"/>
      <c r="E6" s="28"/>
      <c r="F6" s="28"/>
      <c r="G6" s="131"/>
      <c r="H6" s="131"/>
      <c r="I6" s="28"/>
      <c r="J6" s="28"/>
      <c r="K6" s="28"/>
      <c r="L6" s="131"/>
      <c r="M6" s="131"/>
      <c r="N6" s="28"/>
      <c r="O6" s="28"/>
      <c r="P6" s="28"/>
      <c r="Q6" s="28"/>
      <c r="R6" s="28"/>
      <c r="S6" s="28"/>
      <c r="T6" s="28"/>
    </row>
    <row r="7" spans="1:20" ht="14.25" customHeight="1">
      <c r="A7" s="281" t="s">
        <v>90</v>
      </c>
      <c r="B7" s="282"/>
      <c r="C7" s="282"/>
      <c r="D7" s="282"/>
      <c r="E7" s="282"/>
      <c r="F7" s="282"/>
      <c r="G7" s="282"/>
      <c r="H7" s="283"/>
      <c r="I7" s="131"/>
      <c r="J7" s="28"/>
      <c r="M7" s="32"/>
      <c r="N7" s="28"/>
      <c r="O7" s="28"/>
      <c r="P7" s="28"/>
      <c r="Q7" s="28"/>
      <c r="R7" s="28"/>
      <c r="S7" s="28"/>
      <c r="T7" s="28"/>
    </row>
    <row r="8" spans="1:20" ht="14.25" customHeight="1">
      <c r="A8" s="145" t="s">
        <v>91</v>
      </c>
      <c r="B8" s="146" t="s">
        <v>92</v>
      </c>
      <c r="C8" s="146" t="s">
        <v>93</v>
      </c>
      <c r="D8" s="146" t="s">
        <v>94</v>
      </c>
      <c r="E8" s="146" t="s">
        <v>95</v>
      </c>
      <c r="F8" s="147"/>
      <c r="G8" s="146"/>
      <c r="H8" s="148"/>
      <c r="I8" s="131"/>
      <c r="J8" s="28"/>
      <c r="M8" s="32"/>
      <c r="N8" s="28"/>
      <c r="O8" s="28"/>
      <c r="P8" s="28"/>
      <c r="Q8" s="28"/>
      <c r="R8" s="28"/>
      <c r="S8" s="28"/>
      <c r="T8" s="28"/>
    </row>
    <row r="9" spans="1:20" ht="14.25" customHeight="1">
      <c r="A9" s="149" t="s">
        <v>96</v>
      </c>
      <c r="B9" s="30">
        <v>0.3</v>
      </c>
      <c r="C9" s="28" t="s">
        <v>97</v>
      </c>
      <c r="D9" s="28"/>
      <c r="E9" s="28"/>
      <c r="F9" s="28"/>
      <c r="G9" s="28"/>
      <c r="H9" s="150"/>
      <c r="I9" s="131"/>
      <c r="J9" s="28"/>
      <c r="K9" s="28"/>
      <c r="L9" s="28"/>
      <c r="M9" s="28"/>
      <c r="N9" s="28"/>
      <c r="O9" s="28"/>
      <c r="P9" s="28"/>
      <c r="Q9" s="28"/>
      <c r="R9" s="28"/>
      <c r="S9" s="28"/>
      <c r="T9" s="28"/>
    </row>
    <row r="10" spans="1:20" ht="14.25" customHeight="1">
      <c r="A10" s="149" t="s">
        <v>98</v>
      </c>
      <c r="B10" s="28">
        <v>0.9</v>
      </c>
      <c r="C10" s="28" t="s">
        <v>97</v>
      </c>
      <c r="D10" s="28"/>
      <c r="E10" s="28" t="s">
        <v>99</v>
      </c>
      <c r="F10" s="28"/>
      <c r="G10" s="28"/>
      <c r="H10" s="151"/>
      <c r="I10" s="131"/>
      <c r="J10" s="28"/>
      <c r="L10" s="28"/>
      <c r="M10" s="28"/>
      <c r="N10" s="28"/>
      <c r="O10" s="28"/>
      <c r="P10" s="28"/>
      <c r="Q10" s="28"/>
      <c r="R10" s="28"/>
      <c r="S10" s="28"/>
      <c r="T10" s="28"/>
    </row>
    <row r="11" spans="1:20" ht="14.25" customHeight="1">
      <c r="A11" s="149" t="s">
        <v>100</v>
      </c>
      <c r="B11" s="28">
        <v>1367</v>
      </c>
      <c r="C11" s="28" t="s">
        <v>101</v>
      </c>
      <c r="D11" s="28"/>
      <c r="E11" s="28"/>
      <c r="F11" s="28"/>
      <c r="G11" s="28"/>
      <c r="H11" s="151"/>
      <c r="I11" s="28"/>
      <c r="J11" s="28"/>
      <c r="L11" s="28"/>
      <c r="M11" s="28"/>
      <c r="N11" s="28"/>
      <c r="O11" s="28"/>
      <c r="P11" s="28"/>
      <c r="Q11" s="28"/>
      <c r="R11" s="28"/>
      <c r="S11" s="28"/>
      <c r="T11" s="28"/>
    </row>
    <row r="12" spans="1:20" ht="14.25" customHeight="1">
      <c r="A12" s="149" t="s">
        <v>102</v>
      </c>
      <c r="B12" s="30">
        <v>90</v>
      </c>
      <c r="C12" s="28" t="s">
        <v>103</v>
      </c>
      <c r="D12" s="28"/>
      <c r="E12" s="28" t="s">
        <v>104</v>
      </c>
      <c r="F12" s="28"/>
      <c r="G12" s="28"/>
      <c r="H12" s="151"/>
      <c r="I12" s="28"/>
      <c r="L12" s="28"/>
      <c r="M12" s="28"/>
      <c r="N12" s="28"/>
      <c r="O12" s="28"/>
      <c r="P12" s="28"/>
      <c r="Q12" s="28"/>
      <c r="R12" s="28"/>
      <c r="S12" s="28"/>
      <c r="T12" s="28"/>
    </row>
    <row r="13" spans="1:20" ht="14.25" customHeight="1">
      <c r="A13" s="149" t="s">
        <v>105</v>
      </c>
      <c r="B13" s="28">
        <f>B9*B10*B11*SIN((3.14/180)*B12)</f>
        <v>369.08988297331086</v>
      </c>
      <c r="C13" s="28" t="s">
        <v>101</v>
      </c>
      <c r="E13" s="28" t="s">
        <v>106</v>
      </c>
      <c r="F13" s="28"/>
      <c r="G13" s="28"/>
      <c r="H13" s="151"/>
      <c r="I13" s="28"/>
      <c r="J13" s="28"/>
      <c r="L13" s="28"/>
      <c r="M13" s="28"/>
      <c r="N13" s="28"/>
      <c r="O13" s="28"/>
      <c r="P13" s="28"/>
      <c r="Q13" s="28"/>
      <c r="R13" s="28"/>
      <c r="S13" s="28"/>
      <c r="T13" s="28"/>
    </row>
    <row r="14" spans="1:20" ht="14.25" customHeight="1">
      <c r="A14" s="149" t="s">
        <v>107</v>
      </c>
      <c r="B14" s="28">
        <v>2.6619999999999999E-3</v>
      </c>
      <c r="C14" s="28" t="s">
        <v>108</v>
      </c>
      <c r="D14" s="28"/>
      <c r="E14" s="28"/>
      <c r="F14" s="28"/>
      <c r="G14" s="28"/>
      <c r="H14" s="151"/>
      <c r="I14" s="28"/>
      <c r="J14" s="28"/>
      <c r="L14" s="28"/>
      <c r="M14" s="28"/>
      <c r="N14" s="28"/>
      <c r="O14" s="28"/>
      <c r="P14" s="28"/>
      <c r="Q14" s="28"/>
      <c r="R14" s="28"/>
      <c r="S14" s="28"/>
      <c r="T14" s="28"/>
    </row>
    <row r="15" spans="1:20" ht="14.25" customHeight="1">
      <c r="A15" s="149" t="s">
        <v>109</v>
      </c>
      <c r="B15" s="152">
        <v>2</v>
      </c>
      <c r="C15" s="28" t="s">
        <v>110</v>
      </c>
      <c r="D15" s="28"/>
      <c r="E15" s="28"/>
      <c r="F15" s="28"/>
      <c r="G15" s="28"/>
      <c r="H15" s="153"/>
      <c r="I15" s="131"/>
      <c r="J15" s="28"/>
      <c r="L15" s="131"/>
      <c r="M15" s="131"/>
      <c r="N15" s="28"/>
      <c r="O15" s="28"/>
      <c r="P15" s="28"/>
      <c r="Q15" s="28"/>
      <c r="R15" s="28"/>
      <c r="S15" s="28"/>
      <c r="T15" s="28"/>
    </row>
    <row r="16" spans="1:20" ht="14.25" customHeight="1">
      <c r="A16" s="149" t="s">
        <v>111</v>
      </c>
      <c r="B16" s="28">
        <f>B14*B15</f>
        <v>5.3239999999999997E-3</v>
      </c>
      <c r="C16" s="28"/>
      <c r="D16" s="28"/>
      <c r="E16" s="28"/>
      <c r="F16" s="28"/>
      <c r="G16" s="28"/>
      <c r="H16" s="151"/>
      <c r="I16" s="131"/>
      <c r="J16" s="28"/>
      <c r="K16" s="28"/>
      <c r="M16" s="131"/>
      <c r="N16" s="28"/>
      <c r="O16" s="28"/>
      <c r="P16" s="28"/>
      <c r="Q16" s="28"/>
      <c r="R16" s="28"/>
      <c r="S16" s="28"/>
      <c r="T16" s="28"/>
    </row>
    <row r="17" spans="1:20" ht="14.25" customHeight="1">
      <c r="A17" s="149" t="s">
        <v>112</v>
      </c>
      <c r="B17" s="28">
        <f>B13*B16</f>
        <v>1.9650345369499069</v>
      </c>
      <c r="C17" s="28" t="s">
        <v>101</v>
      </c>
      <c r="E17" s="154" t="s">
        <v>113</v>
      </c>
      <c r="F17" s="28"/>
      <c r="G17" s="28"/>
      <c r="H17" s="151"/>
      <c r="I17" s="131"/>
      <c r="J17" s="28"/>
      <c r="K17" s="28"/>
      <c r="M17" s="131"/>
      <c r="N17" s="28"/>
      <c r="O17" s="28"/>
      <c r="P17" s="28"/>
      <c r="Q17" s="28"/>
      <c r="R17" s="28"/>
      <c r="S17" s="28"/>
      <c r="T17" s="28"/>
    </row>
    <row r="18" spans="1:20" ht="14.25" customHeight="1">
      <c r="A18" s="149"/>
      <c r="B18" s="28"/>
      <c r="C18" s="28"/>
      <c r="D18" s="28"/>
      <c r="E18" s="28"/>
      <c r="F18" s="28"/>
      <c r="G18" s="28"/>
      <c r="H18" s="151"/>
      <c r="I18" s="131"/>
      <c r="J18" s="28"/>
      <c r="K18" s="28"/>
      <c r="M18" s="131"/>
      <c r="N18" s="28"/>
      <c r="O18" s="28"/>
      <c r="P18" s="28"/>
      <c r="Q18" s="28"/>
      <c r="R18" s="28"/>
      <c r="S18" s="28"/>
      <c r="T18" s="28"/>
    </row>
    <row r="19" spans="1:20" ht="14.25" customHeight="1">
      <c r="A19" s="149" t="s">
        <v>114</v>
      </c>
      <c r="B19" s="28">
        <v>1</v>
      </c>
      <c r="C19" s="28" t="s">
        <v>115</v>
      </c>
      <c r="D19" s="28"/>
      <c r="E19" s="28"/>
      <c r="F19" s="28"/>
      <c r="G19" s="28"/>
      <c r="H19" s="151"/>
      <c r="I19" s="131"/>
      <c r="J19" s="28"/>
      <c r="K19" s="28"/>
      <c r="M19" s="131"/>
      <c r="N19" s="28"/>
      <c r="O19" s="28"/>
      <c r="P19" s="28"/>
      <c r="Q19" s="28"/>
      <c r="R19" s="28"/>
      <c r="S19" s="28"/>
      <c r="T19" s="28"/>
    </row>
    <row r="20" spans="1:20" ht="14.25" customHeight="1">
      <c r="A20" s="155" t="s">
        <v>116</v>
      </c>
      <c r="B20" s="156">
        <f>B17*B19</f>
        <v>1.9650345369499069</v>
      </c>
      <c r="C20" s="157" t="s">
        <v>117</v>
      </c>
      <c r="D20" s="156"/>
      <c r="E20" s="156"/>
      <c r="F20" s="156"/>
      <c r="G20" s="156"/>
      <c r="H20" s="158"/>
      <c r="I20" s="131"/>
      <c r="J20" s="28"/>
      <c r="K20" s="28"/>
      <c r="L20" s="131"/>
      <c r="N20" s="28"/>
      <c r="O20" s="28"/>
      <c r="P20" s="28"/>
      <c r="Q20" s="28"/>
      <c r="R20" s="28"/>
      <c r="S20" s="28"/>
      <c r="T20" s="28"/>
    </row>
    <row r="21" spans="1:20" ht="14.25" customHeight="1" thickTop="1">
      <c r="A21" s="28"/>
      <c r="B21" s="28"/>
      <c r="C21" s="28"/>
      <c r="D21" s="28"/>
      <c r="E21" s="28"/>
      <c r="F21" s="28"/>
      <c r="G21" s="28"/>
      <c r="H21" s="131"/>
      <c r="I21" s="131"/>
      <c r="J21" s="131"/>
      <c r="K21" s="131"/>
      <c r="L21" s="131"/>
      <c r="M21" s="159"/>
      <c r="N21" s="28"/>
      <c r="O21" s="28"/>
      <c r="P21" s="28"/>
      <c r="Q21" s="28"/>
      <c r="R21" s="28"/>
      <c r="S21" s="28"/>
      <c r="T21" s="28"/>
    </row>
    <row r="22" spans="1:20" ht="14.25" customHeight="1">
      <c r="A22" s="28"/>
      <c r="B22" s="28"/>
      <c r="C22" s="28"/>
      <c r="D22" s="28"/>
      <c r="G22" s="29"/>
      <c r="H22" s="28"/>
      <c r="I22" s="28"/>
      <c r="J22" s="29"/>
      <c r="K22" s="28"/>
      <c r="L22" s="28"/>
      <c r="M22" s="28"/>
      <c r="N22" s="28"/>
      <c r="O22" s="28"/>
      <c r="P22" s="28"/>
      <c r="Q22" s="28"/>
      <c r="R22" s="28"/>
      <c r="S22" s="28"/>
      <c r="T22" s="28"/>
    </row>
    <row r="23" spans="1:20" ht="14.25" customHeight="1" thickBot="1">
      <c r="A23" s="197"/>
      <c r="B23" s="197"/>
      <c r="C23" s="186"/>
      <c r="D23" s="197"/>
      <c r="E23" s="197"/>
      <c r="F23" s="186"/>
      <c r="G23" s="197"/>
      <c r="H23" s="28"/>
      <c r="I23" s="28"/>
      <c r="J23" s="28"/>
      <c r="K23" s="28"/>
      <c r="L23" s="28"/>
      <c r="M23" s="28"/>
      <c r="N23" s="28"/>
      <c r="O23" s="28"/>
      <c r="P23" s="28"/>
      <c r="Q23" s="28"/>
      <c r="R23" s="28"/>
      <c r="S23" s="28"/>
      <c r="T23" s="28"/>
    </row>
    <row r="24" spans="1:20" ht="14.25" customHeight="1">
      <c r="A24" s="198" t="s">
        <v>138</v>
      </c>
      <c r="B24" s="199"/>
      <c r="C24" s="199"/>
      <c r="D24" s="199"/>
      <c r="E24" s="199"/>
      <c r="F24" s="199"/>
      <c r="G24" s="200"/>
      <c r="H24" s="28"/>
      <c r="I24" s="28"/>
      <c r="J24" s="28"/>
      <c r="K24" s="28"/>
      <c r="L24" s="28"/>
      <c r="M24" s="28"/>
      <c r="N24" s="28"/>
      <c r="O24" s="28"/>
      <c r="P24" s="28"/>
      <c r="Q24" s="28"/>
      <c r="R24" s="28"/>
      <c r="S24" s="28"/>
      <c r="T24" s="28"/>
    </row>
    <row r="25" spans="1:20" ht="14.25" customHeight="1">
      <c r="A25" s="201" t="s">
        <v>149</v>
      </c>
      <c r="B25" s="186"/>
      <c r="C25" s="186"/>
      <c r="D25" s="186"/>
      <c r="E25" s="186"/>
      <c r="F25" s="186"/>
      <c r="G25" s="202"/>
      <c r="H25" s="28"/>
      <c r="I25" s="28"/>
      <c r="J25" s="28"/>
      <c r="K25" s="28"/>
      <c r="L25" s="28"/>
      <c r="M25" s="28"/>
      <c r="N25" s="28"/>
      <c r="O25" s="28"/>
      <c r="P25" s="28"/>
      <c r="Q25" s="28"/>
      <c r="R25" s="28"/>
      <c r="S25" s="28"/>
      <c r="T25" s="28"/>
    </row>
    <row r="26" spans="1:20" ht="14.25" customHeight="1">
      <c r="A26" s="201" t="s">
        <v>147</v>
      </c>
      <c r="B26" s="187"/>
      <c r="C26" s="187"/>
      <c r="D26" s="187"/>
      <c r="E26" s="187"/>
      <c r="F26" s="195"/>
      <c r="G26" s="203"/>
      <c r="H26" s="160"/>
      <c r="I26" s="161"/>
      <c r="J26" s="160"/>
      <c r="K26" s="160"/>
      <c r="L26" s="160"/>
      <c r="M26" s="160"/>
      <c r="N26" s="28"/>
      <c r="O26" s="28"/>
      <c r="P26" s="28"/>
      <c r="Q26" s="28"/>
      <c r="R26" s="28"/>
      <c r="S26" s="28"/>
      <c r="T26" s="28"/>
    </row>
    <row r="27" spans="1:20" ht="14.25" customHeight="1">
      <c r="A27" s="201" t="s">
        <v>148</v>
      </c>
      <c r="B27" s="186"/>
      <c r="C27" s="186"/>
      <c r="D27" s="186"/>
      <c r="E27" s="186"/>
      <c r="F27" s="186"/>
      <c r="G27" s="202"/>
      <c r="H27" s="162"/>
      <c r="I27" s="162"/>
      <c r="J27" s="131"/>
      <c r="K27" s="131"/>
      <c r="L27" s="131"/>
      <c r="M27" s="131"/>
      <c r="N27" s="28"/>
      <c r="O27" s="28"/>
      <c r="P27" s="28"/>
      <c r="Q27" s="28"/>
      <c r="R27" s="28"/>
      <c r="S27" s="28"/>
      <c r="T27" s="28"/>
    </row>
    <row r="28" spans="1:20" ht="14.25" customHeight="1">
      <c r="A28" s="201" t="s">
        <v>150</v>
      </c>
      <c r="B28" s="188"/>
      <c r="C28" s="188"/>
      <c r="D28" s="188"/>
      <c r="E28" s="188"/>
      <c r="F28" s="196"/>
      <c r="G28" s="204"/>
      <c r="H28" s="131"/>
      <c r="I28" s="159"/>
      <c r="J28" s="163"/>
      <c r="K28" s="163"/>
      <c r="L28" s="163"/>
      <c r="M28" s="163"/>
      <c r="N28" s="28"/>
      <c r="O28" s="28"/>
      <c r="P28" s="28"/>
      <c r="Q28" s="28"/>
      <c r="R28" s="28"/>
      <c r="S28" s="28"/>
      <c r="T28" s="28"/>
    </row>
    <row r="29" spans="1:20" ht="14.25" customHeight="1">
      <c r="A29" s="205" t="s">
        <v>146</v>
      </c>
      <c r="B29" s="189"/>
      <c r="C29" s="188"/>
      <c r="D29" s="188"/>
      <c r="E29" s="188"/>
      <c r="F29" s="196"/>
      <c r="G29" s="204"/>
      <c r="H29" s="163"/>
      <c r="I29" s="163"/>
      <c r="J29" s="163"/>
      <c r="K29" s="163"/>
      <c r="L29" s="163"/>
      <c r="M29" s="163"/>
      <c r="N29" s="132"/>
      <c r="O29" s="28"/>
      <c r="P29" s="28"/>
      <c r="Q29" s="28"/>
      <c r="R29" s="28"/>
      <c r="S29" s="28"/>
      <c r="T29" s="28"/>
    </row>
    <row r="30" spans="1:20" ht="14.25" customHeight="1" thickBot="1">
      <c r="A30" s="206"/>
      <c r="B30" s="207"/>
      <c r="C30" s="207"/>
      <c r="D30" s="207"/>
      <c r="E30" s="207"/>
      <c r="F30" s="207"/>
      <c r="G30" s="208"/>
      <c r="H30" s="165"/>
      <c r="I30" s="165"/>
      <c r="J30" s="165"/>
      <c r="K30" s="165"/>
      <c r="L30" s="165"/>
      <c r="M30" s="165"/>
      <c r="N30" s="137"/>
      <c r="O30" s="28"/>
      <c r="P30" s="28"/>
      <c r="Q30" s="28"/>
      <c r="R30" s="28"/>
      <c r="S30" s="28"/>
      <c r="T30" s="28"/>
    </row>
    <row r="31" spans="1:20" ht="14.25" customHeight="1">
      <c r="A31" s="164"/>
      <c r="B31" s="164"/>
      <c r="C31" s="164"/>
      <c r="D31" s="164"/>
      <c r="E31" s="164"/>
      <c r="F31" s="194"/>
      <c r="G31" s="164"/>
      <c r="H31" s="165"/>
      <c r="I31" s="165"/>
      <c r="J31" s="165"/>
      <c r="K31" s="165"/>
      <c r="L31" s="165"/>
      <c r="M31" s="165"/>
      <c r="N31" s="28"/>
      <c r="O31" s="28"/>
      <c r="P31" s="28"/>
      <c r="Q31" s="28"/>
      <c r="R31" s="28"/>
      <c r="S31" s="28"/>
      <c r="T31" s="28"/>
    </row>
    <row r="32" spans="1:20" ht="14.25" customHeight="1">
      <c r="A32" s="129"/>
      <c r="B32" s="32"/>
      <c r="C32" s="32"/>
      <c r="D32" s="32"/>
      <c r="E32" s="32"/>
      <c r="F32" s="32"/>
      <c r="G32" s="32"/>
      <c r="H32" s="130"/>
      <c r="I32" s="130"/>
      <c r="J32" s="130"/>
      <c r="K32" s="130"/>
      <c r="L32" s="165"/>
      <c r="M32" s="165"/>
      <c r="N32" s="28"/>
      <c r="O32" s="28"/>
      <c r="P32" s="28"/>
      <c r="Q32" s="28"/>
      <c r="R32" s="28"/>
      <c r="S32" s="28"/>
      <c r="T32" s="28"/>
    </row>
    <row r="33" spans="1:20" ht="14.25" customHeight="1">
      <c r="A33" s="129"/>
      <c r="B33" s="32"/>
      <c r="C33" s="32"/>
      <c r="D33" s="32"/>
      <c r="E33" s="32"/>
      <c r="F33" s="32"/>
      <c r="G33" s="32"/>
      <c r="H33" s="130"/>
      <c r="I33" s="32"/>
      <c r="J33" s="32"/>
      <c r="K33" s="32"/>
      <c r="L33" s="32"/>
      <c r="M33" s="32"/>
      <c r="N33" s="28"/>
      <c r="O33" s="28"/>
      <c r="P33" s="28"/>
      <c r="Q33" s="28"/>
      <c r="R33" s="28"/>
      <c r="S33" s="28"/>
      <c r="T33" s="28"/>
    </row>
    <row r="34" spans="1:20" ht="14.25" customHeight="1">
      <c r="A34" s="129"/>
      <c r="B34" s="129"/>
      <c r="C34" s="129"/>
      <c r="D34" s="129"/>
      <c r="E34" s="129"/>
      <c r="F34" s="129"/>
      <c r="G34" s="129"/>
      <c r="H34" s="130"/>
      <c r="I34" s="130"/>
      <c r="J34" s="130"/>
      <c r="K34" s="130"/>
      <c r="L34" s="130"/>
      <c r="M34" s="165"/>
      <c r="N34" s="28"/>
      <c r="O34" s="28"/>
      <c r="P34" s="28"/>
      <c r="Q34" s="28"/>
      <c r="R34" s="28"/>
      <c r="S34" s="28"/>
      <c r="T34" s="28"/>
    </row>
    <row r="35" spans="1:20" ht="14.25" customHeight="1">
      <c r="A35" s="131"/>
      <c r="B35" s="131"/>
      <c r="C35" s="131"/>
      <c r="D35" s="131"/>
      <c r="E35" s="131"/>
      <c r="F35" s="131"/>
      <c r="G35" s="131"/>
      <c r="H35" s="131"/>
      <c r="I35" s="131"/>
      <c r="J35" s="131"/>
      <c r="K35" s="131"/>
      <c r="L35" s="131"/>
      <c r="M35" s="131"/>
      <c r="N35" s="28"/>
      <c r="O35" s="28"/>
      <c r="P35" s="28"/>
      <c r="Q35" s="28"/>
      <c r="R35" s="28"/>
      <c r="S35" s="28"/>
      <c r="T35" s="28"/>
    </row>
    <row r="36" spans="1:20" ht="14.25" customHeight="1">
      <c r="A36" s="28"/>
      <c r="B36" s="28"/>
      <c r="C36" s="28"/>
      <c r="D36" s="28"/>
      <c r="E36" s="28"/>
      <c r="F36" s="28"/>
      <c r="G36" s="28"/>
      <c r="H36" s="28"/>
      <c r="I36" s="28"/>
      <c r="J36" s="28"/>
      <c r="K36" s="28"/>
      <c r="L36" s="28"/>
      <c r="M36" s="28"/>
      <c r="N36" s="28"/>
      <c r="O36" s="28"/>
      <c r="P36" s="28"/>
      <c r="Q36" s="28"/>
      <c r="R36" s="28"/>
      <c r="S36" s="28"/>
      <c r="T36" s="28"/>
    </row>
    <row r="37" spans="1:20" ht="14.25" customHeight="1">
      <c r="A37" s="28"/>
      <c r="B37" s="28"/>
      <c r="C37" s="28"/>
      <c r="D37" s="28"/>
      <c r="E37" s="28"/>
      <c r="F37" s="28"/>
      <c r="G37" s="28"/>
      <c r="H37" s="28"/>
      <c r="I37" s="28"/>
      <c r="J37" s="28"/>
      <c r="K37" s="28"/>
      <c r="L37" s="28"/>
      <c r="M37" s="28"/>
      <c r="N37" s="28"/>
      <c r="O37" s="28"/>
      <c r="P37" s="28"/>
      <c r="Q37" s="28"/>
      <c r="R37" s="28"/>
      <c r="S37" s="28"/>
      <c r="T37" s="28"/>
    </row>
    <row r="38" spans="1:20" ht="14.25" customHeight="1">
      <c r="A38" s="28"/>
      <c r="B38" s="28"/>
      <c r="C38" s="28"/>
      <c r="D38" s="28"/>
      <c r="E38" s="28"/>
      <c r="F38" s="28"/>
      <c r="G38" s="28"/>
      <c r="H38" s="28"/>
      <c r="I38" s="28"/>
      <c r="J38" s="28"/>
      <c r="K38" s="28"/>
      <c r="L38" s="28"/>
      <c r="M38" s="28"/>
      <c r="N38" s="28"/>
      <c r="O38" s="28"/>
      <c r="P38" s="28"/>
      <c r="Q38" s="28"/>
      <c r="R38" s="28"/>
      <c r="S38" s="28"/>
      <c r="T38" s="28"/>
    </row>
    <row r="39" spans="1:20" ht="14.25" customHeight="1">
      <c r="A39" s="28"/>
      <c r="B39" s="28"/>
      <c r="C39" s="28"/>
      <c r="D39" s="28"/>
      <c r="E39" s="28"/>
      <c r="F39" s="28"/>
      <c r="G39" s="28"/>
      <c r="H39" s="28"/>
      <c r="I39" s="28"/>
      <c r="J39" s="28"/>
      <c r="K39" s="28"/>
      <c r="L39" s="28"/>
      <c r="M39" s="28"/>
      <c r="N39" s="28"/>
      <c r="O39" s="28"/>
      <c r="P39" s="28"/>
      <c r="Q39" s="28"/>
      <c r="R39" s="28"/>
      <c r="S39" s="28"/>
      <c r="T39" s="28"/>
    </row>
    <row r="40" spans="1:20" ht="14.25" customHeight="1">
      <c r="A40" s="28"/>
      <c r="B40" s="28"/>
      <c r="C40" s="28"/>
      <c r="D40" s="28"/>
      <c r="E40" s="28"/>
      <c r="F40" s="28"/>
      <c r="G40" s="28"/>
      <c r="H40" s="28"/>
      <c r="I40" s="28"/>
      <c r="J40" s="28"/>
      <c r="K40" s="28"/>
      <c r="L40" s="28"/>
      <c r="M40" s="28"/>
      <c r="N40" s="28"/>
      <c r="O40" s="28"/>
      <c r="P40" s="28"/>
      <c r="Q40" s="28"/>
      <c r="R40" s="28"/>
      <c r="S40" s="28"/>
      <c r="T40" s="28"/>
    </row>
    <row r="41" spans="1:20" ht="14.25" customHeight="1">
      <c r="A41" s="28"/>
      <c r="B41" s="28"/>
      <c r="C41" s="28"/>
      <c r="D41" s="28"/>
      <c r="E41" s="28"/>
      <c r="F41" s="28"/>
      <c r="G41" s="28"/>
      <c r="H41" s="28"/>
      <c r="I41" s="28"/>
      <c r="J41" s="28"/>
      <c r="K41" s="28"/>
      <c r="L41" s="28"/>
      <c r="M41" s="28"/>
      <c r="N41" s="28"/>
      <c r="O41" s="28"/>
      <c r="P41" s="28"/>
      <c r="Q41" s="28"/>
      <c r="R41" s="28"/>
      <c r="S41" s="28"/>
      <c r="T41" s="28"/>
    </row>
    <row r="42" spans="1:20" ht="14.25" customHeight="1">
      <c r="A42" s="28"/>
      <c r="B42" s="28"/>
      <c r="C42" s="28"/>
      <c r="D42" s="28"/>
      <c r="E42" s="28"/>
      <c r="F42" s="28"/>
      <c r="G42" s="28"/>
      <c r="H42" s="28"/>
      <c r="I42" s="28"/>
      <c r="J42" s="28"/>
      <c r="K42" s="28"/>
      <c r="L42" s="28"/>
      <c r="M42" s="28"/>
      <c r="N42" s="28"/>
      <c r="O42" s="28"/>
      <c r="P42" s="28"/>
      <c r="Q42" s="28"/>
      <c r="R42" s="28"/>
      <c r="S42" s="28"/>
      <c r="T42" s="28"/>
    </row>
    <row r="43" spans="1:20" ht="14.25" customHeight="1">
      <c r="A43" s="28"/>
      <c r="B43" s="28"/>
      <c r="C43" s="28"/>
      <c r="D43" s="28"/>
      <c r="E43" s="28"/>
      <c r="F43" s="28"/>
      <c r="G43" s="28"/>
      <c r="H43" s="28"/>
      <c r="I43" s="28"/>
      <c r="J43" s="28"/>
      <c r="K43" s="28"/>
      <c r="L43" s="28"/>
      <c r="M43" s="28"/>
      <c r="N43" s="28"/>
      <c r="O43" s="28"/>
      <c r="P43" s="28"/>
      <c r="Q43" s="28"/>
      <c r="R43" s="28"/>
      <c r="S43" s="28"/>
      <c r="T43" s="28"/>
    </row>
    <row r="44" spans="1:20" ht="14.25" customHeight="1">
      <c r="A44" s="28"/>
      <c r="B44" s="28"/>
      <c r="C44" s="28"/>
      <c r="D44" s="28"/>
      <c r="E44" s="28"/>
      <c r="F44" s="28"/>
      <c r="G44" s="28"/>
      <c r="H44" s="28"/>
      <c r="I44" s="28"/>
      <c r="J44" s="28"/>
      <c r="K44" s="28"/>
      <c r="L44" s="28"/>
      <c r="M44" s="28"/>
      <c r="N44" s="28"/>
      <c r="O44" s="28"/>
      <c r="P44" s="28"/>
      <c r="Q44" s="28"/>
      <c r="R44" s="28"/>
      <c r="S44" s="28"/>
      <c r="T44" s="28"/>
    </row>
    <row r="45" spans="1:20" ht="14.25" customHeight="1">
      <c r="A45" s="28"/>
      <c r="B45" s="28"/>
      <c r="C45" s="28"/>
      <c r="D45" s="28"/>
      <c r="E45" s="28"/>
      <c r="F45" s="28"/>
      <c r="G45" s="28"/>
      <c r="H45" s="28"/>
      <c r="I45" s="28"/>
      <c r="J45" s="28"/>
      <c r="K45" s="28"/>
      <c r="L45" s="28"/>
      <c r="M45" s="28"/>
      <c r="N45" s="28"/>
      <c r="O45" s="28"/>
      <c r="P45" s="28"/>
      <c r="Q45" s="28"/>
      <c r="R45" s="28"/>
      <c r="S45" s="28"/>
      <c r="T45" s="28"/>
    </row>
    <row r="46" spans="1:20" ht="14.25" customHeight="1">
      <c r="A46" s="28"/>
      <c r="B46" s="28"/>
      <c r="C46" s="28"/>
      <c r="D46" s="28"/>
      <c r="E46" s="28"/>
      <c r="F46" s="28"/>
      <c r="G46" s="28"/>
      <c r="H46" s="131"/>
      <c r="I46" s="131"/>
      <c r="J46" s="131"/>
      <c r="K46" s="131"/>
      <c r="L46" s="131"/>
      <c r="M46" s="131"/>
      <c r="N46" s="28"/>
      <c r="O46" s="28"/>
      <c r="P46" s="28"/>
      <c r="Q46" s="28"/>
      <c r="R46" s="28"/>
      <c r="S46" s="28"/>
      <c r="T46" s="28"/>
    </row>
    <row r="47" spans="1:20" ht="14.25" customHeight="1">
      <c r="A47" s="28"/>
      <c r="B47" s="28"/>
      <c r="C47" s="28"/>
      <c r="D47" s="28"/>
      <c r="E47" s="28"/>
      <c r="F47" s="28"/>
      <c r="G47" s="28"/>
      <c r="H47" s="28"/>
      <c r="I47" s="28"/>
      <c r="J47" s="28"/>
      <c r="K47" s="28"/>
      <c r="L47" s="28"/>
      <c r="M47" s="28"/>
      <c r="N47" s="28"/>
      <c r="O47" s="28"/>
      <c r="P47" s="28"/>
      <c r="Q47" s="28"/>
      <c r="R47" s="28"/>
      <c r="S47" s="28"/>
      <c r="T47" s="28"/>
    </row>
  </sheetData>
  <mergeCells count="10">
    <mergeCell ref="A7:H7"/>
    <mergeCell ref="D3:D4"/>
    <mergeCell ref="A2:B2"/>
    <mergeCell ref="H3:H4"/>
    <mergeCell ref="D2:J2"/>
    <mergeCell ref="G3:G4"/>
    <mergeCell ref="F3:F4"/>
    <mergeCell ref="I3:I4"/>
    <mergeCell ref="J3:J4"/>
    <mergeCell ref="E3:E4"/>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EO32"/>
  <sheetViews>
    <sheetView topLeftCell="B1" workbookViewId="0">
      <selection activeCell="B16" sqref="B16:EO16"/>
    </sheetView>
  </sheetViews>
  <sheetFormatPr baseColWidth="10" defaultColWidth="14.5" defaultRowHeight="15" customHeight="1" x14ac:dyDescent="0"/>
  <cols>
    <col min="1" max="1" width="19.6640625" customWidth="1"/>
    <col min="2" max="2" width="21.33203125" bestFit="1" customWidth="1"/>
    <col min="3" max="3" width="14.5" customWidth="1"/>
    <col min="4" max="4" width="13.83203125" customWidth="1"/>
    <col min="5" max="5" width="16.33203125" customWidth="1"/>
    <col min="6" max="6" width="20.5" customWidth="1"/>
    <col min="7" max="7" width="24.5" customWidth="1"/>
    <col min="8" max="145" width="5.83203125" customWidth="1"/>
  </cols>
  <sheetData>
    <row r="1" spans="1:145" ht="37.5" customHeight="1">
      <c r="A1" s="289" t="s">
        <v>118</v>
      </c>
      <c r="B1" s="290"/>
      <c r="C1" s="290"/>
      <c r="D1" s="291"/>
      <c r="E1" s="163"/>
      <c r="F1" s="28"/>
      <c r="G1" s="28"/>
      <c r="H1" s="28"/>
      <c r="I1" s="28"/>
      <c r="J1" s="28"/>
      <c r="K1" s="28"/>
      <c r="L1" s="28"/>
      <c r="M1" s="28"/>
      <c r="N1" s="28"/>
      <c r="O1" s="28"/>
      <c r="P1" s="28"/>
      <c r="Q1" s="28"/>
      <c r="R1" s="28"/>
      <c r="S1" s="28"/>
    </row>
    <row r="2" spans="1:145" ht="14.25" customHeight="1">
      <c r="A2" s="166" t="s">
        <v>119</v>
      </c>
      <c r="B2" s="167" t="s">
        <v>120</v>
      </c>
      <c r="C2" s="168" t="s">
        <v>121</v>
      </c>
      <c r="D2" s="169" t="s">
        <v>122</v>
      </c>
      <c r="E2" s="180" t="s">
        <v>127</v>
      </c>
      <c r="F2" s="182" t="s">
        <v>126</v>
      </c>
      <c r="G2" s="182" t="s">
        <v>128</v>
      </c>
      <c r="H2" s="28"/>
      <c r="I2" s="28"/>
      <c r="J2" s="28"/>
      <c r="K2" s="28"/>
      <c r="L2" s="28"/>
      <c r="M2" s="28"/>
      <c r="N2" s="28"/>
      <c r="O2" s="28"/>
      <c r="P2" s="28"/>
      <c r="Q2" s="28"/>
      <c r="R2" s="28"/>
      <c r="S2" s="28"/>
    </row>
    <row r="3" spans="1:145" ht="14.25" customHeight="1">
      <c r="A3" s="179" t="s">
        <v>125</v>
      </c>
      <c r="B3" s="170">
        <f>Loads!$K$20</f>
        <v>7.4936699999999998</v>
      </c>
      <c r="C3" s="171">
        <f>Power!$B$20*0.9</f>
        <v>1.7685310832549164</v>
      </c>
      <c r="D3" s="172">
        <f t="shared" ref="D3:D8" si="0">(1-B3/C3)*100</f>
        <v>-323.72283252201458</v>
      </c>
      <c r="E3" s="127">
        <f>B3</f>
        <v>7.4936699999999998</v>
      </c>
      <c r="F3" s="127">
        <f>E3/6</f>
        <v>1.248945</v>
      </c>
      <c r="G3" s="28">
        <f>C3/6</f>
        <v>0.29475518054248606</v>
      </c>
      <c r="H3" s="28"/>
      <c r="I3" s="28"/>
      <c r="J3" s="28"/>
      <c r="K3" s="28"/>
      <c r="L3" s="28"/>
      <c r="M3" s="28"/>
      <c r="N3" s="28"/>
      <c r="O3" s="28"/>
      <c r="P3" s="28"/>
      <c r="Q3" s="28"/>
      <c r="R3" s="28"/>
      <c r="S3" s="28"/>
    </row>
    <row r="4" spans="1:145" ht="14.25" customHeight="1">
      <c r="A4" s="173" t="s">
        <v>35</v>
      </c>
      <c r="B4" s="170">
        <f>Loads!$M$20</f>
        <v>1.0042200000000001</v>
      </c>
      <c r="C4" s="171">
        <f>Power!$B$20*0.9</f>
        <v>1.7685310832549164</v>
      </c>
      <c r="D4" s="172">
        <f t="shared" si="0"/>
        <v>43.217283003487275</v>
      </c>
      <c r="E4" s="127">
        <f>B4</f>
        <v>1.0042200000000001</v>
      </c>
      <c r="F4" s="127">
        <f>E4/6</f>
        <v>0.16737000000000002</v>
      </c>
      <c r="G4" s="28"/>
      <c r="H4" s="28"/>
      <c r="I4" s="28"/>
      <c r="J4" s="28"/>
      <c r="K4" s="28"/>
      <c r="L4" s="28"/>
      <c r="M4" s="28"/>
      <c r="N4" s="28"/>
      <c r="O4" s="28"/>
      <c r="P4" s="28"/>
      <c r="Q4" s="28"/>
      <c r="R4" s="28"/>
      <c r="S4" s="28"/>
    </row>
    <row r="5" spans="1:145" ht="14.25" customHeight="1">
      <c r="A5" s="173" t="s">
        <v>37</v>
      </c>
      <c r="B5" s="170">
        <f>Loads!$O$20</f>
        <v>2.2410326849100004</v>
      </c>
      <c r="C5" s="171">
        <f>Power!$B$20*0.9</f>
        <v>1.7685310832549164</v>
      </c>
      <c r="D5" s="172">
        <f t="shared" si="0"/>
        <v>-26.717178235027816</v>
      </c>
      <c r="E5" s="127">
        <f>B5</f>
        <v>2.2410326849100004</v>
      </c>
      <c r="F5" s="127">
        <f t="shared" ref="F5:F8" si="1">E5/6</f>
        <v>0.37350544748500009</v>
      </c>
      <c r="G5" s="28"/>
      <c r="H5" s="28"/>
      <c r="I5" s="28"/>
      <c r="J5" s="28"/>
      <c r="K5" s="28"/>
      <c r="L5" s="28"/>
      <c r="M5" s="28"/>
      <c r="N5" s="28"/>
      <c r="O5" s="28"/>
      <c r="P5" s="28"/>
      <c r="Q5" s="28"/>
      <c r="R5" s="28"/>
      <c r="S5" s="28"/>
    </row>
    <row r="6" spans="1:145" ht="14.25" customHeight="1">
      <c r="A6" s="173" t="s">
        <v>39</v>
      </c>
      <c r="B6" s="170">
        <f>Loads!$Q$20</f>
        <v>2.0530439981999997</v>
      </c>
      <c r="C6" s="171">
        <f>Power!$B$20*0.9</f>
        <v>1.7685310832549164</v>
      </c>
      <c r="D6" s="171">
        <f t="shared" si="0"/>
        <v>-16.087526967377229</v>
      </c>
      <c r="E6" s="127">
        <f>B6</f>
        <v>2.0530439981999997</v>
      </c>
      <c r="F6" s="127">
        <f t="shared" si="1"/>
        <v>0.34217399969999995</v>
      </c>
      <c r="G6" s="28"/>
      <c r="H6" s="28"/>
      <c r="I6" s="28"/>
      <c r="J6" s="28"/>
      <c r="K6" s="28"/>
      <c r="L6" s="28"/>
      <c r="M6" s="28"/>
      <c r="N6" s="28"/>
      <c r="O6" s="28"/>
      <c r="P6" s="28"/>
      <c r="Q6" s="28"/>
      <c r="R6" s="28"/>
      <c r="S6" s="28"/>
    </row>
    <row r="7" spans="1:145" ht="14.25" customHeight="1">
      <c r="A7" s="173" t="s">
        <v>41</v>
      </c>
      <c r="B7" s="170">
        <f>Loads!$S$20</f>
        <v>2.05300429491</v>
      </c>
      <c r="C7" s="171">
        <f>Power!$B$20*0.9</f>
        <v>1.7685310832549164</v>
      </c>
      <c r="D7" s="171">
        <f t="shared" si="0"/>
        <v>-16.085281980541801</v>
      </c>
      <c r="E7" s="127">
        <f>B7</f>
        <v>2.05300429491</v>
      </c>
      <c r="F7" s="127">
        <f t="shared" si="1"/>
        <v>0.342167382485</v>
      </c>
      <c r="G7" s="28"/>
      <c r="H7" s="28"/>
      <c r="I7" s="28"/>
      <c r="J7" s="28"/>
      <c r="K7" s="28"/>
      <c r="L7" s="28"/>
      <c r="M7" s="28"/>
      <c r="N7" s="28"/>
      <c r="O7" s="28"/>
      <c r="P7" s="28"/>
      <c r="Q7" s="28"/>
      <c r="R7" s="28"/>
      <c r="S7" s="28"/>
    </row>
    <row r="8" spans="1:145" ht="14.25" customHeight="1">
      <c r="A8" s="174" t="s">
        <v>123</v>
      </c>
      <c r="B8" s="175">
        <f>Loads!$U$20</f>
        <v>3.9212169281999998</v>
      </c>
      <c r="C8" s="171">
        <f>Power!$B$20*0.9</f>
        <v>1.7685310832549164</v>
      </c>
      <c r="D8" s="176">
        <f t="shared" si="0"/>
        <v>-121.72168560267225</v>
      </c>
      <c r="E8" s="127">
        <f>B8</f>
        <v>3.9212169281999998</v>
      </c>
      <c r="F8" s="127">
        <f t="shared" si="1"/>
        <v>0.65353615469999993</v>
      </c>
      <c r="G8" s="28"/>
      <c r="H8" s="28"/>
      <c r="I8" s="28"/>
      <c r="J8" s="28"/>
      <c r="K8" s="28"/>
      <c r="L8" s="28"/>
      <c r="M8" s="28"/>
      <c r="N8" s="28"/>
      <c r="O8" s="28"/>
      <c r="P8" s="28"/>
      <c r="Q8" s="28"/>
      <c r="R8" s="28"/>
      <c r="S8" s="28"/>
    </row>
    <row r="9" spans="1:145" ht="14.25" customHeight="1">
      <c r="A9" s="28"/>
      <c r="B9" s="177"/>
      <c r="C9" s="131"/>
      <c r="D9" s="28"/>
      <c r="E9" s="28"/>
      <c r="F9" s="28"/>
      <c r="G9" s="28"/>
      <c r="H9" s="28"/>
      <c r="I9" s="28"/>
      <c r="J9" s="28"/>
      <c r="K9" s="28"/>
      <c r="L9" s="28"/>
      <c r="M9" s="28"/>
      <c r="N9" s="28"/>
      <c r="O9" s="28"/>
      <c r="P9" s="28"/>
      <c r="Q9" s="28"/>
      <c r="R9" s="28"/>
      <c r="S9" s="28"/>
    </row>
    <row r="10" spans="1:145" s="178" customFormat="1" ht="14.25" customHeight="1">
      <c r="A10" s="192" t="s">
        <v>142</v>
      </c>
      <c r="B10" s="177"/>
      <c r="C10" s="159"/>
      <c r="D10" s="28"/>
      <c r="E10" s="28"/>
      <c r="F10" s="28"/>
      <c r="G10" s="28"/>
      <c r="H10" s="28"/>
      <c r="I10" s="28"/>
      <c r="J10" s="28"/>
      <c r="K10" s="28"/>
      <c r="L10" s="28"/>
      <c r="M10" s="28"/>
      <c r="N10" s="28"/>
      <c r="O10" s="28"/>
      <c r="P10" s="28"/>
      <c r="Q10" s="28"/>
      <c r="R10" s="28"/>
      <c r="S10" s="28"/>
    </row>
    <row r="11" spans="1:145" ht="14.25" customHeight="1">
      <c r="A11" s="193" t="s">
        <v>143</v>
      </c>
      <c r="B11" s="177"/>
      <c r="C11" s="131"/>
      <c r="D11" s="28"/>
      <c r="E11" s="28"/>
      <c r="F11" s="28"/>
      <c r="G11" s="28"/>
      <c r="H11" s="28"/>
      <c r="I11" s="28"/>
      <c r="J11" s="28"/>
      <c r="K11" s="28"/>
      <c r="L11" s="28"/>
      <c r="M11" s="28"/>
      <c r="N11" s="28"/>
      <c r="O11" s="28"/>
      <c r="P11" s="28"/>
      <c r="Q11" s="28"/>
      <c r="R11" s="28"/>
      <c r="S11" s="28"/>
    </row>
    <row r="12" spans="1:145" ht="30.75" customHeight="1">
      <c r="A12" s="28"/>
      <c r="B12" s="28"/>
      <c r="C12" s="28"/>
      <c r="D12" s="28"/>
      <c r="E12" s="28"/>
      <c r="F12" s="28"/>
      <c r="G12" s="192" t="s">
        <v>151</v>
      </c>
      <c r="H12" s="28" t="s">
        <v>156</v>
      </c>
      <c r="I12" s="28">
        <v>10</v>
      </c>
      <c r="J12" s="28"/>
      <c r="K12" s="28"/>
      <c r="L12" s="28"/>
      <c r="M12" s="28"/>
      <c r="N12" s="28"/>
      <c r="O12" s="28"/>
      <c r="P12" s="28"/>
      <c r="Q12" s="28"/>
      <c r="R12" s="28"/>
      <c r="S12" s="28"/>
    </row>
    <row r="13" spans="1:145" ht="14.25" customHeight="1">
      <c r="A13" s="28"/>
      <c r="B13" s="28"/>
      <c r="C13" s="28"/>
      <c r="D13" s="28"/>
      <c r="E13" s="28"/>
      <c r="F13" s="28"/>
      <c r="G13" s="28"/>
      <c r="H13" s="28"/>
      <c r="I13" s="28"/>
      <c r="J13" s="28"/>
      <c r="K13" s="28"/>
      <c r="L13" s="28"/>
      <c r="M13" s="28"/>
      <c r="N13" s="28"/>
      <c r="O13" s="28"/>
      <c r="P13" s="28"/>
      <c r="Q13" s="28"/>
      <c r="R13" s="28"/>
      <c r="S13" s="28"/>
    </row>
    <row r="14" spans="1:145" ht="14.25" customHeight="1">
      <c r="A14" s="181" t="s">
        <v>119</v>
      </c>
      <c r="B14" s="181" t="s">
        <v>129</v>
      </c>
      <c r="C14" s="181" t="s">
        <v>129</v>
      </c>
      <c r="D14" s="181" t="s">
        <v>129</v>
      </c>
      <c r="E14" s="181" t="s">
        <v>129</v>
      </c>
      <c r="F14" s="181" t="s">
        <v>129</v>
      </c>
      <c r="G14" s="181" t="s">
        <v>129</v>
      </c>
      <c r="H14" s="181" t="s">
        <v>129</v>
      </c>
      <c r="I14" s="181" t="s">
        <v>129</v>
      </c>
      <c r="J14" s="181" t="s">
        <v>129</v>
      </c>
      <c r="K14" s="181" t="s">
        <v>129</v>
      </c>
      <c r="L14" s="181" t="s">
        <v>129</v>
      </c>
      <c r="M14" s="181" t="s">
        <v>129</v>
      </c>
      <c r="N14" s="209" t="s">
        <v>123</v>
      </c>
      <c r="O14" s="209" t="s">
        <v>123</v>
      </c>
      <c r="P14" s="209" t="s">
        <v>123</v>
      </c>
      <c r="Q14" s="209" t="s">
        <v>123</v>
      </c>
      <c r="R14" s="209" t="s">
        <v>123</v>
      </c>
      <c r="S14" s="209" t="s">
        <v>123</v>
      </c>
      <c r="T14" s="181" t="s">
        <v>129</v>
      </c>
      <c r="U14" s="181" t="s">
        <v>129</v>
      </c>
      <c r="V14" s="181" t="s">
        <v>129</v>
      </c>
      <c r="W14" s="181" t="s">
        <v>129</v>
      </c>
      <c r="X14" s="181" t="s">
        <v>129</v>
      </c>
      <c r="Y14" s="181" t="s">
        <v>129</v>
      </c>
      <c r="Z14" s="181" t="s">
        <v>129</v>
      </c>
      <c r="AA14" s="181" t="s">
        <v>129</v>
      </c>
      <c r="AB14" s="181" t="s">
        <v>129</v>
      </c>
      <c r="AC14" s="181" t="s">
        <v>129</v>
      </c>
      <c r="AD14" s="181" t="s">
        <v>129</v>
      </c>
      <c r="AE14" s="181" t="s">
        <v>129</v>
      </c>
      <c r="AF14" s="181" t="s">
        <v>129</v>
      </c>
      <c r="AG14" s="181" t="s">
        <v>129</v>
      </c>
      <c r="AH14" s="181" t="s">
        <v>129</v>
      </c>
      <c r="AI14" s="181" t="s">
        <v>129</v>
      </c>
      <c r="AJ14" s="181" t="s">
        <v>129</v>
      </c>
      <c r="AK14" s="181" t="s">
        <v>129</v>
      </c>
      <c r="AL14" s="209" t="s">
        <v>123</v>
      </c>
      <c r="AM14" s="209" t="s">
        <v>123</v>
      </c>
      <c r="AN14" s="209" t="s">
        <v>123</v>
      </c>
      <c r="AO14" s="209" t="s">
        <v>123</v>
      </c>
      <c r="AP14" s="209" t="s">
        <v>123</v>
      </c>
      <c r="AQ14" s="209" t="s">
        <v>123</v>
      </c>
      <c r="AR14" s="181" t="s">
        <v>129</v>
      </c>
      <c r="AS14" s="181" t="s">
        <v>129</v>
      </c>
      <c r="AT14" s="181" t="s">
        <v>129</v>
      </c>
      <c r="AU14" s="181" t="s">
        <v>129</v>
      </c>
      <c r="AV14" s="181" t="s">
        <v>129</v>
      </c>
      <c r="AW14" s="181" t="s">
        <v>129</v>
      </c>
      <c r="AX14" s="209" t="s">
        <v>125</v>
      </c>
      <c r="AY14" s="209" t="s">
        <v>125</v>
      </c>
      <c r="AZ14" s="209" t="s">
        <v>125</v>
      </c>
      <c r="BA14" s="209" t="s">
        <v>125</v>
      </c>
      <c r="BB14" s="209" t="s">
        <v>125</v>
      </c>
      <c r="BC14" s="209" t="s">
        <v>125</v>
      </c>
      <c r="BD14" s="181" t="s">
        <v>129</v>
      </c>
      <c r="BE14" s="181" t="s">
        <v>129</v>
      </c>
      <c r="BF14" s="181" t="s">
        <v>129</v>
      </c>
      <c r="BG14" s="181" t="s">
        <v>129</v>
      </c>
      <c r="BH14" s="181" t="s">
        <v>129</v>
      </c>
      <c r="BI14" s="181" t="s">
        <v>129</v>
      </c>
      <c r="BJ14" s="181" t="s">
        <v>129</v>
      </c>
      <c r="BK14" s="181" t="s">
        <v>129</v>
      </c>
      <c r="BL14" s="181" t="s">
        <v>129</v>
      </c>
      <c r="BM14" s="181" t="s">
        <v>129</v>
      </c>
      <c r="BN14" s="181" t="s">
        <v>129</v>
      </c>
      <c r="BO14" s="181" t="s">
        <v>129</v>
      </c>
      <c r="BP14" s="181" t="s">
        <v>129</v>
      </c>
      <c r="BQ14" s="181" t="s">
        <v>129</v>
      </c>
      <c r="BR14" s="181" t="s">
        <v>129</v>
      </c>
      <c r="BS14" s="181" t="s">
        <v>129</v>
      </c>
      <c r="BT14" s="181" t="s">
        <v>129</v>
      </c>
      <c r="BU14" s="181" t="s">
        <v>129</v>
      </c>
      <c r="BV14" s="181" t="s">
        <v>129</v>
      </c>
      <c r="BW14" s="181" t="s">
        <v>129</v>
      </c>
      <c r="BX14" s="181" t="s">
        <v>129</v>
      </c>
      <c r="BY14" s="181" t="s">
        <v>129</v>
      </c>
      <c r="BZ14" s="181" t="s">
        <v>129</v>
      </c>
      <c r="CA14" s="181" t="s">
        <v>129</v>
      </c>
      <c r="CB14" s="181" t="s">
        <v>129</v>
      </c>
      <c r="CC14" s="181" t="s">
        <v>129</v>
      </c>
      <c r="CD14" s="181" t="s">
        <v>129</v>
      </c>
      <c r="CE14" s="181" t="s">
        <v>129</v>
      </c>
      <c r="CF14" s="181" t="s">
        <v>129</v>
      </c>
      <c r="CG14" s="181" t="s">
        <v>129</v>
      </c>
      <c r="CH14" s="181" t="s">
        <v>129</v>
      </c>
      <c r="CI14" s="181" t="s">
        <v>129</v>
      </c>
      <c r="CJ14" s="181" t="s">
        <v>129</v>
      </c>
      <c r="CK14" s="181" t="s">
        <v>129</v>
      </c>
      <c r="CL14" s="181" t="s">
        <v>129</v>
      </c>
      <c r="CM14" s="181" t="s">
        <v>129</v>
      </c>
      <c r="CN14" s="181" t="s">
        <v>129</v>
      </c>
      <c r="CO14" s="181" t="s">
        <v>129</v>
      </c>
      <c r="CP14" s="181" t="s">
        <v>129</v>
      </c>
      <c r="CQ14" s="181" t="s">
        <v>129</v>
      </c>
      <c r="CR14" s="181" t="s">
        <v>129</v>
      </c>
      <c r="CS14" s="181" t="s">
        <v>129</v>
      </c>
      <c r="CT14" s="181" t="s">
        <v>129</v>
      </c>
      <c r="CU14" s="181" t="s">
        <v>129</v>
      </c>
      <c r="CV14" s="181" t="s">
        <v>129</v>
      </c>
      <c r="CW14" s="181" t="s">
        <v>129</v>
      </c>
      <c r="CX14" s="181" t="s">
        <v>129</v>
      </c>
      <c r="CY14" s="181" t="s">
        <v>129</v>
      </c>
      <c r="CZ14" s="181" t="s">
        <v>129</v>
      </c>
      <c r="DA14" s="181" t="s">
        <v>129</v>
      </c>
      <c r="DB14" s="181" t="s">
        <v>129</v>
      </c>
      <c r="DC14" s="181" t="s">
        <v>129</v>
      </c>
      <c r="DD14" s="181" t="s">
        <v>129</v>
      </c>
      <c r="DE14" s="181" t="s">
        <v>129</v>
      </c>
      <c r="DF14" s="181" t="s">
        <v>129</v>
      </c>
      <c r="DG14" s="181" t="s">
        <v>129</v>
      </c>
      <c r="DH14" s="181" t="s">
        <v>129</v>
      </c>
      <c r="DI14" s="181" t="s">
        <v>129</v>
      </c>
      <c r="DJ14" s="181" t="s">
        <v>129</v>
      </c>
      <c r="DK14" s="181" t="s">
        <v>129</v>
      </c>
      <c r="DL14" s="181" t="s">
        <v>129</v>
      </c>
      <c r="DM14" s="181" t="s">
        <v>129</v>
      </c>
      <c r="DN14" s="181" t="s">
        <v>129</v>
      </c>
      <c r="DO14" s="181" t="s">
        <v>129</v>
      </c>
      <c r="DP14" s="181" t="s">
        <v>129</v>
      </c>
      <c r="DQ14" s="181" t="s">
        <v>129</v>
      </c>
      <c r="DR14" s="181" t="s">
        <v>129</v>
      </c>
      <c r="DS14" s="181" t="s">
        <v>129</v>
      </c>
      <c r="DT14" s="181" t="s">
        <v>129</v>
      </c>
      <c r="DU14" s="181" t="s">
        <v>129</v>
      </c>
      <c r="DV14" s="181" t="s">
        <v>129</v>
      </c>
      <c r="DW14" s="181" t="s">
        <v>129</v>
      </c>
      <c r="DX14" s="181" t="s">
        <v>129</v>
      </c>
      <c r="DY14" s="181" t="s">
        <v>129</v>
      </c>
      <c r="DZ14" s="181" t="s">
        <v>129</v>
      </c>
      <c r="EA14" s="181" t="s">
        <v>129</v>
      </c>
      <c r="EB14" s="181" t="s">
        <v>129</v>
      </c>
      <c r="EC14" s="181" t="s">
        <v>129</v>
      </c>
      <c r="ED14" s="181" t="s">
        <v>129</v>
      </c>
      <c r="EE14" s="181" t="s">
        <v>129</v>
      </c>
      <c r="EF14" s="181" t="s">
        <v>129</v>
      </c>
      <c r="EG14" s="181" t="s">
        <v>129</v>
      </c>
      <c r="EH14" s="181" t="s">
        <v>129</v>
      </c>
      <c r="EI14" s="181" t="s">
        <v>129</v>
      </c>
      <c r="EJ14" s="181" t="s">
        <v>129</v>
      </c>
      <c r="EK14" s="181" t="s">
        <v>129</v>
      </c>
      <c r="EL14" s="181" t="s">
        <v>129</v>
      </c>
      <c r="EM14" s="181" t="s">
        <v>129</v>
      </c>
      <c r="EN14" s="181" t="s">
        <v>129</v>
      </c>
      <c r="EO14" s="181" t="s">
        <v>129</v>
      </c>
    </row>
    <row r="15" spans="1:145" ht="14.25" customHeight="1">
      <c r="A15" s="181" t="s">
        <v>130</v>
      </c>
      <c r="B15" s="28">
        <v>10</v>
      </c>
      <c r="C15" s="28">
        <v>20</v>
      </c>
      <c r="D15" s="28">
        <v>30</v>
      </c>
      <c r="E15" s="28">
        <v>40</v>
      </c>
      <c r="F15" s="28">
        <f>E15+I12</f>
        <v>50</v>
      </c>
      <c r="G15" s="181">
        <f>F15+10</f>
        <v>60</v>
      </c>
      <c r="H15" s="181">
        <f t="shared" ref="H15:BS15" si="2">G15+10</f>
        <v>70</v>
      </c>
      <c r="I15" s="181">
        <f t="shared" si="2"/>
        <v>80</v>
      </c>
      <c r="J15" s="181">
        <f t="shared" si="2"/>
        <v>90</v>
      </c>
      <c r="K15" s="181">
        <f t="shared" si="2"/>
        <v>100</v>
      </c>
      <c r="L15" s="181">
        <f t="shared" si="2"/>
        <v>110</v>
      </c>
      <c r="M15" s="181">
        <f t="shared" si="2"/>
        <v>120</v>
      </c>
      <c r="N15" s="181">
        <f t="shared" si="2"/>
        <v>130</v>
      </c>
      <c r="O15" s="181">
        <f t="shared" si="2"/>
        <v>140</v>
      </c>
      <c r="P15" s="181">
        <f t="shared" si="2"/>
        <v>150</v>
      </c>
      <c r="Q15" s="181">
        <f t="shared" si="2"/>
        <v>160</v>
      </c>
      <c r="R15" s="181">
        <f t="shared" si="2"/>
        <v>170</v>
      </c>
      <c r="S15" s="181">
        <f t="shared" si="2"/>
        <v>180</v>
      </c>
      <c r="T15" s="181">
        <f t="shared" si="2"/>
        <v>190</v>
      </c>
      <c r="U15" s="181">
        <f t="shared" si="2"/>
        <v>200</v>
      </c>
      <c r="V15" s="181">
        <f t="shared" si="2"/>
        <v>210</v>
      </c>
      <c r="W15" s="181">
        <f t="shared" si="2"/>
        <v>220</v>
      </c>
      <c r="X15" s="181">
        <f t="shared" si="2"/>
        <v>230</v>
      </c>
      <c r="Y15" s="181">
        <f t="shared" si="2"/>
        <v>240</v>
      </c>
      <c r="Z15" s="181">
        <f t="shared" si="2"/>
        <v>250</v>
      </c>
      <c r="AA15" s="181">
        <f t="shared" si="2"/>
        <v>260</v>
      </c>
      <c r="AB15" s="181">
        <f t="shared" si="2"/>
        <v>270</v>
      </c>
      <c r="AC15" s="181">
        <f t="shared" si="2"/>
        <v>280</v>
      </c>
      <c r="AD15" s="181">
        <f t="shared" si="2"/>
        <v>290</v>
      </c>
      <c r="AE15" s="181">
        <f t="shared" si="2"/>
        <v>300</v>
      </c>
      <c r="AF15" s="181">
        <f t="shared" si="2"/>
        <v>310</v>
      </c>
      <c r="AG15" s="181">
        <f t="shared" si="2"/>
        <v>320</v>
      </c>
      <c r="AH15" s="181">
        <f t="shared" si="2"/>
        <v>330</v>
      </c>
      <c r="AI15" s="181">
        <f t="shared" si="2"/>
        <v>340</v>
      </c>
      <c r="AJ15" s="181">
        <f t="shared" si="2"/>
        <v>350</v>
      </c>
      <c r="AK15" s="181">
        <f t="shared" si="2"/>
        <v>360</v>
      </c>
      <c r="AL15" s="181">
        <f t="shared" si="2"/>
        <v>370</v>
      </c>
      <c r="AM15" s="181">
        <f t="shared" si="2"/>
        <v>380</v>
      </c>
      <c r="AN15" s="181">
        <f t="shared" si="2"/>
        <v>390</v>
      </c>
      <c r="AO15" s="181">
        <f t="shared" si="2"/>
        <v>400</v>
      </c>
      <c r="AP15" s="181">
        <f t="shared" si="2"/>
        <v>410</v>
      </c>
      <c r="AQ15" s="181">
        <f t="shared" si="2"/>
        <v>420</v>
      </c>
      <c r="AR15" s="181">
        <f t="shared" si="2"/>
        <v>430</v>
      </c>
      <c r="AS15" s="181">
        <f t="shared" si="2"/>
        <v>440</v>
      </c>
      <c r="AT15" s="181">
        <f t="shared" si="2"/>
        <v>450</v>
      </c>
      <c r="AU15" s="181">
        <f t="shared" si="2"/>
        <v>460</v>
      </c>
      <c r="AV15" s="181">
        <f t="shared" si="2"/>
        <v>470</v>
      </c>
      <c r="AW15" s="181">
        <f t="shared" si="2"/>
        <v>480</v>
      </c>
      <c r="AX15" s="181">
        <f t="shared" si="2"/>
        <v>490</v>
      </c>
      <c r="AY15" s="181">
        <f t="shared" si="2"/>
        <v>500</v>
      </c>
      <c r="AZ15" s="181">
        <f t="shared" si="2"/>
        <v>510</v>
      </c>
      <c r="BA15" s="181">
        <f t="shared" si="2"/>
        <v>520</v>
      </c>
      <c r="BB15" s="181">
        <f t="shared" si="2"/>
        <v>530</v>
      </c>
      <c r="BC15" s="181">
        <f t="shared" si="2"/>
        <v>540</v>
      </c>
      <c r="BD15" s="181">
        <f t="shared" si="2"/>
        <v>550</v>
      </c>
      <c r="BE15" s="181">
        <f t="shared" si="2"/>
        <v>560</v>
      </c>
      <c r="BF15" s="181">
        <f t="shared" si="2"/>
        <v>570</v>
      </c>
      <c r="BG15" s="181">
        <f t="shared" si="2"/>
        <v>580</v>
      </c>
      <c r="BH15" s="181">
        <f t="shared" si="2"/>
        <v>590</v>
      </c>
      <c r="BI15" s="181">
        <f t="shared" si="2"/>
        <v>600</v>
      </c>
      <c r="BJ15" s="181">
        <f t="shared" si="2"/>
        <v>610</v>
      </c>
      <c r="BK15" s="181">
        <f t="shared" si="2"/>
        <v>620</v>
      </c>
      <c r="BL15" s="181">
        <f t="shared" si="2"/>
        <v>630</v>
      </c>
      <c r="BM15" s="181">
        <f t="shared" si="2"/>
        <v>640</v>
      </c>
      <c r="BN15" s="181">
        <f t="shared" si="2"/>
        <v>650</v>
      </c>
      <c r="BO15" s="181">
        <f t="shared" si="2"/>
        <v>660</v>
      </c>
      <c r="BP15" s="181">
        <f t="shared" si="2"/>
        <v>670</v>
      </c>
      <c r="BQ15" s="181">
        <f t="shared" si="2"/>
        <v>680</v>
      </c>
      <c r="BR15" s="181">
        <f t="shared" si="2"/>
        <v>690</v>
      </c>
      <c r="BS15" s="181">
        <f t="shared" si="2"/>
        <v>700</v>
      </c>
      <c r="BT15" s="181">
        <f t="shared" ref="BT15:EE15" si="3">BS15+10</f>
        <v>710</v>
      </c>
      <c r="BU15" s="181">
        <f t="shared" si="3"/>
        <v>720</v>
      </c>
      <c r="BV15" s="181">
        <f t="shared" si="3"/>
        <v>730</v>
      </c>
      <c r="BW15" s="181">
        <f t="shared" si="3"/>
        <v>740</v>
      </c>
      <c r="BX15" s="181">
        <f t="shared" si="3"/>
        <v>750</v>
      </c>
      <c r="BY15" s="181">
        <f t="shared" si="3"/>
        <v>760</v>
      </c>
      <c r="BZ15" s="181">
        <f t="shared" si="3"/>
        <v>770</v>
      </c>
      <c r="CA15" s="181">
        <f t="shared" si="3"/>
        <v>780</v>
      </c>
      <c r="CB15" s="181">
        <f t="shared" si="3"/>
        <v>790</v>
      </c>
      <c r="CC15" s="181">
        <f t="shared" si="3"/>
        <v>800</v>
      </c>
      <c r="CD15" s="181">
        <f t="shared" si="3"/>
        <v>810</v>
      </c>
      <c r="CE15" s="181">
        <f t="shared" si="3"/>
        <v>820</v>
      </c>
      <c r="CF15" s="181">
        <f t="shared" si="3"/>
        <v>830</v>
      </c>
      <c r="CG15" s="181">
        <f t="shared" si="3"/>
        <v>840</v>
      </c>
      <c r="CH15" s="181">
        <f t="shared" si="3"/>
        <v>850</v>
      </c>
      <c r="CI15" s="181">
        <f t="shared" si="3"/>
        <v>860</v>
      </c>
      <c r="CJ15" s="181">
        <f t="shared" si="3"/>
        <v>870</v>
      </c>
      <c r="CK15" s="181">
        <f t="shared" si="3"/>
        <v>880</v>
      </c>
      <c r="CL15" s="181">
        <f t="shared" si="3"/>
        <v>890</v>
      </c>
      <c r="CM15" s="181">
        <f t="shared" si="3"/>
        <v>900</v>
      </c>
      <c r="CN15" s="181">
        <f t="shared" si="3"/>
        <v>910</v>
      </c>
      <c r="CO15" s="181">
        <f t="shared" si="3"/>
        <v>920</v>
      </c>
      <c r="CP15" s="181">
        <f t="shared" si="3"/>
        <v>930</v>
      </c>
      <c r="CQ15" s="181">
        <f t="shared" si="3"/>
        <v>940</v>
      </c>
      <c r="CR15" s="181">
        <f t="shared" si="3"/>
        <v>950</v>
      </c>
      <c r="CS15" s="181">
        <f t="shared" si="3"/>
        <v>960</v>
      </c>
      <c r="CT15" s="181">
        <f t="shared" si="3"/>
        <v>970</v>
      </c>
      <c r="CU15" s="181">
        <f t="shared" si="3"/>
        <v>980</v>
      </c>
      <c r="CV15" s="181">
        <f t="shared" si="3"/>
        <v>990</v>
      </c>
      <c r="CW15" s="181">
        <f t="shared" si="3"/>
        <v>1000</v>
      </c>
      <c r="CX15" s="181">
        <f t="shared" si="3"/>
        <v>1010</v>
      </c>
      <c r="CY15" s="181">
        <f t="shared" si="3"/>
        <v>1020</v>
      </c>
      <c r="CZ15" s="181">
        <f t="shared" si="3"/>
        <v>1030</v>
      </c>
      <c r="DA15" s="181">
        <f t="shared" si="3"/>
        <v>1040</v>
      </c>
      <c r="DB15" s="181">
        <f t="shared" si="3"/>
        <v>1050</v>
      </c>
      <c r="DC15" s="181">
        <f t="shared" si="3"/>
        <v>1060</v>
      </c>
      <c r="DD15" s="181">
        <f t="shared" si="3"/>
        <v>1070</v>
      </c>
      <c r="DE15" s="181">
        <f t="shared" si="3"/>
        <v>1080</v>
      </c>
      <c r="DF15" s="181">
        <f t="shared" si="3"/>
        <v>1090</v>
      </c>
      <c r="DG15" s="181">
        <f t="shared" si="3"/>
        <v>1100</v>
      </c>
      <c r="DH15" s="181">
        <f t="shared" si="3"/>
        <v>1110</v>
      </c>
      <c r="DI15" s="181">
        <f t="shared" si="3"/>
        <v>1120</v>
      </c>
      <c r="DJ15" s="181">
        <f t="shared" si="3"/>
        <v>1130</v>
      </c>
      <c r="DK15" s="181">
        <f t="shared" si="3"/>
        <v>1140</v>
      </c>
      <c r="DL15" s="181">
        <f t="shared" si="3"/>
        <v>1150</v>
      </c>
      <c r="DM15" s="181">
        <f t="shared" si="3"/>
        <v>1160</v>
      </c>
      <c r="DN15" s="181">
        <f t="shared" si="3"/>
        <v>1170</v>
      </c>
      <c r="DO15" s="181">
        <f t="shared" si="3"/>
        <v>1180</v>
      </c>
      <c r="DP15" s="181">
        <f t="shared" si="3"/>
        <v>1190</v>
      </c>
      <c r="DQ15" s="181">
        <f t="shared" si="3"/>
        <v>1200</v>
      </c>
      <c r="DR15" s="181">
        <f t="shared" si="3"/>
        <v>1210</v>
      </c>
      <c r="DS15" s="181">
        <f t="shared" si="3"/>
        <v>1220</v>
      </c>
      <c r="DT15" s="181">
        <f t="shared" si="3"/>
        <v>1230</v>
      </c>
      <c r="DU15" s="181">
        <f t="shared" si="3"/>
        <v>1240</v>
      </c>
      <c r="DV15" s="181">
        <f t="shared" si="3"/>
        <v>1250</v>
      </c>
      <c r="DW15" s="181">
        <f t="shared" si="3"/>
        <v>1260</v>
      </c>
      <c r="DX15" s="181">
        <f t="shared" si="3"/>
        <v>1270</v>
      </c>
      <c r="DY15" s="181">
        <f t="shared" si="3"/>
        <v>1280</v>
      </c>
      <c r="DZ15" s="181">
        <f t="shared" si="3"/>
        <v>1290</v>
      </c>
      <c r="EA15" s="181">
        <f t="shared" si="3"/>
        <v>1300</v>
      </c>
      <c r="EB15" s="181">
        <f t="shared" si="3"/>
        <v>1310</v>
      </c>
      <c r="EC15" s="181">
        <f t="shared" si="3"/>
        <v>1320</v>
      </c>
      <c r="ED15" s="181">
        <f t="shared" si="3"/>
        <v>1330</v>
      </c>
      <c r="EE15" s="181">
        <f t="shared" si="3"/>
        <v>1340</v>
      </c>
      <c r="EF15" s="181">
        <f t="shared" ref="EF15:EO15" si="4">EE15+10</f>
        <v>1350</v>
      </c>
      <c r="EG15" s="181">
        <f t="shared" si="4"/>
        <v>1360</v>
      </c>
      <c r="EH15" s="181">
        <f t="shared" si="4"/>
        <v>1370</v>
      </c>
      <c r="EI15" s="181">
        <f t="shared" si="4"/>
        <v>1380</v>
      </c>
      <c r="EJ15" s="181">
        <f t="shared" si="4"/>
        <v>1390</v>
      </c>
      <c r="EK15" s="181">
        <f t="shared" si="4"/>
        <v>1400</v>
      </c>
      <c r="EL15" s="181">
        <f t="shared" si="4"/>
        <v>1410</v>
      </c>
      <c r="EM15" s="181">
        <f t="shared" si="4"/>
        <v>1420</v>
      </c>
      <c r="EN15" s="181">
        <f t="shared" si="4"/>
        <v>1430</v>
      </c>
      <c r="EO15" s="181">
        <f t="shared" si="4"/>
        <v>1440</v>
      </c>
    </row>
    <row r="16" spans="1:145" ht="14.25" customHeight="1">
      <c r="A16" s="28" t="s">
        <v>157</v>
      </c>
      <c r="B16" s="28">
        <f>B15/60</f>
        <v>0.16666666666666666</v>
      </c>
      <c r="C16" s="28">
        <f t="shared" ref="C16:BN16" si="5">C15/60</f>
        <v>0.33333333333333331</v>
      </c>
      <c r="D16" s="28">
        <f t="shared" si="5"/>
        <v>0.5</v>
      </c>
      <c r="E16" s="28">
        <f t="shared" si="5"/>
        <v>0.66666666666666663</v>
      </c>
      <c r="F16" s="28">
        <f t="shared" si="5"/>
        <v>0.83333333333333337</v>
      </c>
      <c r="G16" s="28">
        <f t="shared" si="5"/>
        <v>1</v>
      </c>
      <c r="H16" s="28">
        <f t="shared" si="5"/>
        <v>1.1666666666666667</v>
      </c>
      <c r="I16" s="28">
        <f t="shared" si="5"/>
        <v>1.3333333333333333</v>
      </c>
      <c r="J16" s="28">
        <f t="shared" si="5"/>
        <v>1.5</v>
      </c>
      <c r="K16" s="28">
        <f t="shared" si="5"/>
        <v>1.6666666666666667</v>
      </c>
      <c r="L16" s="28">
        <f t="shared" si="5"/>
        <v>1.8333333333333333</v>
      </c>
      <c r="M16" s="28">
        <f t="shared" si="5"/>
        <v>2</v>
      </c>
      <c r="N16" s="28">
        <f t="shared" si="5"/>
        <v>2.1666666666666665</v>
      </c>
      <c r="O16" s="28">
        <f t="shared" si="5"/>
        <v>2.3333333333333335</v>
      </c>
      <c r="P16" s="28">
        <f t="shared" si="5"/>
        <v>2.5</v>
      </c>
      <c r="Q16" s="28">
        <f t="shared" si="5"/>
        <v>2.6666666666666665</v>
      </c>
      <c r="R16" s="28">
        <f t="shared" si="5"/>
        <v>2.8333333333333335</v>
      </c>
      <c r="S16" s="28">
        <f t="shared" si="5"/>
        <v>3</v>
      </c>
      <c r="T16" s="28">
        <f t="shared" si="5"/>
        <v>3.1666666666666665</v>
      </c>
      <c r="U16" s="28">
        <f t="shared" si="5"/>
        <v>3.3333333333333335</v>
      </c>
      <c r="V16" s="28">
        <f t="shared" si="5"/>
        <v>3.5</v>
      </c>
      <c r="W16" s="28">
        <f t="shared" si="5"/>
        <v>3.6666666666666665</v>
      </c>
      <c r="X16" s="28">
        <f t="shared" si="5"/>
        <v>3.8333333333333335</v>
      </c>
      <c r="Y16" s="28">
        <f t="shared" si="5"/>
        <v>4</v>
      </c>
      <c r="Z16" s="28">
        <f t="shared" si="5"/>
        <v>4.166666666666667</v>
      </c>
      <c r="AA16" s="28">
        <f t="shared" si="5"/>
        <v>4.333333333333333</v>
      </c>
      <c r="AB16" s="28">
        <f t="shared" si="5"/>
        <v>4.5</v>
      </c>
      <c r="AC16" s="28">
        <f t="shared" si="5"/>
        <v>4.666666666666667</v>
      </c>
      <c r="AD16" s="28">
        <f t="shared" si="5"/>
        <v>4.833333333333333</v>
      </c>
      <c r="AE16" s="28">
        <f t="shared" si="5"/>
        <v>5</v>
      </c>
      <c r="AF16" s="28">
        <f t="shared" si="5"/>
        <v>5.166666666666667</v>
      </c>
      <c r="AG16" s="28">
        <f t="shared" si="5"/>
        <v>5.333333333333333</v>
      </c>
      <c r="AH16" s="28">
        <f t="shared" si="5"/>
        <v>5.5</v>
      </c>
      <c r="AI16" s="28">
        <f t="shared" si="5"/>
        <v>5.666666666666667</v>
      </c>
      <c r="AJ16" s="28">
        <f t="shared" si="5"/>
        <v>5.833333333333333</v>
      </c>
      <c r="AK16" s="28">
        <f t="shared" si="5"/>
        <v>6</v>
      </c>
      <c r="AL16" s="28">
        <f t="shared" si="5"/>
        <v>6.166666666666667</v>
      </c>
      <c r="AM16" s="28">
        <f t="shared" si="5"/>
        <v>6.333333333333333</v>
      </c>
      <c r="AN16" s="28">
        <f t="shared" si="5"/>
        <v>6.5</v>
      </c>
      <c r="AO16" s="28">
        <f t="shared" si="5"/>
        <v>6.666666666666667</v>
      </c>
      <c r="AP16" s="28">
        <f t="shared" si="5"/>
        <v>6.833333333333333</v>
      </c>
      <c r="AQ16" s="28">
        <f t="shared" si="5"/>
        <v>7</v>
      </c>
      <c r="AR16" s="28">
        <f t="shared" si="5"/>
        <v>7.166666666666667</v>
      </c>
      <c r="AS16" s="28">
        <f t="shared" si="5"/>
        <v>7.333333333333333</v>
      </c>
      <c r="AT16" s="28">
        <f t="shared" si="5"/>
        <v>7.5</v>
      </c>
      <c r="AU16" s="28">
        <f t="shared" si="5"/>
        <v>7.666666666666667</v>
      </c>
      <c r="AV16" s="28">
        <f t="shared" si="5"/>
        <v>7.833333333333333</v>
      </c>
      <c r="AW16" s="28">
        <f t="shared" si="5"/>
        <v>8</v>
      </c>
      <c r="AX16" s="28">
        <f t="shared" si="5"/>
        <v>8.1666666666666661</v>
      </c>
      <c r="AY16" s="28">
        <f t="shared" si="5"/>
        <v>8.3333333333333339</v>
      </c>
      <c r="AZ16" s="28">
        <f t="shared" si="5"/>
        <v>8.5</v>
      </c>
      <c r="BA16" s="28">
        <f t="shared" si="5"/>
        <v>8.6666666666666661</v>
      </c>
      <c r="BB16" s="28">
        <f t="shared" si="5"/>
        <v>8.8333333333333339</v>
      </c>
      <c r="BC16" s="28">
        <f t="shared" si="5"/>
        <v>9</v>
      </c>
      <c r="BD16" s="28">
        <f t="shared" si="5"/>
        <v>9.1666666666666661</v>
      </c>
      <c r="BE16" s="28">
        <f t="shared" si="5"/>
        <v>9.3333333333333339</v>
      </c>
      <c r="BF16" s="28">
        <f t="shared" si="5"/>
        <v>9.5</v>
      </c>
      <c r="BG16" s="28">
        <f t="shared" si="5"/>
        <v>9.6666666666666661</v>
      </c>
      <c r="BH16" s="28">
        <f t="shared" si="5"/>
        <v>9.8333333333333339</v>
      </c>
      <c r="BI16" s="28">
        <f t="shared" si="5"/>
        <v>10</v>
      </c>
      <c r="BJ16" s="28">
        <f t="shared" si="5"/>
        <v>10.166666666666666</v>
      </c>
      <c r="BK16" s="28">
        <f t="shared" si="5"/>
        <v>10.333333333333334</v>
      </c>
      <c r="BL16" s="28">
        <f t="shared" si="5"/>
        <v>10.5</v>
      </c>
      <c r="BM16" s="28">
        <f t="shared" si="5"/>
        <v>10.666666666666666</v>
      </c>
      <c r="BN16" s="28">
        <f t="shared" si="5"/>
        <v>10.833333333333334</v>
      </c>
      <c r="BO16" s="28">
        <f t="shared" ref="BO16:DZ16" si="6">BO15/60</f>
        <v>11</v>
      </c>
      <c r="BP16" s="28">
        <f t="shared" si="6"/>
        <v>11.166666666666666</v>
      </c>
      <c r="BQ16" s="28">
        <f t="shared" si="6"/>
        <v>11.333333333333334</v>
      </c>
      <c r="BR16" s="28">
        <f t="shared" si="6"/>
        <v>11.5</v>
      </c>
      <c r="BS16" s="28">
        <f t="shared" si="6"/>
        <v>11.666666666666666</v>
      </c>
      <c r="BT16" s="28">
        <f t="shared" si="6"/>
        <v>11.833333333333334</v>
      </c>
      <c r="BU16" s="28">
        <f t="shared" si="6"/>
        <v>12</v>
      </c>
      <c r="BV16" s="28">
        <f t="shared" si="6"/>
        <v>12.166666666666666</v>
      </c>
      <c r="BW16" s="28">
        <f t="shared" si="6"/>
        <v>12.333333333333334</v>
      </c>
      <c r="BX16" s="28">
        <f t="shared" si="6"/>
        <v>12.5</v>
      </c>
      <c r="BY16" s="28">
        <f t="shared" si="6"/>
        <v>12.666666666666666</v>
      </c>
      <c r="BZ16" s="28">
        <f t="shared" si="6"/>
        <v>12.833333333333334</v>
      </c>
      <c r="CA16" s="28">
        <f t="shared" si="6"/>
        <v>13</v>
      </c>
      <c r="CB16" s="28">
        <f t="shared" si="6"/>
        <v>13.166666666666666</v>
      </c>
      <c r="CC16" s="28">
        <f t="shared" si="6"/>
        <v>13.333333333333334</v>
      </c>
      <c r="CD16" s="28">
        <f t="shared" si="6"/>
        <v>13.5</v>
      </c>
      <c r="CE16" s="28">
        <f t="shared" si="6"/>
        <v>13.666666666666666</v>
      </c>
      <c r="CF16" s="28">
        <f t="shared" si="6"/>
        <v>13.833333333333334</v>
      </c>
      <c r="CG16" s="28">
        <f t="shared" si="6"/>
        <v>14</v>
      </c>
      <c r="CH16" s="28">
        <f t="shared" si="6"/>
        <v>14.166666666666666</v>
      </c>
      <c r="CI16" s="28">
        <f t="shared" si="6"/>
        <v>14.333333333333334</v>
      </c>
      <c r="CJ16" s="28">
        <f t="shared" si="6"/>
        <v>14.5</v>
      </c>
      <c r="CK16" s="28">
        <f t="shared" si="6"/>
        <v>14.666666666666666</v>
      </c>
      <c r="CL16" s="28">
        <f t="shared" si="6"/>
        <v>14.833333333333334</v>
      </c>
      <c r="CM16" s="28">
        <f t="shared" si="6"/>
        <v>15</v>
      </c>
      <c r="CN16" s="28">
        <f t="shared" si="6"/>
        <v>15.166666666666666</v>
      </c>
      <c r="CO16" s="28">
        <f t="shared" si="6"/>
        <v>15.333333333333334</v>
      </c>
      <c r="CP16" s="28">
        <f t="shared" si="6"/>
        <v>15.5</v>
      </c>
      <c r="CQ16" s="28">
        <f t="shared" si="6"/>
        <v>15.666666666666666</v>
      </c>
      <c r="CR16" s="28">
        <f t="shared" si="6"/>
        <v>15.833333333333334</v>
      </c>
      <c r="CS16" s="28">
        <f t="shared" si="6"/>
        <v>16</v>
      </c>
      <c r="CT16" s="28">
        <f t="shared" si="6"/>
        <v>16.166666666666668</v>
      </c>
      <c r="CU16" s="28">
        <f t="shared" si="6"/>
        <v>16.333333333333332</v>
      </c>
      <c r="CV16" s="28">
        <f t="shared" si="6"/>
        <v>16.5</v>
      </c>
      <c r="CW16" s="28">
        <f t="shared" si="6"/>
        <v>16.666666666666668</v>
      </c>
      <c r="CX16" s="28">
        <f t="shared" si="6"/>
        <v>16.833333333333332</v>
      </c>
      <c r="CY16" s="28">
        <f t="shared" si="6"/>
        <v>17</v>
      </c>
      <c r="CZ16" s="28">
        <f t="shared" si="6"/>
        <v>17.166666666666668</v>
      </c>
      <c r="DA16" s="28">
        <f t="shared" si="6"/>
        <v>17.333333333333332</v>
      </c>
      <c r="DB16" s="28">
        <f t="shared" si="6"/>
        <v>17.5</v>
      </c>
      <c r="DC16" s="28">
        <f t="shared" si="6"/>
        <v>17.666666666666668</v>
      </c>
      <c r="DD16" s="28">
        <f t="shared" si="6"/>
        <v>17.833333333333332</v>
      </c>
      <c r="DE16" s="28">
        <f t="shared" si="6"/>
        <v>18</v>
      </c>
      <c r="DF16" s="28">
        <f t="shared" si="6"/>
        <v>18.166666666666668</v>
      </c>
      <c r="DG16" s="28">
        <f t="shared" si="6"/>
        <v>18.333333333333332</v>
      </c>
      <c r="DH16" s="28">
        <f t="shared" si="6"/>
        <v>18.5</v>
      </c>
      <c r="DI16" s="28">
        <f t="shared" si="6"/>
        <v>18.666666666666668</v>
      </c>
      <c r="DJ16" s="28">
        <f t="shared" si="6"/>
        <v>18.833333333333332</v>
      </c>
      <c r="DK16" s="28">
        <f t="shared" si="6"/>
        <v>19</v>
      </c>
      <c r="DL16" s="28">
        <f t="shared" si="6"/>
        <v>19.166666666666668</v>
      </c>
      <c r="DM16" s="28">
        <f t="shared" si="6"/>
        <v>19.333333333333332</v>
      </c>
      <c r="DN16" s="28">
        <f t="shared" si="6"/>
        <v>19.5</v>
      </c>
      <c r="DO16" s="28">
        <f t="shared" si="6"/>
        <v>19.666666666666668</v>
      </c>
      <c r="DP16" s="28">
        <f t="shared" si="6"/>
        <v>19.833333333333332</v>
      </c>
      <c r="DQ16" s="28">
        <f t="shared" si="6"/>
        <v>20</v>
      </c>
      <c r="DR16" s="28">
        <f t="shared" si="6"/>
        <v>20.166666666666668</v>
      </c>
      <c r="DS16" s="28">
        <f t="shared" si="6"/>
        <v>20.333333333333332</v>
      </c>
      <c r="DT16" s="28">
        <f t="shared" si="6"/>
        <v>20.5</v>
      </c>
      <c r="DU16" s="28">
        <f t="shared" si="6"/>
        <v>20.666666666666668</v>
      </c>
      <c r="DV16" s="28">
        <f t="shared" si="6"/>
        <v>20.833333333333332</v>
      </c>
      <c r="DW16" s="28">
        <f t="shared" si="6"/>
        <v>21</v>
      </c>
      <c r="DX16" s="28">
        <f t="shared" si="6"/>
        <v>21.166666666666668</v>
      </c>
      <c r="DY16" s="28">
        <f t="shared" si="6"/>
        <v>21.333333333333332</v>
      </c>
      <c r="DZ16" s="28">
        <f t="shared" si="6"/>
        <v>21.5</v>
      </c>
      <c r="EA16" s="28">
        <f t="shared" ref="EA16:EO16" si="7">EA15/60</f>
        <v>21.666666666666668</v>
      </c>
      <c r="EB16" s="28">
        <f t="shared" si="7"/>
        <v>21.833333333333332</v>
      </c>
      <c r="EC16" s="28">
        <f t="shared" si="7"/>
        <v>22</v>
      </c>
      <c r="ED16" s="28">
        <f t="shared" si="7"/>
        <v>22.166666666666668</v>
      </c>
      <c r="EE16" s="28">
        <f t="shared" si="7"/>
        <v>22.333333333333332</v>
      </c>
      <c r="EF16" s="28">
        <f t="shared" si="7"/>
        <v>22.5</v>
      </c>
      <c r="EG16" s="28">
        <f t="shared" si="7"/>
        <v>22.666666666666668</v>
      </c>
      <c r="EH16" s="28">
        <f t="shared" si="7"/>
        <v>22.833333333333332</v>
      </c>
      <c r="EI16" s="28">
        <f t="shared" si="7"/>
        <v>23</v>
      </c>
      <c r="EJ16" s="28">
        <f t="shared" si="7"/>
        <v>23.166666666666668</v>
      </c>
      <c r="EK16" s="28">
        <f t="shared" si="7"/>
        <v>23.333333333333332</v>
      </c>
      <c r="EL16" s="28">
        <f t="shared" si="7"/>
        <v>23.5</v>
      </c>
      <c r="EM16" s="28">
        <f t="shared" si="7"/>
        <v>23.666666666666668</v>
      </c>
      <c r="EN16" s="28">
        <f t="shared" si="7"/>
        <v>23.833333333333332</v>
      </c>
      <c r="EO16" s="28">
        <f t="shared" si="7"/>
        <v>24</v>
      </c>
    </row>
    <row r="17" spans="1:145" ht="14.25" customHeight="1">
      <c r="A17" s="181" t="s">
        <v>131</v>
      </c>
      <c r="B17" s="127">
        <f>$G$3</f>
        <v>0.29475518054248606</v>
      </c>
      <c r="C17" s="127">
        <f>$G$3</f>
        <v>0.29475518054248606</v>
      </c>
      <c r="D17" s="127">
        <f>$G$3</f>
        <v>0.29475518054248606</v>
      </c>
      <c r="E17" s="127">
        <f>G3</f>
        <v>0.29475518054248606</v>
      </c>
      <c r="F17" s="127">
        <f>G3</f>
        <v>0.29475518054248606</v>
      </c>
      <c r="G17" s="127">
        <v>0.28999999999999998</v>
      </c>
      <c r="H17" s="127">
        <v>0</v>
      </c>
      <c r="I17" s="127">
        <v>0</v>
      </c>
      <c r="J17" s="127">
        <v>0</v>
      </c>
      <c r="K17" s="127">
        <v>0</v>
      </c>
      <c r="L17" s="127">
        <v>0</v>
      </c>
      <c r="M17" s="127">
        <v>0</v>
      </c>
      <c r="N17" s="127">
        <v>0.28999999999999998</v>
      </c>
      <c r="O17" s="127">
        <v>0.28999999999999998</v>
      </c>
      <c r="P17" s="127">
        <v>0.28999999999999998</v>
      </c>
      <c r="Q17" s="127">
        <v>0.28999999999999998</v>
      </c>
      <c r="R17" s="127">
        <v>0.28999999999999998</v>
      </c>
      <c r="S17" s="127">
        <v>0.28999999999999998</v>
      </c>
      <c r="T17" s="127">
        <v>0</v>
      </c>
      <c r="U17" s="127">
        <v>0</v>
      </c>
      <c r="V17" s="127">
        <v>0</v>
      </c>
      <c r="W17" s="127">
        <v>0</v>
      </c>
      <c r="X17" s="127">
        <v>0</v>
      </c>
      <c r="Y17" s="127">
        <v>0</v>
      </c>
      <c r="Z17" s="127">
        <v>0.28999999999999998</v>
      </c>
      <c r="AA17" s="127">
        <v>0.28999999999999998</v>
      </c>
      <c r="AB17" s="127">
        <v>0.28999999999999998</v>
      </c>
      <c r="AC17" s="127">
        <v>0.28999999999999998</v>
      </c>
      <c r="AD17" s="127">
        <v>0.28999999999999998</v>
      </c>
      <c r="AE17" s="127">
        <v>0.28999999999999998</v>
      </c>
      <c r="AF17" s="127">
        <v>0</v>
      </c>
      <c r="AG17" s="127">
        <v>0</v>
      </c>
      <c r="AH17" s="127">
        <v>0</v>
      </c>
      <c r="AI17" s="127">
        <v>0</v>
      </c>
      <c r="AJ17" s="127">
        <v>0</v>
      </c>
      <c r="AK17" s="127">
        <v>0</v>
      </c>
      <c r="AL17" s="127">
        <v>0.28999999999999998</v>
      </c>
      <c r="AM17" s="127">
        <v>0.28999999999999998</v>
      </c>
      <c r="AN17" s="127">
        <v>0.28999999999999998</v>
      </c>
      <c r="AO17" s="127">
        <v>0.28999999999999998</v>
      </c>
      <c r="AP17" s="127">
        <v>0.28999999999999998</v>
      </c>
      <c r="AQ17" s="127">
        <v>0.28999999999999998</v>
      </c>
      <c r="AR17" s="127">
        <v>0</v>
      </c>
      <c r="AS17" s="127">
        <v>0</v>
      </c>
      <c r="AT17" s="127">
        <v>0</v>
      </c>
      <c r="AU17" s="127">
        <v>0</v>
      </c>
      <c r="AV17" s="127">
        <v>0</v>
      </c>
      <c r="AW17" s="127">
        <v>0</v>
      </c>
      <c r="AX17" s="127">
        <v>0.28999999999999998</v>
      </c>
      <c r="AY17" s="127">
        <v>0.28999999999999998</v>
      </c>
      <c r="AZ17" s="127">
        <v>0.28999999999999998</v>
      </c>
      <c r="BA17" s="127">
        <v>0.28999999999999998</v>
      </c>
      <c r="BB17" s="127">
        <v>0.28999999999999998</v>
      </c>
      <c r="BC17" s="127">
        <v>0.28999999999999998</v>
      </c>
      <c r="BD17" s="127">
        <v>0</v>
      </c>
      <c r="BE17" s="127">
        <v>0</v>
      </c>
      <c r="BF17" s="127">
        <v>0</v>
      </c>
      <c r="BG17" s="127">
        <v>0</v>
      </c>
      <c r="BH17" s="127">
        <v>0</v>
      </c>
      <c r="BI17" s="127">
        <v>0</v>
      </c>
      <c r="BJ17" s="127">
        <v>0.28999999999999998</v>
      </c>
      <c r="BK17" s="127">
        <v>0.28999999999999998</v>
      </c>
      <c r="BL17" s="127">
        <v>0.28999999999999998</v>
      </c>
      <c r="BM17" s="127">
        <v>0.28999999999999998</v>
      </c>
      <c r="BN17" s="127">
        <v>0.28999999999999998</v>
      </c>
      <c r="BO17" s="127">
        <v>0.28999999999999998</v>
      </c>
      <c r="BP17" s="127">
        <v>0</v>
      </c>
      <c r="BQ17" s="127">
        <v>0</v>
      </c>
      <c r="BR17" s="127">
        <v>0</v>
      </c>
      <c r="BS17" s="127">
        <v>0</v>
      </c>
      <c r="BT17" s="127">
        <v>0</v>
      </c>
      <c r="BU17" s="127">
        <v>0</v>
      </c>
      <c r="BV17" s="127">
        <v>0.28999999999999998</v>
      </c>
      <c r="BW17" s="127">
        <v>0.28999999999999998</v>
      </c>
      <c r="BX17" s="127">
        <v>0.28999999999999998</v>
      </c>
      <c r="BY17" s="127">
        <v>0.28999999999999998</v>
      </c>
      <c r="BZ17" s="127">
        <v>0.28999999999999998</v>
      </c>
      <c r="CA17" s="127">
        <v>0.28999999999999998</v>
      </c>
      <c r="CB17" s="127">
        <v>0</v>
      </c>
      <c r="CC17" s="127">
        <v>0</v>
      </c>
      <c r="CD17" s="127">
        <v>0</v>
      </c>
      <c r="CE17" s="127">
        <v>0</v>
      </c>
      <c r="CF17" s="127">
        <v>0</v>
      </c>
      <c r="CG17" s="127">
        <v>0</v>
      </c>
      <c r="CH17" s="127">
        <v>0.28999999999999998</v>
      </c>
      <c r="CI17" s="127">
        <v>0.28999999999999998</v>
      </c>
      <c r="CJ17" s="127">
        <v>0.28999999999999998</v>
      </c>
      <c r="CK17" s="127">
        <v>0.28999999999999998</v>
      </c>
      <c r="CL17" s="127">
        <v>0.28999999999999998</v>
      </c>
      <c r="CM17" s="127">
        <v>0.28999999999999998</v>
      </c>
      <c r="CN17" s="127">
        <v>0</v>
      </c>
      <c r="CO17" s="127">
        <v>0</v>
      </c>
      <c r="CP17" s="127">
        <v>0</v>
      </c>
      <c r="CQ17" s="127">
        <v>0</v>
      </c>
      <c r="CR17" s="127">
        <v>0</v>
      </c>
      <c r="CS17" s="127">
        <v>0</v>
      </c>
      <c r="CT17" s="127">
        <v>0.28999999999999998</v>
      </c>
      <c r="CU17" s="127">
        <v>0.28999999999999998</v>
      </c>
      <c r="CV17" s="127">
        <v>0.28999999999999998</v>
      </c>
      <c r="CW17" s="127">
        <v>0.28999999999999998</v>
      </c>
      <c r="CX17" s="127">
        <v>0.28999999999999998</v>
      </c>
      <c r="CY17" s="127">
        <v>0.28999999999999998</v>
      </c>
      <c r="CZ17" s="127">
        <v>0</v>
      </c>
      <c r="DA17" s="127">
        <v>0</v>
      </c>
      <c r="DB17" s="127">
        <v>0</v>
      </c>
      <c r="DC17" s="127">
        <v>0</v>
      </c>
      <c r="DD17" s="127">
        <v>0</v>
      </c>
      <c r="DE17" s="127">
        <v>0</v>
      </c>
      <c r="DF17" s="127">
        <v>0.28999999999999998</v>
      </c>
      <c r="DG17" s="127">
        <v>0.28999999999999998</v>
      </c>
      <c r="DH17" s="127">
        <v>0.28999999999999998</v>
      </c>
      <c r="DI17" s="127">
        <v>0.28999999999999998</v>
      </c>
      <c r="DJ17" s="127">
        <v>0.28999999999999998</v>
      </c>
      <c r="DK17" s="127">
        <v>0.28999999999999998</v>
      </c>
      <c r="DL17" s="127">
        <v>0</v>
      </c>
      <c r="DM17" s="127">
        <v>0</v>
      </c>
      <c r="DN17" s="127">
        <v>0</v>
      </c>
      <c r="DO17" s="127">
        <v>0</v>
      </c>
      <c r="DP17" s="127">
        <v>0</v>
      </c>
      <c r="DQ17" s="127">
        <v>0</v>
      </c>
      <c r="DR17" s="127">
        <v>0.28999999999999998</v>
      </c>
      <c r="DS17" s="127">
        <v>0.28999999999999998</v>
      </c>
      <c r="DT17" s="127">
        <v>0.28999999999999998</v>
      </c>
      <c r="DU17" s="127">
        <v>0.28999999999999998</v>
      </c>
      <c r="DV17" s="127">
        <v>0.28999999999999998</v>
      </c>
      <c r="DW17" s="127">
        <v>0.28999999999999998</v>
      </c>
      <c r="DX17" s="127">
        <v>0</v>
      </c>
      <c r="DY17" s="127">
        <v>0</v>
      </c>
      <c r="DZ17" s="127">
        <v>0</v>
      </c>
      <c r="EA17" s="127">
        <v>0</v>
      </c>
      <c r="EB17" s="127">
        <v>0</v>
      </c>
      <c r="EC17" s="127">
        <v>0</v>
      </c>
      <c r="ED17" s="127">
        <v>0.28999999999999998</v>
      </c>
      <c r="EE17" s="127">
        <v>0.28999999999999998</v>
      </c>
      <c r="EF17" s="127">
        <v>0.28999999999999998</v>
      </c>
      <c r="EG17" s="127">
        <v>0.28999999999999998</v>
      </c>
      <c r="EH17" s="127">
        <v>0.28999999999999998</v>
      </c>
      <c r="EI17" s="127">
        <v>0.28999999999999998</v>
      </c>
      <c r="EJ17" s="127">
        <v>0</v>
      </c>
      <c r="EK17" s="127">
        <v>0</v>
      </c>
      <c r="EL17" s="127">
        <v>0</v>
      </c>
      <c r="EM17" s="127">
        <v>0</v>
      </c>
      <c r="EN17" s="127">
        <v>0</v>
      </c>
      <c r="EO17" s="127">
        <v>0</v>
      </c>
    </row>
    <row r="18" spans="1:145" ht="14.25" customHeight="1">
      <c r="A18" s="181" t="s">
        <v>132</v>
      </c>
      <c r="B18" s="127">
        <f>F7</f>
        <v>0.342167382485</v>
      </c>
      <c r="C18" s="127">
        <f>F7</f>
        <v>0.342167382485</v>
      </c>
      <c r="D18" s="127">
        <f>F7</f>
        <v>0.342167382485</v>
      </c>
      <c r="E18" s="127">
        <f>F7</f>
        <v>0.342167382485</v>
      </c>
      <c r="F18" s="127">
        <f>F7</f>
        <v>0.342167382485</v>
      </c>
      <c r="G18" s="183">
        <v>0.34</v>
      </c>
      <c r="H18" s="183">
        <v>0.34</v>
      </c>
      <c r="I18" s="183">
        <v>0.34</v>
      </c>
      <c r="J18" s="183">
        <v>0.34</v>
      </c>
      <c r="K18" s="183">
        <v>0.34</v>
      </c>
      <c r="L18" s="183">
        <v>0.34</v>
      </c>
      <c r="M18" s="183">
        <v>0.34</v>
      </c>
      <c r="N18" s="183">
        <v>0.34</v>
      </c>
      <c r="O18" s="183">
        <v>0.34</v>
      </c>
      <c r="P18" s="183">
        <v>0.34</v>
      </c>
      <c r="Q18" s="183">
        <v>0.34</v>
      </c>
      <c r="R18" s="183">
        <v>0.34</v>
      </c>
      <c r="S18" s="183">
        <v>0.34</v>
      </c>
      <c r="T18" s="183">
        <v>0.34</v>
      </c>
      <c r="U18" s="183">
        <v>0.34</v>
      </c>
      <c r="V18" s="183">
        <v>0.34</v>
      </c>
      <c r="W18" s="183">
        <v>0.34</v>
      </c>
      <c r="X18" s="183">
        <v>0.34</v>
      </c>
      <c r="Y18" s="183">
        <v>0.34</v>
      </c>
      <c r="Z18" s="183">
        <v>0.34</v>
      </c>
      <c r="AA18" s="183">
        <v>0.34</v>
      </c>
      <c r="AB18" s="183">
        <v>0.34</v>
      </c>
      <c r="AC18" s="183">
        <v>0.34</v>
      </c>
      <c r="AD18" s="183">
        <v>0.34</v>
      </c>
      <c r="AE18" s="183">
        <v>0.34</v>
      </c>
      <c r="AF18" s="183">
        <v>0.34</v>
      </c>
      <c r="AG18" s="183">
        <v>0.34</v>
      </c>
      <c r="AH18" s="183">
        <v>0.34</v>
      </c>
      <c r="AI18" s="183">
        <v>0.34</v>
      </c>
      <c r="AJ18" s="183">
        <v>0.34</v>
      </c>
      <c r="AK18" s="183">
        <v>0.34</v>
      </c>
      <c r="AL18" s="183">
        <v>0.34</v>
      </c>
      <c r="AM18" s="183">
        <v>0.34</v>
      </c>
      <c r="AN18" s="292">
        <v>1.25</v>
      </c>
      <c r="AO18" s="183">
        <v>0.34</v>
      </c>
      <c r="AP18" s="183">
        <v>0.34</v>
      </c>
      <c r="AQ18" s="183">
        <v>0.34</v>
      </c>
      <c r="AR18" s="183">
        <v>0.34</v>
      </c>
      <c r="AS18" s="183">
        <v>0.34</v>
      </c>
      <c r="AT18" s="183">
        <v>0.34</v>
      </c>
      <c r="AU18" s="183">
        <v>0.34</v>
      </c>
      <c r="AV18" s="183">
        <v>0.34</v>
      </c>
      <c r="AW18" s="183">
        <v>0.34</v>
      </c>
      <c r="AX18" s="183">
        <v>1.25</v>
      </c>
      <c r="AY18" s="183">
        <v>1.25</v>
      </c>
      <c r="AZ18" s="183">
        <v>1.25</v>
      </c>
      <c r="BA18" s="183">
        <v>1.25</v>
      </c>
      <c r="BB18" s="183">
        <v>1.25</v>
      </c>
      <c r="BC18" s="183">
        <v>1.25</v>
      </c>
      <c r="BD18" s="183">
        <v>0.34</v>
      </c>
      <c r="BE18" s="183">
        <v>0.34</v>
      </c>
      <c r="BF18" s="183">
        <v>0.34</v>
      </c>
      <c r="BG18" s="183">
        <v>0.34</v>
      </c>
      <c r="BH18" s="183">
        <v>0.34</v>
      </c>
      <c r="BI18" s="183">
        <v>0.34</v>
      </c>
      <c r="BJ18" s="183">
        <v>0.34</v>
      </c>
      <c r="BK18" s="183">
        <v>0.34</v>
      </c>
      <c r="BL18" s="183">
        <v>0.34</v>
      </c>
      <c r="BM18" s="183">
        <v>0.34</v>
      </c>
      <c r="BN18" s="183">
        <v>0.34</v>
      </c>
      <c r="BO18" s="183">
        <v>0.34</v>
      </c>
      <c r="BP18" s="183">
        <v>0.34</v>
      </c>
      <c r="BQ18" s="183">
        <v>0.34</v>
      </c>
      <c r="BR18" s="183">
        <v>0.34</v>
      </c>
      <c r="BS18" s="183">
        <v>0.34</v>
      </c>
      <c r="BT18" s="183">
        <v>0.34</v>
      </c>
      <c r="BU18" s="183">
        <v>0.34</v>
      </c>
      <c r="BV18" s="183">
        <v>0.34</v>
      </c>
      <c r="BW18" s="183">
        <v>0.34</v>
      </c>
      <c r="BX18" s="183">
        <v>0.34</v>
      </c>
      <c r="BY18" s="183">
        <v>0.34</v>
      </c>
      <c r="BZ18" s="183">
        <v>0.34</v>
      </c>
      <c r="CA18" s="183">
        <v>0.34</v>
      </c>
      <c r="CB18" s="183">
        <v>0.34</v>
      </c>
      <c r="CC18" s="183">
        <v>0.34</v>
      </c>
      <c r="CD18" s="183">
        <v>0.34</v>
      </c>
      <c r="CE18" s="183">
        <v>0.34</v>
      </c>
      <c r="CF18" s="183">
        <v>0.34</v>
      </c>
      <c r="CG18" s="183">
        <v>0.34</v>
      </c>
      <c r="CH18" s="183">
        <v>0.34</v>
      </c>
      <c r="CI18" s="183">
        <v>0.34</v>
      </c>
      <c r="CJ18" s="183">
        <v>0.34</v>
      </c>
      <c r="CK18" s="183">
        <v>0.34</v>
      </c>
      <c r="CL18" s="183">
        <v>0.34</v>
      </c>
      <c r="CM18" s="183">
        <v>0.34</v>
      </c>
      <c r="CN18" s="183">
        <v>0.34</v>
      </c>
      <c r="CO18" s="183">
        <v>0.34</v>
      </c>
      <c r="CP18" s="183">
        <v>0.34</v>
      </c>
      <c r="CQ18" s="183">
        <v>0.34</v>
      </c>
      <c r="CR18" s="183">
        <v>0.34</v>
      </c>
      <c r="CS18" s="183">
        <v>0.34</v>
      </c>
      <c r="CT18" s="183">
        <v>0.34</v>
      </c>
      <c r="CU18" s="183">
        <v>0.34</v>
      </c>
      <c r="CV18" s="183">
        <v>0.34</v>
      </c>
      <c r="CW18" s="183">
        <v>0.34</v>
      </c>
      <c r="CX18" s="183">
        <v>0.34</v>
      </c>
      <c r="CY18" s="183">
        <v>0.34</v>
      </c>
      <c r="CZ18" s="183">
        <v>0.34</v>
      </c>
      <c r="DA18" s="183">
        <v>0.34</v>
      </c>
      <c r="DB18" s="183">
        <v>0.34</v>
      </c>
      <c r="DC18" s="183">
        <v>0.34</v>
      </c>
      <c r="DD18" s="183">
        <v>0.34</v>
      </c>
      <c r="DE18" s="183">
        <v>0.34</v>
      </c>
      <c r="DF18" s="183">
        <v>0.34</v>
      </c>
      <c r="DG18" s="183">
        <v>0.34</v>
      </c>
      <c r="DH18" s="183">
        <v>0.34</v>
      </c>
      <c r="DI18" s="183">
        <v>0.34</v>
      </c>
      <c r="DJ18" s="183">
        <v>0.34</v>
      </c>
      <c r="DK18" s="183">
        <v>0.34</v>
      </c>
      <c r="DL18" s="183">
        <v>0.34</v>
      </c>
      <c r="DM18" s="183">
        <v>0.34</v>
      </c>
      <c r="DN18" s="183">
        <v>0.34</v>
      </c>
      <c r="DO18" s="183">
        <v>0.34</v>
      </c>
      <c r="DP18" s="183">
        <v>0.34</v>
      </c>
      <c r="DQ18" s="183">
        <v>0.34</v>
      </c>
      <c r="DR18" s="183">
        <v>0.34</v>
      </c>
      <c r="DS18" s="183">
        <v>0.34</v>
      </c>
      <c r="DT18" s="183">
        <v>0.34</v>
      </c>
      <c r="DU18" s="183">
        <v>0.34</v>
      </c>
      <c r="DV18" s="183">
        <v>0.34</v>
      </c>
      <c r="DW18" s="183">
        <v>0.34</v>
      </c>
      <c r="DX18" s="183">
        <v>0.34</v>
      </c>
      <c r="DY18" s="183">
        <v>0.34</v>
      </c>
      <c r="DZ18" s="183">
        <v>0.34</v>
      </c>
      <c r="EA18" s="183">
        <v>0.34</v>
      </c>
      <c r="EB18" s="183">
        <v>0.34</v>
      </c>
      <c r="EC18" s="183">
        <v>0.34</v>
      </c>
      <c r="ED18" s="183">
        <v>0.34</v>
      </c>
      <c r="EE18" s="183">
        <v>0.34</v>
      </c>
      <c r="EF18" s="183">
        <v>0.34</v>
      </c>
      <c r="EG18" s="183">
        <v>0.34</v>
      </c>
      <c r="EH18" s="183">
        <v>0.34</v>
      </c>
      <c r="EI18" s="183">
        <v>0.34</v>
      </c>
      <c r="EJ18" s="183">
        <v>0.34</v>
      </c>
      <c r="EK18" s="183">
        <v>0.34</v>
      </c>
      <c r="EL18" s="183">
        <v>0.34</v>
      </c>
      <c r="EM18" s="183">
        <v>0.34</v>
      </c>
      <c r="EN18" s="183">
        <v>0.34</v>
      </c>
      <c r="EO18" s="183">
        <v>0.34</v>
      </c>
    </row>
    <row r="19" spans="1:145" ht="14.2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row>
    <row r="20" spans="1:145" ht="14.25" customHeight="1">
      <c r="A20" s="181" t="s">
        <v>133</v>
      </c>
      <c r="B20" s="127">
        <f>B17-B18</f>
        <v>-4.7412201942513943E-2</v>
      </c>
      <c r="C20" s="127">
        <f>C17-C18</f>
        <v>-4.7412201942513943E-2</v>
      </c>
      <c r="D20" s="127">
        <f t="shared" ref="D20:E20" si="8">D17-D18</f>
        <v>-4.7412201942513943E-2</v>
      </c>
      <c r="E20" s="127">
        <f t="shared" si="8"/>
        <v>-4.7412201942513943E-2</v>
      </c>
      <c r="F20" s="127">
        <f>F17-F18</f>
        <v>-4.7412201942513943E-2</v>
      </c>
      <c r="G20" s="127">
        <f>G17-G18</f>
        <v>-5.0000000000000044E-2</v>
      </c>
      <c r="H20" s="127">
        <f t="shared" ref="H20:BS20" si="9">H17-H18</f>
        <v>-0.34</v>
      </c>
      <c r="I20" s="127">
        <f t="shared" si="9"/>
        <v>-0.34</v>
      </c>
      <c r="J20" s="127">
        <f t="shared" si="9"/>
        <v>-0.34</v>
      </c>
      <c r="K20" s="127">
        <f t="shared" si="9"/>
        <v>-0.34</v>
      </c>
      <c r="L20" s="127">
        <f t="shared" si="9"/>
        <v>-0.34</v>
      </c>
      <c r="M20" s="127">
        <f t="shared" si="9"/>
        <v>-0.34</v>
      </c>
      <c r="N20" s="127">
        <f t="shared" si="9"/>
        <v>-5.0000000000000044E-2</v>
      </c>
      <c r="O20" s="127">
        <f t="shared" si="9"/>
        <v>-5.0000000000000044E-2</v>
      </c>
      <c r="P20" s="127">
        <f t="shared" si="9"/>
        <v>-5.0000000000000044E-2</v>
      </c>
      <c r="Q20" s="127">
        <f t="shared" si="9"/>
        <v>-5.0000000000000044E-2</v>
      </c>
      <c r="R20" s="127">
        <f t="shared" si="9"/>
        <v>-5.0000000000000044E-2</v>
      </c>
      <c r="S20" s="127">
        <f t="shared" si="9"/>
        <v>-5.0000000000000044E-2</v>
      </c>
      <c r="T20" s="127">
        <f t="shared" si="9"/>
        <v>-0.34</v>
      </c>
      <c r="U20" s="127">
        <f t="shared" si="9"/>
        <v>-0.34</v>
      </c>
      <c r="V20" s="127">
        <f t="shared" si="9"/>
        <v>-0.34</v>
      </c>
      <c r="W20" s="127">
        <f t="shared" si="9"/>
        <v>-0.34</v>
      </c>
      <c r="X20" s="127">
        <f t="shared" si="9"/>
        <v>-0.34</v>
      </c>
      <c r="Y20" s="127">
        <f t="shared" si="9"/>
        <v>-0.34</v>
      </c>
      <c r="Z20" s="127">
        <f t="shared" si="9"/>
        <v>-5.0000000000000044E-2</v>
      </c>
      <c r="AA20" s="127">
        <f t="shared" si="9"/>
        <v>-5.0000000000000044E-2</v>
      </c>
      <c r="AB20" s="127">
        <f t="shared" si="9"/>
        <v>-5.0000000000000044E-2</v>
      </c>
      <c r="AC20" s="127">
        <f t="shared" si="9"/>
        <v>-5.0000000000000044E-2</v>
      </c>
      <c r="AD20" s="127">
        <f t="shared" si="9"/>
        <v>-5.0000000000000044E-2</v>
      </c>
      <c r="AE20" s="127">
        <f t="shared" si="9"/>
        <v>-5.0000000000000044E-2</v>
      </c>
      <c r="AF20" s="127">
        <f t="shared" si="9"/>
        <v>-0.34</v>
      </c>
      <c r="AG20" s="127">
        <f t="shared" si="9"/>
        <v>-0.34</v>
      </c>
      <c r="AH20" s="127">
        <f t="shared" si="9"/>
        <v>-0.34</v>
      </c>
      <c r="AI20" s="127">
        <f t="shared" si="9"/>
        <v>-0.34</v>
      </c>
      <c r="AJ20" s="127">
        <f t="shared" si="9"/>
        <v>-0.34</v>
      </c>
      <c r="AK20" s="127">
        <f t="shared" si="9"/>
        <v>-0.34</v>
      </c>
      <c r="AL20" s="127">
        <f t="shared" si="9"/>
        <v>-5.0000000000000044E-2</v>
      </c>
      <c r="AM20" s="127">
        <f t="shared" si="9"/>
        <v>-5.0000000000000044E-2</v>
      </c>
      <c r="AN20" s="127">
        <f t="shared" si="9"/>
        <v>-0.96</v>
      </c>
      <c r="AO20" s="127">
        <f t="shared" si="9"/>
        <v>-5.0000000000000044E-2</v>
      </c>
      <c r="AP20" s="127">
        <f t="shared" si="9"/>
        <v>-5.0000000000000044E-2</v>
      </c>
      <c r="AQ20" s="127">
        <f t="shared" si="9"/>
        <v>-5.0000000000000044E-2</v>
      </c>
      <c r="AR20" s="127">
        <f t="shared" si="9"/>
        <v>-0.34</v>
      </c>
      <c r="AS20" s="127">
        <f t="shared" si="9"/>
        <v>-0.34</v>
      </c>
      <c r="AT20" s="127">
        <f t="shared" si="9"/>
        <v>-0.34</v>
      </c>
      <c r="AU20" s="127">
        <f t="shared" si="9"/>
        <v>-0.34</v>
      </c>
      <c r="AV20" s="127">
        <f t="shared" si="9"/>
        <v>-0.34</v>
      </c>
      <c r="AW20" s="127">
        <f t="shared" si="9"/>
        <v>-0.34</v>
      </c>
      <c r="AX20" s="127">
        <f t="shared" si="9"/>
        <v>-0.96</v>
      </c>
      <c r="AY20" s="127">
        <f t="shared" si="9"/>
        <v>-0.96</v>
      </c>
      <c r="AZ20" s="127">
        <f t="shared" si="9"/>
        <v>-0.96</v>
      </c>
      <c r="BA20" s="127">
        <f t="shared" si="9"/>
        <v>-0.96</v>
      </c>
      <c r="BB20" s="127">
        <f t="shared" si="9"/>
        <v>-0.96</v>
      </c>
      <c r="BC20" s="127">
        <f t="shared" si="9"/>
        <v>-0.96</v>
      </c>
      <c r="BD20" s="127">
        <f t="shared" si="9"/>
        <v>-0.34</v>
      </c>
      <c r="BE20" s="127">
        <f t="shared" si="9"/>
        <v>-0.34</v>
      </c>
      <c r="BF20" s="127">
        <f t="shared" si="9"/>
        <v>-0.34</v>
      </c>
      <c r="BG20" s="127">
        <f t="shared" si="9"/>
        <v>-0.34</v>
      </c>
      <c r="BH20" s="127">
        <f t="shared" si="9"/>
        <v>-0.34</v>
      </c>
      <c r="BI20" s="127">
        <f t="shared" si="9"/>
        <v>-0.34</v>
      </c>
      <c r="BJ20" s="127">
        <f t="shared" si="9"/>
        <v>-5.0000000000000044E-2</v>
      </c>
      <c r="BK20" s="127">
        <f t="shared" si="9"/>
        <v>-5.0000000000000044E-2</v>
      </c>
      <c r="BL20" s="127">
        <f t="shared" si="9"/>
        <v>-5.0000000000000044E-2</v>
      </c>
      <c r="BM20" s="127">
        <f t="shared" si="9"/>
        <v>-5.0000000000000044E-2</v>
      </c>
      <c r="BN20" s="127">
        <f t="shared" si="9"/>
        <v>-5.0000000000000044E-2</v>
      </c>
      <c r="BO20" s="127">
        <f t="shared" si="9"/>
        <v>-5.0000000000000044E-2</v>
      </c>
      <c r="BP20" s="127">
        <f t="shared" si="9"/>
        <v>-0.34</v>
      </c>
      <c r="BQ20" s="127">
        <f t="shared" si="9"/>
        <v>-0.34</v>
      </c>
      <c r="BR20" s="127">
        <f t="shared" si="9"/>
        <v>-0.34</v>
      </c>
      <c r="BS20" s="127">
        <f t="shared" si="9"/>
        <v>-0.34</v>
      </c>
      <c r="BT20" s="127">
        <f t="shared" ref="BT20:EE20" si="10">BT17-BT18</f>
        <v>-0.34</v>
      </c>
      <c r="BU20" s="127">
        <f t="shared" si="10"/>
        <v>-0.34</v>
      </c>
      <c r="BV20" s="127">
        <f t="shared" si="10"/>
        <v>-5.0000000000000044E-2</v>
      </c>
      <c r="BW20" s="127">
        <f t="shared" si="10"/>
        <v>-5.0000000000000044E-2</v>
      </c>
      <c r="BX20" s="127">
        <f t="shared" si="10"/>
        <v>-5.0000000000000044E-2</v>
      </c>
      <c r="BY20" s="127">
        <f t="shared" si="10"/>
        <v>-5.0000000000000044E-2</v>
      </c>
      <c r="BZ20" s="127">
        <f t="shared" si="10"/>
        <v>-5.0000000000000044E-2</v>
      </c>
      <c r="CA20" s="127">
        <f t="shared" si="10"/>
        <v>-5.0000000000000044E-2</v>
      </c>
      <c r="CB20" s="127">
        <f t="shared" si="10"/>
        <v>-0.34</v>
      </c>
      <c r="CC20" s="127">
        <f t="shared" si="10"/>
        <v>-0.34</v>
      </c>
      <c r="CD20" s="127">
        <f t="shared" si="10"/>
        <v>-0.34</v>
      </c>
      <c r="CE20" s="127">
        <f t="shared" si="10"/>
        <v>-0.34</v>
      </c>
      <c r="CF20" s="127">
        <f t="shared" si="10"/>
        <v>-0.34</v>
      </c>
      <c r="CG20" s="127">
        <f t="shared" si="10"/>
        <v>-0.34</v>
      </c>
      <c r="CH20" s="127">
        <f t="shared" si="10"/>
        <v>-5.0000000000000044E-2</v>
      </c>
      <c r="CI20" s="127">
        <f t="shared" si="10"/>
        <v>-5.0000000000000044E-2</v>
      </c>
      <c r="CJ20" s="127">
        <f t="shared" si="10"/>
        <v>-5.0000000000000044E-2</v>
      </c>
      <c r="CK20" s="127">
        <f t="shared" si="10"/>
        <v>-5.0000000000000044E-2</v>
      </c>
      <c r="CL20" s="127">
        <f t="shared" si="10"/>
        <v>-5.0000000000000044E-2</v>
      </c>
      <c r="CM20" s="127">
        <f t="shared" si="10"/>
        <v>-5.0000000000000044E-2</v>
      </c>
      <c r="CN20" s="127">
        <f t="shared" si="10"/>
        <v>-0.34</v>
      </c>
      <c r="CO20" s="127">
        <f t="shared" si="10"/>
        <v>-0.34</v>
      </c>
      <c r="CP20" s="127">
        <f t="shared" si="10"/>
        <v>-0.34</v>
      </c>
      <c r="CQ20" s="127">
        <f t="shared" si="10"/>
        <v>-0.34</v>
      </c>
      <c r="CR20" s="127">
        <f t="shared" si="10"/>
        <v>-0.34</v>
      </c>
      <c r="CS20" s="127">
        <f t="shared" si="10"/>
        <v>-0.34</v>
      </c>
      <c r="CT20" s="127">
        <f t="shared" si="10"/>
        <v>-5.0000000000000044E-2</v>
      </c>
      <c r="CU20" s="127">
        <f t="shared" si="10"/>
        <v>-5.0000000000000044E-2</v>
      </c>
      <c r="CV20" s="127">
        <f t="shared" si="10"/>
        <v>-5.0000000000000044E-2</v>
      </c>
      <c r="CW20" s="127">
        <f t="shared" si="10"/>
        <v>-5.0000000000000044E-2</v>
      </c>
      <c r="CX20" s="127">
        <f t="shared" si="10"/>
        <v>-5.0000000000000044E-2</v>
      </c>
      <c r="CY20" s="127">
        <f t="shared" si="10"/>
        <v>-5.0000000000000044E-2</v>
      </c>
      <c r="CZ20" s="127">
        <f t="shared" si="10"/>
        <v>-0.34</v>
      </c>
      <c r="DA20" s="127">
        <f t="shared" si="10"/>
        <v>-0.34</v>
      </c>
      <c r="DB20" s="127">
        <f t="shared" si="10"/>
        <v>-0.34</v>
      </c>
      <c r="DC20" s="127">
        <f t="shared" si="10"/>
        <v>-0.34</v>
      </c>
      <c r="DD20" s="127">
        <f t="shared" si="10"/>
        <v>-0.34</v>
      </c>
      <c r="DE20" s="127">
        <f t="shared" si="10"/>
        <v>-0.34</v>
      </c>
      <c r="DF20" s="127">
        <f t="shared" si="10"/>
        <v>-5.0000000000000044E-2</v>
      </c>
      <c r="DG20" s="127">
        <f t="shared" si="10"/>
        <v>-5.0000000000000044E-2</v>
      </c>
      <c r="DH20" s="127">
        <f t="shared" si="10"/>
        <v>-5.0000000000000044E-2</v>
      </c>
      <c r="DI20" s="127">
        <f t="shared" si="10"/>
        <v>-5.0000000000000044E-2</v>
      </c>
      <c r="DJ20" s="127">
        <f t="shared" si="10"/>
        <v>-5.0000000000000044E-2</v>
      </c>
      <c r="DK20" s="127">
        <f t="shared" si="10"/>
        <v>-5.0000000000000044E-2</v>
      </c>
      <c r="DL20" s="127">
        <f t="shared" si="10"/>
        <v>-0.34</v>
      </c>
      <c r="DM20" s="127">
        <f t="shared" si="10"/>
        <v>-0.34</v>
      </c>
      <c r="DN20" s="127">
        <f t="shared" si="10"/>
        <v>-0.34</v>
      </c>
      <c r="DO20" s="127">
        <f t="shared" si="10"/>
        <v>-0.34</v>
      </c>
      <c r="DP20" s="127">
        <f t="shared" si="10"/>
        <v>-0.34</v>
      </c>
      <c r="DQ20" s="127">
        <f t="shared" si="10"/>
        <v>-0.34</v>
      </c>
      <c r="DR20" s="127">
        <f t="shared" si="10"/>
        <v>-5.0000000000000044E-2</v>
      </c>
      <c r="DS20" s="127">
        <f t="shared" si="10"/>
        <v>-5.0000000000000044E-2</v>
      </c>
      <c r="DT20" s="127">
        <f t="shared" si="10"/>
        <v>-5.0000000000000044E-2</v>
      </c>
      <c r="DU20" s="127">
        <f t="shared" si="10"/>
        <v>-5.0000000000000044E-2</v>
      </c>
      <c r="DV20" s="127">
        <f t="shared" si="10"/>
        <v>-5.0000000000000044E-2</v>
      </c>
      <c r="DW20" s="127">
        <f t="shared" si="10"/>
        <v>-5.0000000000000044E-2</v>
      </c>
      <c r="DX20" s="127">
        <f t="shared" si="10"/>
        <v>-0.34</v>
      </c>
      <c r="DY20" s="127">
        <f t="shared" si="10"/>
        <v>-0.34</v>
      </c>
      <c r="DZ20" s="127">
        <f t="shared" si="10"/>
        <v>-0.34</v>
      </c>
      <c r="EA20" s="127">
        <f t="shared" si="10"/>
        <v>-0.34</v>
      </c>
      <c r="EB20" s="127">
        <f t="shared" si="10"/>
        <v>-0.34</v>
      </c>
      <c r="EC20" s="127">
        <f t="shared" si="10"/>
        <v>-0.34</v>
      </c>
      <c r="ED20" s="127">
        <f t="shared" si="10"/>
        <v>-5.0000000000000044E-2</v>
      </c>
      <c r="EE20" s="127">
        <f t="shared" si="10"/>
        <v>-5.0000000000000044E-2</v>
      </c>
      <c r="EF20" s="127">
        <f t="shared" ref="EF20:EO20" si="11">EF17-EF18</f>
        <v>-5.0000000000000044E-2</v>
      </c>
      <c r="EG20" s="127">
        <f t="shared" si="11"/>
        <v>-5.0000000000000044E-2</v>
      </c>
      <c r="EH20" s="127">
        <f t="shared" si="11"/>
        <v>-5.0000000000000044E-2</v>
      </c>
      <c r="EI20" s="127">
        <f t="shared" si="11"/>
        <v>-5.0000000000000044E-2</v>
      </c>
      <c r="EJ20" s="127">
        <f t="shared" si="11"/>
        <v>-0.34</v>
      </c>
      <c r="EK20" s="127">
        <f t="shared" si="11"/>
        <v>-0.34</v>
      </c>
      <c r="EL20" s="127">
        <f t="shared" si="11"/>
        <v>-0.34</v>
      </c>
      <c r="EM20" s="127">
        <f t="shared" si="11"/>
        <v>-0.34</v>
      </c>
      <c r="EN20" s="127">
        <f t="shared" si="11"/>
        <v>-0.34</v>
      </c>
      <c r="EO20" s="127">
        <f t="shared" si="11"/>
        <v>-0.34</v>
      </c>
    </row>
    <row r="21" spans="1:145" ht="14.2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row>
    <row r="22" spans="1:145" ht="16" customHeight="1">
      <c r="A22" s="181" t="s">
        <v>135</v>
      </c>
      <c r="B22" s="28">
        <v>25.2</v>
      </c>
      <c r="C22" s="127">
        <f>B23</f>
        <v>25.152587798057485</v>
      </c>
      <c r="D22" s="127">
        <f t="shared" ref="D22:G22" si="12">C23</f>
        <v>25.105175596114972</v>
      </c>
      <c r="E22" s="127">
        <f>D23</f>
        <v>25.057763394172458</v>
      </c>
      <c r="F22" s="127">
        <f t="shared" si="12"/>
        <v>25.010351192229944</v>
      </c>
      <c r="G22" s="127">
        <f t="shared" si="12"/>
        <v>24.96293899028743</v>
      </c>
      <c r="H22" s="127">
        <f t="shared" ref="H22" si="13">G23</f>
        <v>24.912938990287429</v>
      </c>
      <c r="I22" s="127">
        <f t="shared" ref="I22" si="14">H23</f>
        <v>24.57293899028743</v>
      </c>
      <c r="J22" s="127">
        <f t="shared" ref="J22" si="15">I23</f>
        <v>24.23293899028743</v>
      </c>
      <c r="K22" s="127">
        <f t="shared" ref="K22" si="16">J23</f>
        <v>23.89293899028743</v>
      </c>
      <c r="L22" s="127">
        <f t="shared" ref="L22" si="17">K23</f>
        <v>23.55293899028743</v>
      </c>
      <c r="M22" s="127">
        <f t="shared" ref="M22" si="18">L23</f>
        <v>23.21293899028743</v>
      </c>
      <c r="N22" s="127">
        <f t="shared" ref="N22" si="19">M23</f>
        <v>22.87293899028743</v>
      </c>
      <c r="O22" s="127">
        <f t="shared" ref="O22" si="20">N23</f>
        <v>22.82293899028743</v>
      </c>
      <c r="P22" s="127">
        <f t="shared" ref="P22" si="21">O23</f>
        <v>22.772938990287429</v>
      </c>
      <c r="Q22" s="127">
        <f t="shared" ref="Q22" si="22">P23</f>
        <v>22.722938990287428</v>
      </c>
      <c r="R22" s="127">
        <f t="shared" ref="R22" si="23">Q23</f>
        <v>22.672938990287427</v>
      </c>
      <c r="S22" s="127">
        <f t="shared" ref="S22" si="24">R23</f>
        <v>22.622938990287427</v>
      </c>
      <c r="T22" s="127">
        <f t="shared" ref="T22" si="25">S23</f>
        <v>22.572938990287426</v>
      </c>
      <c r="U22" s="127">
        <f t="shared" ref="U22" si="26">T23</f>
        <v>22.232938990287426</v>
      </c>
      <c r="V22" s="127">
        <f t="shared" ref="V22" si="27">U23</f>
        <v>21.892938990287426</v>
      </c>
      <c r="W22" s="127">
        <f t="shared" ref="W22" si="28">V23</f>
        <v>21.552938990287426</v>
      </c>
      <c r="X22" s="127">
        <f t="shared" ref="X22" si="29">W23</f>
        <v>21.212938990287427</v>
      </c>
      <c r="Y22" s="127">
        <f t="shared" ref="Y22" si="30">X23</f>
        <v>20.872938990287427</v>
      </c>
      <c r="Z22" s="127">
        <f t="shared" ref="Z22" si="31">Y23</f>
        <v>20.532938990287427</v>
      </c>
      <c r="AA22" s="127">
        <f t="shared" ref="AA22" si="32">Z23</f>
        <v>20.482938990287426</v>
      </c>
      <c r="AB22" s="127">
        <f t="shared" ref="AB22" si="33">AA23</f>
        <v>20.432938990287425</v>
      </c>
      <c r="AC22" s="127">
        <f t="shared" ref="AC22" si="34">AB23</f>
        <v>20.382938990287425</v>
      </c>
      <c r="AD22" s="127">
        <f t="shared" ref="AD22" si="35">AC23</f>
        <v>20.332938990287424</v>
      </c>
      <c r="AE22" s="127">
        <f t="shared" ref="AE22" si="36">AD23</f>
        <v>20.282938990287423</v>
      </c>
      <c r="AF22" s="127">
        <f t="shared" ref="AF22" si="37">AE23</f>
        <v>20.232938990287423</v>
      </c>
      <c r="AG22" s="127">
        <f t="shared" ref="AG22" si="38">AF23</f>
        <v>19.892938990287423</v>
      </c>
      <c r="AH22" s="127">
        <f t="shared" ref="AH22" si="39">AG23</f>
        <v>19.552938990287423</v>
      </c>
      <c r="AI22" s="127">
        <f t="shared" ref="AI22" si="40">AH23</f>
        <v>19.212938990287423</v>
      </c>
      <c r="AJ22" s="127">
        <f t="shared" ref="AJ22" si="41">AI23</f>
        <v>18.872938990287423</v>
      </c>
      <c r="AK22" s="127">
        <f t="shared" ref="AK22" si="42">AJ23</f>
        <v>18.532938990287423</v>
      </c>
      <c r="AL22" s="127">
        <f t="shared" ref="AL22" si="43">AK23</f>
        <v>18.192938990287423</v>
      </c>
      <c r="AM22" s="127">
        <f t="shared" ref="AM22" si="44">AL23</f>
        <v>18.142938990287423</v>
      </c>
      <c r="AN22" s="127">
        <f t="shared" ref="AN22" si="45">AM23</f>
        <v>18.092938990287422</v>
      </c>
      <c r="AO22" s="127">
        <f t="shared" ref="AO22" si="46">AN23</f>
        <v>17.132938990287421</v>
      </c>
      <c r="AP22" s="127">
        <f t="shared" ref="AP22" si="47">AO23</f>
        <v>17.08293899028742</v>
      </c>
      <c r="AQ22" s="127">
        <f t="shared" ref="AQ22" si="48">AP23</f>
        <v>17.03293899028742</v>
      </c>
      <c r="AR22" s="127">
        <f t="shared" ref="AR22" si="49">AQ23</f>
        <v>16.982938990287419</v>
      </c>
      <c r="AS22" s="127">
        <f t="shared" ref="AS22" si="50">AR23</f>
        <v>16.642938990287419</v>
      </c>
      <c r="AT22" s="127">
        <f t="shared" ref="AT22" si="51">AS23</f>
        <v>16.302938990287419</v>
      </c>
      <c r="AU22" s="127">
        <f t="shared" ref="AU22" si="52">AT23</f>
        <v>15.962938990287419</v>
      </c>
      <c r="AV22" s="127">
        <f t="shared" ref="AV22" si="53">AU23</f>
        <v>15.62293899028742</v>
      </c>
      <c r="AW22" s="127">
        <f t="shared" ref="AW22" si="54">AV23</f>
        <v>15.28293899028742</v>
      </c>
      <c r="AX22" s="127">
        <f t="shared" ref="AX22" si="55">AW23</f>
        <v>14.94293899028742</v>
      </c>
      <c r="AY22" s="127">
        <f t="shared" ref="AY22" si="56">AX23</f>
        <v>13.982938990287419</v>
      </c>
      <c r="AZ22" s="127">
        <f t="shared" ref="AZ22" si="57">AY23</f>
        <v>13.022938990287418</v>
      </c>
      <c r="BA22" s="127">
        <f t="shared" ref="BA22" si="58">AZ23</f>
        <v>12.062938990287417</v>
      </c>
      <c r="BB22" s="127">
        <f t="shared" ref="BB22" si="59">BA23</f>
        <v>11.102938990287416</v>
      </c>
      <c r="BC22" s="127">
        <f t="shared" ref="BC22" si="60">BB23</f>
        <v>10.142938990287416</v>
      </c>
      <c r="BD22" s="127">
        <f t="shared" ref="BD22" si="61">BC23</f>
        <v>9.1829389902874148</v>
      </c>
      <c r="BE22" s="127">
        <f t="shared" ref="BE22" si="62">BD23</f>
        <v>8.8429389902874149</v>
      </c>
      <c r="BF22" s="127">
        <f t="shared" ref="BF22" si="63">BE23</f>
        <v>8.5029389902874151</v>
      </c>
      <c r="BG22" s="127">
        <f t="shared" ref="BG22" si="64">BF23</f>
        <v>8.1629389902874152</v>
      </c>
      <c r="BH22" s="127">
        <f t="shared" ref="BH22" si="65">BG23</f>
        <v>7.8229389902874154</v>
      </c>
      <c r="BI22" s="127">
        <f t="shared" ref="BI22" si="66">BH23</f>
        <v>7.4829389902874155</v>
      </c>
      <c r="BJ22" s="127">
        <f t="shared" ref="BJ22" si="67">BI23</f>
        <v>7.1429389902874156</v>
      </c>
      <c r="BK22" s="127">
        <f t="shared" ref="BK22" si="68">BJ23</f>
        <v>7.0929389902874158</v>
      </c>
      <c r="BL22" s="127">
        <f t="shared" ref="BL22" si="69">BK23</f>
        <v>7.042938990287416</v>
      </c>
      <c r="BM22" s="127">
        <f t="shared" ref="BM22" si="70">BL23</f>
        <v>6.9929389902874162</v>
      </c>
      <c r="BN22" s="127">
        <f t="shared" ref="BN22" si="71">BM23</f>
        <v>6.9429389902874163</v>
      </c>
      <c r="BO22" s="127">
        <f t="shared" ref="BO22" si="72">BN23</f>
        <v>6.8929389902874165</v>
      </c>
      <c r="BP22" s="127">
        <f t="shared" ref="BP22" si="73">BO23</f>
        <v>6.8429389902874167</v>
      </c>
      <c r="BQ22" s="127">
        <f t="shared" ref="BQ22" si="74">BP23</f>
        <v>6.5029389902874168</v>
      </c>
      <c r="BR22" s="127">
        <f t="shared" ref="BR22" si="75">BQ23</f>
        <v>6.162938990287417</v>
      </c>
      <c r="BS22" s="127">
        <f t="shared" ref="BS22" si="76">BR23</f>
        <v>5.8229389902874171</v>
      </c>
      <c r="BT22" s="127">
        <f t="shared" ref="BT22" si="77">BS23</f>
        <v>5.4829389902874173</v>
      </c>
      <c r="BU22" s="127">
        <f t="shared" ref="BU22" si="78">BT23</f>
        <v>5.1429389902874174</v>
      </c>
      <c r="BV22" s="127">
        <f t="shared" ref="BV22" si="79">BU23</f>
        <v>4.8029389902874176</v>
      </c>
      <c r="BW22" s="127">
        <f t="shared" ref="BW22" si="80">BV23</f>
        <v>4.7529389902874177</v>
      </c>
      <c r="BX22" s="127">
        <f t="shared" ref="BX22" si="81">BW23</f>
        <v>4.7029389902874179</v>
      </c>
      <c r="BY22" s="127">
        <f t="shared" ref="BY22" si="82">BX23</f>
        <v>4.6529389902874181</v>
      </c>
      <c r="BZ22" s="127">
        <f t="shared" ref="BZ22" si="83">BY23</f>
        <v>4.6029389902874183</v>
      </c>
      <c r="CA22" s="127">
        <f t="shared" ref="CA22" si="84">BZ23</f>
        <v>4.5529389902874184</v>
      </c>
      <c r="CB22" s="127">
        <f t="shared" ref="CB22" si="85">CA23</f>
        <v>4.5029389902874186</v>
      </c>
      <c r="CC22" s="127">
        <f t="shared" ref="CC22" si="86">CB23</f>
        <v>4.1629389902874188</v>
      </c>
      <c r="CD22" s="127">
        <f t="shared" ref="CD22" si="87">CC23</f>
        <v>3.8229389902874189</v>
      </c>
      <c r="CE22" s="127">
        <f t="shared" ref="CE22" si="88">CD23</f>
        <v>3.482938990287419</v>
      </c>
      <c r="CF22" s="127">
        <f t="shared" ref="CF22" si="89">CE23</f>
        <v>3.1429389902874192</v>
      </c>
      <c r="CG22" s="127">
        <f t="shared" ref="CG22" si="90">CF23</f>
        <v>2.8029389902874193</v>
      </c>
      <c r="CH22" s="127">
        <f t="shared" ref="CH22" si="91">CG23</f>
        <v>2.4629389902874195</v>
      </c>
      <c r="CI22" s="127">
        <f t="shared" ref="CI22" si="92">CH23</f>
        <v>2.4129389902874196</v>
      </c>
      <c r="CJ22" s="127">
        <f t="shared" ref="CJ22" si="93">CI23</f>
        <v>2.3629389902874198</v>
      </c>
      <c r="CK22" s="127">
        <f t="shared" ref="CK22" si="94">CJ23</f>
        <v>2.31293899028742</v>
      </c>
      <c r="CL22" s="127">
        <f t="shared" ref="CL22" si="95">CK23</f>
        <v>2.2629389902874202</v>
      </c>
      <c r="CM22" s="127">
        <f t="shared" ref="CM22" si="96">CL23</f>
        <v>2.2129389902874204</v>
      </c>
      <c r="CN22" s="127">
        <f t="shared" ref="CN22" si="97">CM23</f>
        <v>2.1629389902874205</v>
      </c>
      <c r="CO22" s="127">
        <f t="shared" ref="CO22" si="98">CN23</f>
        <v>1.8229389902874205</v>
      </c>
      <c r="CP22" s="127">
        <f t="shared" ref="CP22" si="99">CO23</f>
        <v>1.4829389902874204</v>
      </c>
      <c r="CQ22" s="127">
        <f t="shared" ref="CQ22" si="100">CP23</f>
        <v>1.1429389902874203</v>
      </c>
      <c r="CR22" s="127">
        <f t="shared" ref="CR22" si="101">CQ23</f>
        <v>0.80293899028742022</v>
      </c>
      <c r="CS22" s="127">
        <f t="shared" ref="CS22" si="102">CR23</f>
        <v>0.46293899028742019</v>
      </c>
      <c r="CT22" s="127">
        <f t="shared" ref="CT22" si="103">CS23</f>
        <v>0.12293899028742017</v>
      </c>
      <c r="CU22" s="127">
        <f t="shared" ref="CU22" si="104">CT23</f>
        <v>7.2938990287420125E-2</v>
      </c>
      <c r="CV22" s="127">
        <f t="shared" ref="CV22" si="105">CU23</f>
        <v>2.293899028742008E-2</v>
      </c>
      <c r="CW22" s="127">
        <f t="shared" ref="CW22" si="106">CV23</f>
        <v>-2.7061009712579964E-2</v>
      </c>
      <c r="CX22" s="127">
        <f t="shared" ref="CX22" si="107">CW23</f>
        <v>-7.7061009712580009E-2</v>
      </c>
      <c r="CY22" s="127">
        <f t="shared" ref="CY22" si="108">CX23</f>
        <v>-0.12706100971258005</v>
      </c>
      <c r="CZ22" s="127">
        <f t="shared" ref="CZ22" si="109">CY23</f>
        <v>-0.1770610097125801</v>
      </c>
      <c r="DA22" s="127">
        <f t="shared" ref="DA22" si="110">CZ23</f>
        <v>-0.51706100971258007</v>
      </c>
      <c r="DB22" s="127">
        <f t="shared" ref="DB22" si="111">DA23</f>
        <v>-0.85706100971258015</v>
      </c>
      <c r="DC22" s="127">
        <f t="shared" ref="DC22" si="112">DB23</f>
        <v>-1.1970610097125802</v>
      </c>
      <c r="DD22" s="127">
        <f t="shared" ref="DD22" si="113">DC23</f>
        <v>-1.5370610097125803</v>
      </c>
      <c r="DE22" s="127">
        <f t="shared" ref="DE22" si="114">DD23</f>
        <v>-1.8770610097125804</v>
      </c>
      <c r="DF22" s="127">
        <f t="shared" ref="DF22" si="115">DE23</f>
        <v>-2.2170610097125802</v>
      </c>
      <c r="DG22" s="127">
        <f t="shared" ref="DG22" si="116">DF23</f>
        <v>-2.2670610097125801</v>
      </c>
      <c r="DH22" s="127">
        <f t="shared" ref="DH22" si="117">DG23</f>
        <v>-2.3170610097125799</v>
      </c>
      <c r="DI22" s="127">
        <f t="shared" ref="DI22" si="118">DH23</f>
        <v>-2.3670610097125797</v>
      </c>
      <c r="DJ22" s="127">
        <f t="shared" ref="DJ22" si="119">DI23</f>
        <v>-2.4170610097125795</v>
      </c>
      <c r="DK22" s="127">
        <f t="shared" ref="DK22" si="120">DJ23</f>
        <v>-2.4670610097125794</v>
      </c>
      <c r="DL22" s="127">
        <f t="shared" ref="DL22" si="121">DK23</f>
        <v>-2.5170610097125792</v>
      </c>
      <c r="DM22" s="127">
        <f t="shared" ref="DM22" si="122">DL23</f>
        <v>-2.857061009712579</v>
      </c>
      <c r="DN22" s="127">
        <f t="shared" ref="DN22" si="123">DM23</f>
        <v>-3.1970610097125789</v>
      </c>
      <c r="DO22" s="127">
        <f t="shared" ref="DO22" si="124">DN23</f>
        <v>-3.5370610097125788</v>
      </c>
      <c r="DP22" s="127">
        <f t="shared" ref="DP22" si="125">DO23</f>
        <v>-3.8770610097125786</v>
      </c>
      <c r="DQ22" s="127">
        <f t="shared" ref="DQ22" si="126">DP23</f>
        <v>-4.2170610097125785</v>
      </c>
      <c r="DR22" s="127">
        <f t="shared" ref="DR22" si="127">DQ23</f>
        <v>-4.5570610097125783</v>
      </c>
      <c r="DS22" s="127">
        <f t="shared" ref="DS22" si="128">DR23</f>
        <v>-4.6070610097125781</v>
      </c>
      <c r="DT22" s="127">
        <f t="shared" ref="DT22" si="129">DS23</f>
        <v>-4.657061009712578</v>
      </c>
      <c r="DU22" s="127">
        <f t="shared" ref="DU22" si="130">DT23</f>
        <v>-4.7070610097125778</v>
      </c>
      <c r="DV22" s="127">
        <f t="shared" ref="DV22" si="131">DU23</f>
        <v>-4.7570610097125776</v>
      </c>
      <c r="DW22" s="127">
        <f t="shared" ref="DW22" si="132">DV23</f>
        <v>-4.8070610097125774</v>
      </c>
      <c r="DX22" s="127">
        <f t="shared" ref="DX22" si="133">DW23</f>
        <v>-4.8570610097125773</v>
      </c>
      <c r="DY22" s="127">
        <f t="shared" ref="DY22" si="134">DX23</f>
        <v>-5.1970610097125771</v>
      </c>
      <c r="DZ22" s="127">
        <f t="shared" ref="DZ22" si="135">DY23</f>
        <v>-5.537061009712577</v>
      </c>
      <c r="EA22" s="127">
        <f t="shared" ref="EA22" si="136">DZ23</f>
        <v>-5.8770610097125768</v>
      </c>
      <c r="EB22" s="127">
        <f t="shared" ref="EB22" si="137">EA23</f>
        <v>-6.2170610097125767</v>
      </c>
      <c r="EC22" s="127">
        <f t="shared" ref="EC22" si="138">EB23</f>
        <v>-6.5570610097125765</v>
      </c>
      <c r="ED22" s="127">
        <f t="shared" ref="ED22" si="139">EC23</f>
        <v>-6.8970610097125764</v>
      </c>
      <c r="EE22" s="127">
        <f t="shared" ref="EE22" si="140">ED23</f>
        <v>-6.9470610097125762</v>
      </c>
      <c r="EF22" s="127">
        <f t="shared" ref="EF22" si="141">EE23</f>
        <v>-6.9970610097125761</v>
      </c>
      <c r="EG22" s="127">
        <f t="shared" ref="EG22" si="142">EF23</f>
        <v>-7.0470610097125759</v>
      </c>
      <c r="EH22" s="127">
        <f t="shared" ref="EH22" si="143">EG23</f>
        <v>-7.0970610097125757</v>
      </c>
      <c r="EI22" s="127">
        <f t="shared" ref="EI22" si="144">EH23</f>
        <v>-7.1470610097125755</v>
      </c>
      <c r="EJ22" s="127">
        <f t="shared" ref="EJ22" si="145">EI23</f>
        <v>-7.1970610097125753</v>
      </c>
      <c r="EK22" s="127">
        <f t="shared" ref="EK22" si="146">EJ23</f>
        <v>-7.5370610097125752</v>
      </c>
      <c r="EL22" s="127">
        <f t="shared" ref="EL22" si="147">EK23</f>
        <v>-7.8770610097125751</v>
      </c>
      <c r="EM22" s="127">
        <f t="shared" ref="EM22" si="148">EL23</f>
        <v>-8.2170610097125749</v>
      </c>
      <c r="EN22" s="127">
        <f t="shared" ref="EN22" si="149">EM23</f>
        <v>-8.5570610097125748</v>
      </c>
      <c r="EO22" s="127">
        <f t="shared" ref="EO22" si="150">EN23</f>
        <v>-8.8970610097125746</v>
      </c>
    </row>
    <row r="23" spans="1:145" ht="14.25" customHeight="1">
      <c r="A23" s="181" t="s">
        <v>136</v>
      </c>
      <c r="B23" s="127">
        <f>B22+B20</f>
        <v>25.152587798057485</v>
      </c>
      <c r="C23" s="127">
        <f>C22+C20</f>
        <v>25.105175596114972</v>
      </c>
      <c r="D23" s="127">
        <f>D22+D20</f>
        <v>25.057763394172458</v>
      </c>
      <c r="E23" s="127">
        <f t="shared" ref="E23:F23" si="151">E22+E20</f>
        <v>25.010351192229944</v>
      </c>
      <c r="F23" s="127">
        <f t="shared" si="151"/>
        <v>24.96293899028743</v>
      </c>
      <c r="G23" s="127">
        <f t="shared" ref="G23:BR23" si="152">G22+G20</f>
        <v>24.912938990287429</v>
      </c>
      <c r="H23" s="127">
        <f t="shared" si="152"/>
        <v>24.57293899028743</v>
      </c>
      <c r="I23" s="127">
        <f t="shared" si="152"/>
        <v>24.23293899028743</v>
      </c>
      <c r="J23" s="127">
        <f t="shared" si="152"/>
        <v>23.89293899028743</v>
      </c>
      <c r="K23" s="127">
        <f t="shared" si="152"/>
        <v>23.55293899028743</v>
      </c>
      <c r="L23" s="127">
        <f t="shared" si="152"/>
        <v>23.21293899028743</v>
      </c>
      <c r="M23" s="127">
        <f t="shared" si="152"/>
        <v>22.87293899028743</v>
      </c>
      <c r="N23" s="127">
        <f t="shared" si="152"/>
        <v>22.82293899028743</v>
      </c>
      <c r="O23" s="127">
        <f t="shared" si="152"/>
        <v>22.772938990287429</v>
      </c>
      <c r="P23" s="127">
        <f t="shared" si="152"/>
        <v>22.722938990287428</v>
      </c>
      <c r="Q23" s="127">
        <f t="shared" si="152"/>
        <v>22.672938990287427</v>
      </c>
      <c r="R23" s="127">
        <f t="shared" si="152"/>
        <v>22.622938990287427</v>
      </c>
      <c r="S23" s="127">
        <f t="shared" si="152"/>
        <v>22.572938990287426</v>
      </c>
      <c r="T23" s="127">
        <f t="shared" si="152"/>
        <v>22.232938990287426</v>
      </c>
      <c r="U23" s="127">
        <f t="shared" si="152"/>
        <v>21.892938990287426</v>
      </c>
      <c r="V23" s="127">
        <f t="shared" si="152"/>
        <v>21.552938990287426</v>
      </c>
      <c r="W23" s="127">
        <f t="shared" si="152"/>
        <v>21.212938990287427</v>
      </c>
      <c r="X23" s="127">
        <f t="shared" si="152"/>
        <v>20.872938990287427</v>
      </c>
      <c r="Y23" s="127">
        <f t="shared" si="152"/>
        <v>20.532938990287427</v>
      </c>
      <c r="Z23" s="127">
        <f t="shared" si="152"/>
        <v>20.482938990287426</v>
      </c>
      <c r="AA23" s="127">
        <f t="shared" si="152"/>
        <v>20.432938990287425</v>
      </c>
      <c r="AB23" s="127">
        <f t="shared" si="152"/>
        <v>20.382938990287425</v>
      </c>
      <c r="AC23" s="127">
        <f t="shared" si="152"/>
        <v>20.332938990287424</v>
      </c>
      <c r="AD23" s="127">
        <f t="shared" si="152"/>
        <v>20.282938990287423</v>
      </c>
      <c r="AE23" s="127">
        <f t="shared" si="152"/>
        <v>20.232938990287423</v>
      </c>
      <c r="AF23" s="127">
        <f t="shared" si="152"/>
        <v>19.892938990287423</v>
      </c>
      <c r="AG23" s="127">
        <f t="shared" si="152"/>
        <v>19.552938990287423</v>
      </c>
      <c r="AH23" s="127">
        <f t="shared" si="152"/>
        <v>19.212938990287423</v>
      </c>
      <c r="AI23" s="127">
        <f t="shared" si="152"/>
        <v>18.872938990287423</v>
      </c>
      <c r="AJ23" s="127">
        <f t="shared" si="152"/>
        <v>18.532938990287423</v>
      </c>
      <c r="AK23" s="127">
        <f t="shared" si="152"/>
        <v>18.192938990287423</v>
      </c>
      <c r="AL23" s="127">
        <f t="shared" si="152"/>
        <v>18.142938990287423</v>
      </c>
      <c r="AM23" s="127">
        <f t="shared" si="152"/>
        <v>18.092938990287422</v>
      </c>
      <c r="AN23" s="127">
        <f t="shared" si="152"/>
        <v>17.132938990287421</v>
      </c>
      <c r="AO23" s="127">
        <f t="shared" si="152"/>
        <v>17.08293899028742</v>
      </c>
      <c r="AP23" s="127">
        <f t="shared" si="152"/>
        <v>17.03293899028742</v>
      </c>
      <c r="AQ23" s="127">
        <f t="shared" si="152"/>
        <v>16.982938990287419</v>
      </c>
      <c r="AR23" s="127">
        <f t="shared" si="152"/>
        <v>16.642938990287419</v>
      </c>
      <c r="AS23" s="127">
        <f t="shared" si="152"/>
        <v>16.302938990287419</v>
      </c>
      <c r="AT23" s="127">
        <f t="shared" si="152"/>
        <v>15.962938990287419</v>
      </c>
      <c r="AU23" s="127">
        <f t="shared" si="152"/>
        <v>15.62293899028742</v>
      </c>
      <c r="AV23" s="127">
        <f t="shared" si="152"/>
        <v>15.28293899028742</v>
      </c>
      <c r="AW23" s="127">
        <f t="shared" si="152"/>
        <v>14.94293899028742</v>
      </c>
      <c r="AX23" s="127">
        <f t="shared" si="152"/>
        <v>13.982938990287419</v>
      </c>
      <c r="AY23" s="127">
        <f t="shared" si="152"/>
        <v>13.022938990287418</v>
      </c>
      <c r="AZ23" s="127">
        <f t="shared" si="152"/>
        <v>12.062938990287417</v>
      </c>
      <c r="BA23" s="127">
        <f t="shared" si="152"/>
        <v>11.102938990287416</v>
      </c>
      <c r="BB23" s="127">
        <f t="shared" si="152"/>
        <v>10.142938990287416</v>
      </c>
      <c r="BC23" s="127">
        <f t="shared" si="152"/>
        <v>9.1829389902874148</v>
      </c>
      <c r="BD23" s="127">
        <f t="shared" si="152"/>
        <v>8.8429389902874149</v>
      </c>
      <c r="BE23" s="127">
        <f t="shared" si="152"/>
        <v>8.5029389902874151</v>
      </c>
      <c r="BF23" s="127">
        <f t="shared" si="152"/>
        <v>8.1629389902874152</v>
      </c>
      <c r="BG23" s="127">
        <f t="shared" si="152"/>
        <v>7.8229389902874154</v>
      </c>
      <c r="BH23" s="127">
        <f t="shared" si="152"/>
        <v>7.4829389902874155</v>
      </c>
      <c r="BI23" s="127">
        <f t="shared" si="152"/>
        <v>7.1429389902874156</v>
      </c>
      <c r="BJ23" s="127">
        <f t="shared" si="152"/>
        <v>7.0929389902874158</v>
      </c>
      <c r="BK23" s="127">
        <f t="shared" si="152"/>
        <v>7.042938990287416</v>
      </c>
      <c r="BL23" s="127">
        <f t="shared" si="152"/>
        <v>6.9929389902874162</v>
      </c>
      <c r="BM23" s="127">
        <f t="shared" si="152"/>
        <v>6.9429389902874163</v>
      </c>
      <c r="BN23" s="127">
        <f t="shared" si="152"/>
        <v>6.8929389902874165</v>
      </c>
      <c r="BO23" s="127">
        <f t="shared" si="152"/>
        <v>6.8429389902874167</v>
      </c>
      <c r="BP23" s="127">
        <f t="shared" si="152"/>
        <v>6.5029389902874168</v>
      </c>
      <c r="BQ23" s="127">
        <f t="shared" si="152"/>
        <v>6.162938990287417</v>
      </c>
      <c r="BR23" s="127">
        <f t="shared" si="152"/>
        <v>5.8229389902874171</v>
      </c>
      <c r="BS23" s="127">
        <f t="shared" ref="BS23:ED23" si="153">BS22+BS20</f>
        <v>5.4829389902874173</v>
      </c>
      <c r="BT23" s="127">
        <f t="shared" si="153"/>
        <v>5.1429389902874174</v>
      </c>
      <c r="BU23" s="127">
        <f t="shared" si="153"/>
        <v>4.8029389902874176</v>
      </c>
      <c r="BV23" s="127">
        <f t="shared" si="153"/>
        <v>4.7529389902874177</v>
      </c>
      <c r="BW23" s="127">
        <f t="shared" si="153"/>
        <v>4.7029389902874179</v>
      </c>
      <c r="BX23" s="127">
        <f t="shared" si="153"/>
        <v>4.6529389902874181</v>
      </c>
      <c r="BY23" s="127">
        <f t="shared" si="153"/>
        <v>4.6029389902874183</v>
      </c>
      <c r="BZ23" s="127">
        <f t="shared" si="153"/>
        <v>4.5529389902874184</v>
      </c>
      <c r="CA23" s="127">
        <f t="shared" si="153"/>
        <v>4.5029389902874186</v>
      </c>
      <c r="CB23" s="127">
        <f t="shared" si="153"/>
        <v>4.1629389902874188</v>
      </c>
      <c r="CC23" s="127">
        <f t="shared" si="153"/>
        <v>3.8229389902874189</v>
      </c>
      <c r="CD23" s="127">
        <f t="shared" si="153"/>
        <v>3.482938990287419</v>
      </c>
      <c r="CE23" s="127">
        <f t="shared" si="153"/>
        <v>3.1429389902874192</v>
      </c>
      <c r="CF23" s="127">
        <f t="shared" si="153"/>
        <v>2.8029389902874193</v>
      </c>
      <c r="CG23" s="127">
        <f t="shared" si="153"/>
        <v>2.4629389902874195</v>
      </c>
      <c r="CH23" s="127">
        <f t="shared" si="153"/>
        <v>2.4129389902874196</v>
      </c>
      <c r="CI23" s="127">
        <f t="shared" si="153"/>
        <v>2.3629389902874198</v>
      </c>
      <c r="CJ23" s="127">
        <f t="shared" si="153"/>
        <v>2.31293899028742</v>
      </c>
      <c r="CK23" s="127">
        <f t="shared" si="153"/>
        <v>2.2629389902874202</v>
      </c>
      <c r="CL23" s="127">
        <f t="shared" si="153"/>
        <v>2.2129389902874204</v>
      </c>
      <c r="CM23" s="127">
        <f t="shared" si="153"/>
        <v>2.1629389902874205</v>
      </c>
      <c r="CN23" s="127">
        <f t="shared" si="153"/>
        <v>1.8229389902874205</v>
      </c>
      <c r="CO23" s="127">
        <f t="shared" si="153"/>
        <v>1.4829389902874204</v>
      </c>
      <c r="CP23" s="127">
        <f t="shared" si="153"/>
        <v>1.1429389902874203</v>
      </c>
      <c r="CQ23" s="127">
        <f t="shared" si="153"/>
        <v>0.80293899028742022</v>
      </c>
      <c r="CR23" s="127">
        <f t="shared" si="153"/>
        <v>0.46293899028742019</v>
      </c>
      <c r="CS23" s="127">
        <f t="shared" si="153"/>
        <v>0.12293899028742017</v>
      </c>
      <c r="CT23" s="127">
        <f t="shared" si="153"/>
        <v>7.2938990287420125E-2</v>
      </c>
      <c r="CU23" s="127">
        <f t="shared" si="153"/>
        <v>2.293899028742008E-2</v>
      </c>
      <c r="CV23" s="127">
        <f t="shared" si="153"/>
        <v>-2.7061009712579964E-2</v>
      </c>
      <c r="CW23" s="127">
        <f t="shared" si="153"/>
        <v>-7.7061009712580009E-2</v>
      </c>
      <c r="CX23" s="127">
        <f t="shared" si="153"/>
        <v>-0.12706100971258005</v>
      </c>
      <c r="CY23" s="127">
        <f t="shared" si="153"/>
        <v>-0.1770610097125801</v>
      </c>
      <c r="CZ23" s="127">
        <f t="shared" si="153"/>
        <v>-0.51706100971258007</v>
      </c>
      <c r="DA23" s="127">
        <f t="shared" si="153"/>
        <v>-0.85706100971258015</v>
      </c>
      <c r="DB23" s="127">
        <f t="shared" si="153"/>
        <v>-1.1970610097125802</v>
      </c>
      <c r="DC23" s="127">
        <f t="shared" si="153"/>
        <v>-1.5370610097125803</v>
      </c>
      <c r="DD23" s="127">
        <f t="shared" si="153"/>
        <v>-1.8770610097125804</v>
      </c>
      <c r="DE23" s="127">
        <f t="shared" si="153"/>
        <v>-2.2170610097125802</v>
      </c>
      <c r="DF23" s="127">
        <f t="shared" si="153"/>
        <v>-2.2670610097125801</v>
      </c>
      <c r="DG23" s="127">
        <f t="shared" si="153"/>
        <v>-2.3170610097125799</v>
      </c>
      <c r="DH23" s="127">
        <f t="shared" si="153"/>
        <v>-2.3670610097125797</v>
      </c>
      <c r="DI23" s="127">
        <f t="shared" si="153"/>
        <v>-2.4170610097125795</v>
      </c>
      <c r="DJ23" s="127">
        <f t="shared" si="153"/>
        <v>-2.4670610097125794</v>
      </c>
      <c r="DK23" s="127">
        <f t="shared" si="153"/>
        <v>-2.5170610097125792</v>
      </c>
      <c r="DL23" s="127">
        <f t="shared" si="153"/>
        <v>-2.857061009712579</v>
      </c>
      <c r="DM23" s="127">
        <f t="shared" si="153"/>
        <v>-3.1970610097125789</v>
      </c>
      <c r="DN23" s="127">
        <f t="shared" si="153"/>
        <v>-3.5370610097125788</v>
      </c>
      <c r="DO23" s="127">
        <f t="shared" si="153"/>
        <v>-3.8770610097125786</v>
      </c>
      <c r="DP23" s="127">
        <f t="shared" si="153"/>
        <v>-4.2170610097125785</v>
      </c>
      <c r="DQ23" s="127">
        <f t="shared" si="153"/>
        <v>-4.5570610097125783</v>
      </c>
      <c r="DR23" s="127">
        <f t="shared" si="153"/>
        <v>-4.6070610097125781</v>
      </c>
      <c r="DS23" s="127">
        <f t="shared" si="153"/>
        <v>-4.657061009712578</v>
      </c>
      <c r="DT23" s="127">
        <f t="shared" si="153"/>
        <v>-4.7070610097125778</v>
      </c>
      <c r="DU23" s="127">
        <f t="shared" si="153"/>
        <v>-4.7570610097125776</v>
      </c>
      <c r="DV23" s="127">
        <f t="shared" si="153"/>
        <v>-4.8070610097125774</v>
      </c>
      <c r="DW23" s="127">
        <f t="shared" si="153"/>
        <v>-4.8570610097125773</v>
      </c>
      <c r="DX23" s="127">
        <f t="shared" si="153"/>
        <v>-5.1970610097125771</v>
      </c>
      <c r="DY23" s="127">
        <f t="shared" si="153"/>
        <v>-5.537061009712577</v>
      </c>
      <c r="DZ23" s="127">
        <f t="shared" si="153"/>
        <v>-5.8770610097125768</v>
      </c>
      <c r="EA23" s="127">
        <f t="shared" si="153"/>
        <v>-6.2170610097125767</v>
      </c>
      <c r="EB23" s="127">
        <f t="shared" si="153"/>
        <v>-6.5570610097125765</v>
      </c>
      <c r="EC23" s="127">
        <f t="shared" si="153"/>
        <v>-6.8970610097125764</v>
      </c>
      <c r="ED23" s="127">
        <f t="shared" si="153"/>
        <v>-6.9470610097125762</v>
      </c>
      <c r="EE23" s="127">
        <f t="shared" ref="EE23:EO23" si="154">EE22+EE20</f>
        <v>-6.9970610097125761</v>
      </c>
      <c r="EF23" s="127">
        <f t="shared" si="154"/>
        <v>-7.0470610097125759</v>
      </c>
      <c r="EG23" s="127">
        <f t="shared" si="154"/>
        <v>-7.0970610097125757</v>
      </c>
      <c r="EH23" s="127">
        <f t="shared" si="154"/>
        <v>-7.1470610097125755</v>
      </c>
      <c r="EI23" s="127">
        <f t="shared" si="154"/>
        <v>-7.1970610097125753</v>
      </c>
      <c r="EJ23" s="127">
        <f t="shared" si="154"/>
        <v>-7.5370610097125752</v>
      </c>
      <c r="EK23" s="127">
        <f t="shared" si="154"/>
        <v>-7.8770610097125751</v>
      </c>
      <c r="EL23" s="127">
        <f t="shared" si="154"/>
        <v>-8.2170610097125749</v>
      </c>
      <c r="EM23" s="127">
        <f t="shared" si="154"/>
        <v>-8.5570610097125748</v>
      </c>
      <c r="EN23" s="127">
        <f t="shared" si="154"/>
        <v>-8.8970610097125746</v>
      </c>
      <c r="EO23" s="127">
        <f t="shared" si="154"/>
        <v>-9.2370610097125745</v>
      </c>
    </row>
    <row r="24" spans="1:145" ht="14">
      <c r="A24" s="181" t="s">
        <v>134</v>
      </c>
      <c r="B24" s="184">
        <f>IF(B23&gt;25.2,"25.2",B23)</f>
        <v>25.152587798057485</v>
      </c>
      <c r="C24" s="185">
        <f t="shared" ref="C24:F24" si="155">IF(C23&gt;25.2,"25.2",C23)</f>
        <v>25.105175596114972</v>
      </c>
      <c r="D24" s="185">
        <f t="shared" si="155"/>
        <v>25.057763394172458</v>
      </c>
      <c r="E24" s="185">
        <f t="shared" si="155"/>
        <v>25.010351192229944</v>
      </c>
      <c r="F24" s="185">
        <f t="shared" si="155"/>
        <v>24.96293899028743</v>
      </c>
      <c r="G24" s="185">
        <f t="shared" ref="G24:BR24" si="156">IF(G23&gt;25.2,"25.2",G23)</f>
        <v>24.912938990287429</v>
      </c>
      <c r="H24" s="185">
        <f t="shared" si="156"/>
        <v>24.57293899028743</v>
      </c>
      <c r="I24" s="185">
        <f t="shared" si="156"/>
        <v>24.23293899028743</v>
      </c>
      <c r="J24" s="185">
        <f t="shared" si="156"/>
        <v>23.89293899028743</v>
      </c>
      <c r="K24" s="185">
        <f t="shared" si="156"/>
        <v>23.55293899028743</v>
      </c>
      <c r="L24" s="185">
        <f t="shared" si="156"/>
        <v>23.21293899028743</v>
      </c>
      <c r="M24" s="185">
        <f t="shared" si="156"/>
        <v>22.87293899028743</v>
      </c>
      <c r="N24" s="185">
        <f t="shared" si="156"/>
        <v>22.82293899028743</v>
      </c>
      <c r="O24" s="185">
        <f t="shared" si="156"/>
        <v>22.772938990287429</v>
      </c>
      <c r="P24" s="185">
        <f t="shared" si="156"/>
        <v>22.722938990287428</v>
      </c>
      <c r="Q24" s="185">
        <f t="shared" si="156"/>
        <v>22.672938990287427</v>
      </c>
      <c r="R24" s="185">
        <f t="shared" si="156"/>
        <v>22.622938990287427</v>
      </c>
      <c r="S24" s="185">
        <f t="shared" si="156"/>
        <v>22.572938990287426</v>
      </c>
      <c r="T24" s="185">
        <f t="shared" si="156"/>
        <v>22.232938990287426</v>
      </c>
      <c r="U24" s="185">
        <f t="shared" si="156"/>
        <v>21.892938990287426</v>
      </c>
      <c r="V24" s="185">
        <f t="shared" si="156"/>
        <v>21.552938990287426</v>
      </c>
      <c r="W24" s="185">
        <f t="shared" si="156"/>
        <v>21.212938990287427</v>
      </c>
      <c r="X24" s="185">
        <f t="shared" si="156"/>
        <v>20.872938990287427</v>
      </c>
      <c r="Y24" s="185">
        <f t="shared" si="156"/>
        <v>20.532938990287427</v>
      </c>
      <c r="Z24" s="185">
        <f t="shared" si="156"/>
        <v>20.482938990287426</v>
      </c>
      <c r="AA24" s="185">
        <f t="shared" si="156"/>
        <v>20.432938990287425</v>
      </c>
      <c r="AB24" s="185">
        <f t="shared" si="156"/>
        <v>20.382938990287425</v>
      </c>
      <c r="AC24" s="185">
        <f t="shared" si="156"/>
        <v>20.332938990287424</v>
      </c>
      <c r="AD24" s="185">
        <f t="shared" si="156"/>
        <v>20.282938990287423</v>
      </c>
      <c r="AE24" s="185">
        <f t="shared" si="156"/>
        <v>20.232938990287423</v>
      </c>
      <c r="AF24" s="185">
        <f t="shared" si="156"/>
        <v>19.892938990287423</v>
      </c>
      <c r="AG24" s="185">
        <f t="shared" si="156"/>
        <v>19.552938990287423</v>
      </c>
      <c r="AH24" s="185">
        <f t="shared" si="156"/>
        <v>19.212938990287423</v>
      </c>
      <c r="AI24" s="185">
        <f t="shared" si="156"/>
        <v>18.872938990287423</v>
      </c>
      <c r="AJ24" s="185">
        <f t="shared" si="156"/>
        <v>18.532938990287423</v>
      </c>
      <c r="AK24" s="185">
        <f t="shared" si="156"/>
        <v>18.192938990287423</v>
      </c>
      <c r="AL24" s="185">
        <f t="shared" si="156"/>
        <v>18.142938990287423</v>
      </c>
      <c r="AM24" s="185">
        <f t="shared" si="156"/>
        <v>18.092938990287422</v>
      </c>
      <c r="AN24" s="185">
        <f t="shared" si="156"/>
        <v>17.132938990287421</v>
      </c>
      <c r="AO24" s="185">
        <f t="shared" si="156"/>
        <v>17.08293899028742</v>
      </c>
      <c r="AP24" s="185">
        <f t="shared" si="156"/>
        <v>17.03293899028742</v>
      </c>
      <c r="AQ24" s="185">
        <f t="shared" si="156"/>
        <v>16.982938990287419</v>
      </c>
      <c r="AR24" s="185">
        <f t="shared" si="156"/>
        <v>16.642938990287419</v>
      </c>
      <c r="AS24" s="185">
        <f t="shared" si="156"/>
        <v>16.302938990287419</v>
      </c>
      <c r="AT24" s="185">
        <f t="shared" si="156"/>
        <v>15.962938990287419</v>
      </c>
      <c r="AU24" s="185">
        <f t="shared" si="156"/>
        <v>15.62293899028742</v>
      </c>
      <c r="AV24" s="185">
        <f t="shared" si="156"/>
        <v>15.28293899028742</v>
      </c>
      <c r="AW24" s="185">
        <f t="shared" si="156"/>
        <v>14.94293899028742</v>
      </c>
      <c r="AX24" s="185">
        <f t="shared" si="156"/>
        <v>13.982938990287419</v>
      </c>
      <c r="AY24" s="185">
        <f t="shared" si="156"/>
        <v>13.022938990287418</v>
      </c>
      <c r="AZ24" s="185">
        <f t="shared" si="156"/>
        <v>12.062938990287417</v>
      </c>
      <c r="BA24" s="185">
        <f t="shared" si="156"/>
        <v>11.102938990287416</v>
      </c>
      <c r="BB24" s="185">
        <f t="shared" si="156"/>
        <v>10.142938990287416</v>
      </c>
      <c r="BC24" s="185">
        <f t="shared" si="156"/>
        <v>9.1829389902874148</v>
      </c>
      <c r="BD24" s="185">
        <f t="shared" si="156"/>
        <v>8.8429389902874149</v>
      </c>
      <c r="BE24" s="185">
        <f t="shared" si="156"/>
        <v>8.5029389902874151</v>
      </c>
      <c r="BF24" s="185">
        <f t="shared" si="156"/>
        <v>8.1629389902874152</v>
      </c>
      <c r="BG24" s="185">
        <f t="shared" si="156"/>
        <v>7.8229389902874154</v>
      </c>
      <c r="BH24" s="185">
        <f t="shared" si="156"/>
        <v>7.4829389902874155</v>
      </c>
      <c r="BI24" s="185">
        <f t="shared" si="156"/>
        <v>7.1429389902874156</v>
      </c>
      <c r="BJ24" s="185">
        <f t="shared" si="156"/>
        <v>7.0929389902874158</v>
      </c>
      <c r="BK24" s="185">
        <f t="shared" si="156"/>
        <v>7.042938990287416</v>
      </c>
      <c r="BL24" s="185">
        <f t="shared" si="156"/>
        <v>6.9929389902874162</v>
      </c>
      <c r="BM24" s="185">
        <f t="shared" si="156"/>
        <v>6.9429389902874163</v>
      </c>
      <c r="BN24" s="185">
        <f t="shared" si="156"/>
        <v>6.8929389902874165</v>
      </c>
      <c r="BO24" s="185">
        <f t="shared" si="156"/>
        <v>6.8429389902874167</v>
      </c>
      <c r="BP24" s="185">
        <f t="shared" si="156"/>
        <v>6.5029389902874168</v>
      </c>
      <c r="BQ24" s="185">
        <f t="shared" si="156"/>
        <v>6.162938990287417</v>
      </c>
      <c r="BR24" s="185">
        <f t="shared" si="156"/>
        <v>5.8229389902874171</v>
      </c>
      <c r="BS24" s="185">
        <f t="shared" ref="BS24:ED24" si="157">IF(BS23&gt;25.2,"25.2",BS23)</f>
        <v>5.4829389902874173</v>
      </c>
      <c r="BT24" s="185">
        <f t="shared" si="157"/>
        <v>5.1429389902874174</v>
      </c>
      <c r="BU24" s="185">
        <f t="shared" si="157"/>
        <v>4.8029389902874176</v>
      </c>
      <c r="BV24" s="185">
        <f t="shared" si="157"/>
        <v>4.7529389902874177</v>
      </c>
      <c r="BW24" s="185">
        <f t="shared" si="157"/>
        <v>4.7029389902874179</v>
      </c>
      <c r="BX24" s="185">
        <f t="shared" si="157"/>
        <v>4.6529389902874181</v>
      </c>
      <c r="BY24" s="185">
        <f t="shared" si="157"/>
        <v>4.6029389902874183</v>
      </c>
      <c r="BZ24" s="185">
        <f t="shared" si="157"/>
        <v>4.5529389902874184</v>
      </c>
      <c r="CA24" s="185">
        <f t="shared" si="157"/>
        <v>4.5029389902874186</v>
      </c>
      <c r="CB24" s="185">
        <f t="shared" si="157"/>
        <v>4.1629389902874188</v>
      </c>
      <c r="CC24" s="185">
        <f t="shared" si="157"/>
        <v>3.8229389902874189</v>
      </c>
      <c r="CD24" s="185">
        <f t="shared" si="157"/>
        <v>3.482938990287419</v>
      </c>
      <c r="CE24" s="185">
        <f t="shared" si="157"/>
        <v>3.1429389902874192</v>
      </c>
      <c r="CF24" s="185">
        <f t="shared" si="157"/>
        <v>2.8029389902874193</v>
      </c>
      <c r="CG24" s="185">
        <f t="shared" si="157"/>
        <v>2.4629389902874195</v>
      </c>
      <c r="CH24" s="185">
        <f t="shared" si="157"/>
        <v>2.4129389902874196</v>
      </c>
      <c r="CI24" s="185">
        <f t="shared" si="157"/>
        <v>2.3629389902874198</v>
      </c>
      <c r="CJ24" s="185">
        <f t="shared" si="157"/>
        <v>2.31293899028742</v>
      </c>
      <c r="CK24" s="185">
        <f t="shared" si="157"/>
        <v>2.2629389902874202</v>
      </c>
      <c r="CL24" s="185">
        <f t="shared" si="157"/>
        <v>2.2129389902874204</v>
      </c>
      <c r="CM24" s="185">
        <f t="shared" si="157"/>
        <v>2.1629389902874205</v>
      </c>
      <c r="CN24" s="185">
        <f t="shared" si="157"/>
        <v>1.8229389902874205</v>
      </c>
      <c r="CO24" s="185">
        <f t="shared" si="157"/>
        <v>1.4829389902874204</v>
      </c>
      <c r="CP24" s="185">
        <f t="shared" si="157"/>
        <v>1.1429389902874203</v>
      </c>
      <c r="CQ24" s="185">
        <f t="shared" si="157"/>
        <v>0.80293899028742022</v>
      </c>
      <c r="CR24" s="185">
        <f t="shared" si="157"/>
        <v>0.46293899028742019</v>
      </c>
      <c r="CS24" s="185">
        <f t="shared" si="157"/>
        <v>0.12293899028742017</v>
      </c>
      <c r="CT24" s="185">
        <f t="shared" si="157"/>
        <v>7.2938990287420125E-2</v>
      </c>
      <c r="CU24" s="185">
        <f t="shared" si="157"/>
        <v>2.293899028742008E-2</v>
      </c>
      <c r="CV24" s="185">
        <f t="shared" si="157"/>
        <v>-2.7061009712579964E-2</v>
      </c>
      <c r="CW24" s="185">
        <f t="shared" si="157"/>
        <v>-7.7061009712580009E-2</v>
      </c>
      <c r="CX24" s="185">
        <f t="shared" si="157"/>
        <v>-0.12706100971258005</v>
      </c>
      <c r="CY24" s="185">
        <f t="shared" si="157"/>
        <v>-0.1770610097125801</v>
      </c>
      <c r="CZ24" s="185">
        <f t="shared" si="157"/>
        <v>-0.51706100971258007</v>
      </c>
      <c r="DA24" s="185">
        <f t="shared" si="157"/>
        <v>-0.85706100971258015</v>
      </c>
      <c r="DB24" s="185">
        <f t="shared" si="157"/>
        <v>-1.1970610097125802</v>
      </c>
      <c r="DC24" s="185">
        <f t="shared" si="157"/>
        <v>-1.5370610097125803</v>
      </c>
      <c r="DD24" s="185">
        <f t="shared" si="157"/>
        <v>-1.8770610097125804</v>
      </c>
      <c r="DE24" s="185">
        <f t="shared" si="157"/>
        <v>-2.2170610097125802</v>
      </c>
      <c r="DF24" s="185">
        <f t="shared" si="157"/>
        <v>-2.2670610097125801</v>
      </c>
      <c r="DG24" s="185">
        <f t="shared" si="157"/>
        <v>-2.3170610097125799</v>
      </c>
      <c r="DH24" s="185">
        <f t="shared" si="157"/>
        <v>-2.3670610097125797</v>
      </c>
      <c r="DI24" s="185">
        <f t="shared" si="157"/>
        <v>-2.4170610097125795</v>
      </c>
      <c r="DJ24" s="185">
        <f t="shared" si="157"/>
        <v>-2.4670610097125794</v>
      </c>
      <c r="DK24" s="185">
        <f t="shared" si="157"/>
        <v>-2.5170610097125792</v>
      </c>
      <c r="DL24" s="185">
        <f t="shared" si="157"/>
        <v>-2.857061009712579</v>
      </c>
      <c r="DM24" s="185">
        <f t="shared" si="157"/>
        <v>-3.1970610097125789</v>
      </c>
      <c r="DN24" s="185">
        <f t="shared" si="157"/>
        <v>-3.5370610097125788</v>
      </c>
      <c r="DO24" s="185">
        <f t="shared" si="157"/>
        <v>-3.8770610097125786</v>
      </c>
      <c r="DP24" s="185">
        <f t="shared" si="157"/>
        <v>-4.2170610097125785</v>
      </c>
      <c r="DQ24" s="185">
        <f t="shared" si="157"/>
        <v>-4.5570610097125783</v>
      </c>
      <c r="DR24" s="185">
        <f t="shared" si="157"/>
        <v>-4.6070610097125781</v>
      </c>
      <c r="DS24" s="185">
        <f t="shared" si="157"/>
        <v>-4.657061009712578</v>
      </c>
      <c r="DT24" s="185">
        <f t="shared" si="157"/>
        <v>-4.7070610097125778</v>
      </c>
      <c r="DU24" s="185">
        <f t="shared" si="157"/>
        <v>-4.7570610097125776</v>
      </c>
      <c r="DV24" s="185">
        <f t="shared" si="157"/>
        <v>-4.8070610097125774</v>
      </c>
      <c r="DW24" s="185">
        <f t="shared" si="157"/>
        <v>-4.8570610097125773</v>
      </c>
      <c r="DX24" s="185">
        <f t="shared" si="157"/>
        <v>-5.1970610097125771</v>
      </c>
      <c r="DY24" s="185">
        <f t="shared" si="157"/>
        <v>-5.537061009712577</v>
      </c>
      <c r="DZ24" s="185">
        <f t="shared" si="157"/>
        <v>-5.8770610097125768</v>
      </c>
      <c r="EA24" s="185">
        <f t="shared" si="157"/>
        <v>-6.2170610097125767</v>
      </c>
      <c r="EB24" s="185">
        <f t="shared" si="157"/>
        <v>-6.5570610097125765</v>
      </c>
      <c r="EC24" s="185">
        <f t="shared" si="157"/>
        <v>-6.8970610097125764</v>
      </c>
      <c r="ED24" s="185">
        <f t="shared" si="157"/>
        <v>-6.9470610097125762</v>
      </c>
      <c r="EE24" s="185">
        <f t="shared" ref="EE24:EO24" si="158">IF(EE23&gt;25.2,"25.2",EE23)</f>
        <v>-6.9970610097125761</v>
      </c>
      <c r="EF24" s="185">
        <f t="shared" si="158"/>
        <v>-7.0470610097125759</v>
      </c>
      <c r="EG24" s="185">
        <f t="shared" si="158"/>
        <v>-7.0970610097125757</v>
      </c>
      <c r="EH24" s="185">
        <f t="shared" si="158"/>
        <v>-7.1470610097125755</v>
      </c>
      <c r="EI24" s="185">
        <f t="shared" si="158"/>
        <v>-7.1970610097125753</v>
      </c>
      <c r="EJ24" s="185">
        <f t="shared" si="158"/>
        <v>-7.5370610097125752</v>
      </c>
      <c r="EK24" s="185">
        <f t="shared" si="158"/>
        <v>-7.8770610097125751</v>
      </c>
      <c r="EL24" s="185">
        <f t="shared" si="158"/>
        <v>-8.2170610097125749</v>
      </c>
      <c r="EM24" s="185">
        <f t="shared" si="158"/>
        <v>-8.5570610097125748</v>
      </c>
      <c r="EN24" s="185">
        <f t="shared" si="158"/>
        <v>-8.8970610097125746</v>
      </c>
      <c r="EO24" s="185">
        <f t="shared" si="158"/>
        <v>-9.2370610097125745</v>
      </c>
    </row>
    <row r="25" spans="1:145" ht="14">
      <c r="A25" s="28"/>
      <c r="B25" s="28"/>
      <c r="C25" s="28"/>
      <c r="D25" s="28"/>
      <c r="E25" s="28"/>
    </row>
    <row r="26" spans="1:145" ht="14">
      <c r="A26" s="192" t="s">
        <v>144</v>
      </c>
      <c r="B26" s="28"/>
      <c r="C26" s="28"/>
      <c r="D26" s="28"/>
      <c r="E26" s="28"/>
    </row>
    <row r="27" spans="1:145" ht="14">
      <c r="A27" s="192" t="s">
        <v>145</v>
      </c>
      <c r="B27" s="28"/>
      <c r="C27" s="28"/>
      <c r="D27" s="28"/>
      <c r="E27" s="28"/>
      <c r="K27" s="209"/>
      <c r="L27" s="209"/>
      <c r="M27" s="209"/>
      <c r="N27" s="209"/>
      <c r="O27" s="209"/>
    </row>
    <row r="28" spans="1:145" ht="14">
      <c r="A28" s="28"/>
      <c r="B28" s="28"/>
      <c r="C28" s="28"/>
      <c r="D28" s="28"/>
      <c r="E28" s="28"/>
    </row>
    <row r="29" spans="1:145" ht="14">
      <c r="A29" s="28"/>
      <c r="B29" s="28"/>
      <c r="C29" s="28"/>
      <c r="D29" s="28"/>
      <c r="E29" s="28"/>
    </row>
    <row r="30" spans="1:145" ht="14">
      <c r="A30" s="28"/>
      <c r="B30" s="28"/>
      <c r="C30" s="28"/>
      <c r="D30" s="28"/>
      <c r="E30" s="28"/>
    </row>
    <row r="31" spans="1:145" ht="14">
      <c r="A31" s="28"/>
      <c r="B31" s="28"/>
      <c r="C31" s="28"/>
      <c r="D31" s="28"/>
      <c r="E31" s="28"/>
    </row>
    <row r="32" spans="1:145" ht="14">
      <c r="A32" s="28"/>
      <c r="B32" s="28"/>
      <c r="C32" s="28"/>
      <c r="D32" s="28"/>
      <c r="E32" s="28"/>
    </row>
  </sheetData>
  <mergeCells count="1">
    <mergeCell ref="A1:D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
  <sheetViews>
    <sheetView tabSelected="1" zoomScale="175" zoomScaleNormal="175" zoomScalePageLayoutView="175" workbookViewId="0"/>
  </sheetViews>
  <sheetFormatPr baseColWidth="10" defaultColWidth="14.5" defaultRowHeight="15" customHeight="1" x14ac:dyDescent="0"/>
  <sheetData/>
  <pageMargins left="0.7" right="0.7" top="0.75" bottom="0.75" header="0.3" footer="0.3"/>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E08352A108D7A478F0627D82A79F073" ma:contentTypeVersion="12" ma:contentTypeDescription="Create a new document." ma:contentTypeScope="" ma:versionID="7ebae9c1cc557e9e0aeb8ce26ecca657">
  <xsd:schema xmlns:xsd="http://www.w3.org/2001/XMLSchema" xmlns:xs="http://www.w3.org/2001/XMLSchema" xmlns:p="http://schemas.microsoft.com/office/2006/metadata/properties" xmlns:ns3="ea4f37ba-a3e7-4358-b8fe-973c3666b78f" xmlns:ns4="1fe484cf-5a25-44c2-a15f-8fa5fa7bcd14" targetNamespace="http://schemas.microsoft.com/office/2006/metadata/properties" ma:root="true" ma:fieldsID="c0d7326bfbfa011dc24272355b60b0a7" ns3:_="" ns4:_="">
    <xsd:import namespace="ea4f37ba-a3e7-4358-b8fe-973c3666b78f"/>
    <xsd:import namespace="1fe484cf-5a25-44c2-a15f-8fa5fa7bcd1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4f37ba-a3e7-4358-b8fe-973c3666b7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e484cf-5a25-44c2-a15f-8fa5fa7bcd1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3842094-BF40-4059-A967-D5EAE3D98B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4f37ba-a3e7-4358-b8fe-973c3666b78f"/>
    <ds:schemaRef ds:uri="1fe484cf-5a25-44c2-a15f-8fa5fa7bcd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29819B-887A-43EC-915C-AA275A21D704}">
  <ds:schemaRefs>
    <ds:schemaRef ds:uri="http://schemas.microsoft.com/sharepoint/v3/contenttype/forms"/>
  </ds:schemaRefs>
</ds:datastoreItem>
</file>

<file path=customXml/itemProps3.xml><?xml version="1.0" encoding="utf-8"?>
<ds:datastoreItem xmlns:ds="http://schemas.openxmlformats.org/officeDocument/2006/customXml" ds:itemID="{0B21EF9C-7608-4070-993B-A21E06CC321E}">
  <ds:schemaRefs>
    <ds:schemaRef ds:uri="http://schemas.microsoft.com/office/2006/documentManagement/types"/>
    <ds:schemaRef ds:uri="http://purl.org/dc/terms/"/>
    <ds:schemaRef ds:uri="http://schemas.microsoft.com/office/infopath/2007/PartnerControls"/>
    <ds:schemaRef ds:uri="http://schemas.microsoft.com/office/2006/metadata/properties"/>
    <ds:schemaRef ds:uri="http://purl.org/dc/elements/1.1/"/>
    <ds:schemaRef ds:uri="ea4f37ba-a3e7-4358-b8fe-973c3666b78f"/>
    <ds:schemaRef ds:uri="http://schemas.openxmlformats.org/package/2006/metadata/core-properties"/>
    <ds:schemaRef ds:uri="1fe484cf-5a25-44c2-a15f-8fa5fa7bcd1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Notes &amp; Rules</vt:lpstr>
      <vt:lpstr>Loads</vt:lpstr>
      <vt:lpstr>Power</vt:lpstr>
      <vt:lpstr>Modes</vt:lpstr>
      <vt:lpstr>Mode Plots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Madeleine Schroeder</cp:lastModifiedBy>
  <dcterms:created xsi:type="dcterms:W3CDTF">2021-07-01T14:30:54Z</dcterms:created>
  <dcterms:modified xsi:type="dcterms:W3CDTF">2022-06-26T21:01:16Z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0x0101005E08352A108D7A478F0627D82A79F073</vt:lpwstr>
  </property>
</Properties>
</file>