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\Documents\GitHub\DomesdayDuplicator\Documentation\"/>
    </mc:Choice>
  </mc:AlternateContent>
  <xr:revisionPtr revIDLastSave="0" documentId="13_ncr:1_{E513D039-6B77-40C4-8252-966C54EF0795}" xr6:coauthVersionLast="34" xr6:coauthVersionMax="34" xr10:uidLastSave="{00000000-0000-0000-0000-000000000000}"/>
  <bookViews>
    <workbookView xWindow="0" yWindow="4200" windowWidth="38400" windowHeight="17610" activeTab="1" xr2:uid="{6586ADF8-B05F-4BD6-A150-BEC042DE64BB}"/>
  </bookViews>
  <sheets>
    <sheet name="Frequency Response" sheetId="3" r:id="rId1"/>
    <sheet name="Phase shift" sheetId="5" r:id="rId2"/>
    <sheet name="Gain Setting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I46" i="3" l="1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B7" i="3" l="1"/>
  <c r="D7" i="3" s="1"/>
  <c r="D6" i="3"/>
  <c r="B8" i="3" l="1"/>
  <c r="B9" i="3" s="1"/>
  <c r="D9" i="3"/>
  <c r="B10" i="3"/>
  <c r="D8" i="3"/>
  <c r="M21" i="2"/>
  <c r="J21" i="2"/>
  <c r="I21" i="2"/>
  <c r="H21" i="2"/>
  <c r="L21" i="2" s="1"/>
  <c r="G21" i="2"/>
  <c r="M20" i="2"/>
  <c r="J20" i="2"/>
  <c r="I20" i="2"/>
  <c r="L20" i="2" s="1"/>
  <c r="H20" i="2"/>
  <c r="G20" i="2"/>
  <c r="M19" i="2"/>
  <c r="J19" i="2"/>
  <c r="L19" i="2" s="1"/>
  <c r="I19" i="2"/>
  <c r="H19" i="2"/>
  <c r="G19" i="2"/>
  <c r="M18" i="2"/>
  <c r="L18" i="2"/>
  <c r="P18" i="2" s="1"/>
  <c r="R18" i="2" s="1"/>
  <c r="J18" i="2"/>
  <c r="I18" i="2"/>
  <c r="H18" i="2"/>
  <c r="G18" i="2"/>
  <c r="M17" i="2"/>
  <c r="J17" i="2"/>
  <c r="I17" i="2"/>
  <c r="H17" i="2"/>
  <c r="G17" i="2"/>
  <c r="L17" i="2" s="1"/>
  <c r="M16" i="2"/>
  <c r="J16" i="2"/>
  <c r="I16" i="2"/>
  <c r="H16" i="2"/>
  <c r="G16" i="2"/>
  <c r="L16" i="2" s="1"/>
  <c r="M15" i="2"/>
  <c r="J15" i="2"/>
  <c r="I15" i="2"/>
  <c r="H15" i="2"/>
  <c r="G15" i="2"/>
  <c r="L15" i="2" s="1"/>
  <c r="M14" i="2"/>
  <c r="J14" i="2"/>
  <c r="I14" i="2"/>
  <c r="H14" i="2"/>
  <c r="G14" i="2"/>
  <c r="L14" i="2" s="1"/>
  <c r="M13" i="2"/>
  <c r="J13" i="2"/>
  <c r="I13" i="2"/>
  <c r="H13" i="2"/>
  <c r="L13" i="2" s="1"/>
  <c r="G13" i="2"/>
  <c r="M12" i="2"/>
  <c r="J12" i="2"/>
  <c r="I12" i="2"/>
  <c r="L12" i="2" s="1"/>
  <c r="H12" i="2"/>
  <c r="G12" i="2"/>
  <c r="M11" i="2"/>
  <c r="J11" i="2"/>
  <c r="L11" i="2" s="1"/>
  <c r="I11" i="2"/>
  <c r="H11" i="2"/>
  <c r="G11" i="2"/>
  <c r="M10" i="2"/>
  <c r="L10" i="2"/>
  <c r="N10" i="2" s="1"/>
  <c r="J10" i="2"/>
  <c r="I10" i="2"/>
  <c r="H10" i="2"/>
  <c r="G10" i="2"/>
  <c r="M9" i="2"/>
  <c r="J9" i="2"/>
  <c r="I9" i="2"/>
  <c r="H9" i="2"/>
  <c r="G9" i="2"/>
  <c r="L9" i="2" s="1"/>
  <c r="M8" i="2"/>
  <c r="J8" i="2"/>
  <c r="I8" i="2"/>
  <c r="H8" i="2"/>
  <c r="G8" i="2"/>
  <c r="L8" i="2" s="1"/>
  <c r="M7" i="2"/>
  <c r="J7" i="2"/>
  <c r="I7" i="2"/>
  <c r="H7" i="2"/>
  <c r="G7" i="2"/>
  <c r="L7" i="2" s="1"/>
  <c r="B11" i="3" l="1"/>
  <c r="D10" i="3"/>
  <c r="N15" i="2"/>
  <c r="P15" i="2"/>
  <c r="R15" i="2" s="1"/>
  <c r="P21" i="2"/>
  <c r="R21" i="2" s="1"/>
  <c r="N21" i="2"/>
  <c r="P17" i="2"/>
  <c r="R17" i="2" s="1"/>
  <c r="N17" i="2"/>
  <c r="P12" i="2"/>
  <c r="R12" i="2" s="1"/>
  <c r="N12" i="2"/>
  <c r="P14" i="2"/>
  <c r="R14" i="2" s="1"/>
  <c r="N14" i="2"/>
  <c r="P8" i="2"/>
  <c r="R8" i="2" s="1"/>
  <c r="N8" i="2"/>
  <c r="P20" i="2"/>
  <c r="R20" i="2" s="1"/>
  <c r="N20" i="2"/>
  <c r="N16" i="2"/>
  <c r="P16" i="2"/>
  <c r="R16" i="2" s="1"/>
  <c r="N7" i="2"/>
  <c r="P7" i="2"/>
  <c r="R7" i="2" s="1"/>
  <c r="P11" i="2"/>
  <c r="R11" i="2" s="1"/>
  <c r="N11" i="2"/>
  <c r="P13" i="2"/>
  <c r="R13" i="2" s="1"/>
  <c r="N13" i="2"/>
  <c r="N9" i="2"/>
  <c r="P9" i="2"/>
  <c r="R9" i="2" s="1"/>
  <c r="P19" i="2"/>
  <c r="R19" i="2" s="1"/>
  <c r="N19" i="2"/>
  <c r="P10" i="2"/>
  <c r="R10" i="2" s="1"/>
  <c r="N18" i="2"/>
  <c r="B12" i="3" l="1"/>
  <c r="D11" i="3"/>
  <c r="B13" i="3" l="1"/>
  <c r="D12" i="3"/>
  <c r="D13" i="3" l="1"/>
  <c r="B14" i="3"/>
  <c r="D14" i="3" l="1"/>
  <c r="B15" i="3"/>
  <c r="B16" i="3" l="1"/>
  <c r="D15" i="3"/>
  <c r="B17" i="3" l="1"/>
  <c r="D16" i="3"/>
  <c r="D17" i="3" l="1"/>
  <c r="B18" i="3"/>
  <c r="B19" i="3" l="1"/>
  <c r="D18" i="3"/>
  <c r="D19" i="3" l="1"/>
  <c r="B20" i="3"/>
  <c r="B21" i="3" l="1"/>
  <c r="D20" i="3"/>
  <c r="D21" i="3" l="1"/>
  <c r="B22" i="3"/>
  <c r="D22" i="3" l="1"/>
  <c r="B23" i="3"/>
  <c r="B24" i="3" l="1"/>
  <c r="D23" i="3"/>
  <c r="B25" i="3" l="1"/>
  <c r="D24" i="3"/>
  <c r="D25" i="3" l="1"/>
  <c r="B26" i="3"/>
  <c r="B27" i="3" l="1"/>
  <c r="D26" i="3"/>
  <c r="D27" i="3" l="1"/>
  <c r="B28" i="3"/>
  <c r="B29" i="3" l="1"/>
  <c r="D28" i="3"/>
  <c r="B30" i="3" l="1"/>
  <c r="D29" i="3"/>
  <c r="D30" i="3" l="1"/>
  <c r="B31" i="3"/>
  <c r="B32" i="3" l="1"/>
  <c r="D31" i="3"/>
  <c r="B33" i="3" l="1"/>
  <c r="D32" i="3"/>
  <c r="B34" i="3" l="1"/>
  <c r="D33" i="3"/>
  <c r="B35" i="3" l="1"/>
  <c r="D34" i="3"/>
  <c r="D35" i="3" l="1"/>
  <c r="B36" i="3"/>
  <c r="B37" i="3" l="1"/>
  <c r="D36" i="3"/>
  <c r="D37" i="3" l="1"/>
  <c r="B38" i="3"/>
  <c r="D38" i="3" l="1"/>
  <c r="B39" i="3"/>
  <c r="B40" i="3" l="1"/>
  <c r="D39" i="3"/>
  <c r="B41" i="3" l="1"/>
  <c r="D40" i="3"/>
  <c r="B42" i="3" l="1"/>
  <c r="D41" i="3"/>
  <c r="B43" i="3" l="1"/>
  <c r="D42" i="3"/>
  <c r="D43" i="3" l="1"/>
  <c r="B44" i="3"/>
  <c r="B45" i="3" l="1"/>
  <c r="D44" i="3"/>
  <c r="B46" i="3" l="1"/>
  <c r="D46" i="3" s="1"/>
  <c r="D45" i="3"/>
</calcChain>
</file>

<file path=xl/sharedStrings.xml><?xml version="1.0" encoding="utf-8"?>
<sst xmlns="http://schemas.openxmlformats.org/spreadsheetml/2006/main" count="19" uniqueCount="17">
  <si>
    <t>Hz</t>
  </si>
  <si>
    <t>Log10</t>
  </si>
  <si>
    <t>DIP switch gain setting calculator:</t>
  </si>
  <si>
    <t>Switch:</t>
  </si>
  <si>
    <t>A resistance</t>
  </si>
  <si>
    <t>B resistance</t>
  </si>
  <si>
    <t>Parallel</t>
  </si>
  <si>
    <t>Linear Gain</t>
  </si>
  <si>
    <t>Max input (mV)</t>
  </si>
  <si>
    <t>Ohms:</t>
  </si>
  <si>
    <t>Peak</t>
  </si>
  <si>
    <t>RMS peak</t>
  </si>
  <si>
    <t>200mVPP input with gain switch 1000</t>
  </si>
  <si>
    <t>Peak dB</t>
  </si>
  <si>
    <t>RMS Peak dB</t>
  </si>
  <si>
    <t>Note: 0dB is relative to ADC maximum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</si>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</sst>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9">
    <xf numFmtId="0" fontId="0" fillId="0" borderId="0" xfId="0"/>
    <xf numFmtId="2" fontId="0" fillId="0" borderId="0" xfId="0" applyNumberFormat="1"/>
    <xf numFmtId="0" fontId="1" fillId="2" borderId="0" xfId="1"/>
    <xf numFmtId="0" fontId="2" fillId="3" borderId="0" xfId="2"/>
    <xf numFmtId="0" fontId="0" fillId="5" borderId="0" xfId="0" applyFill="1"/>
    <xf numFmtId="2" fontId="3" fillId="4" borderId="1" xfId="3" applyNumberFormat="1"/>
    <xf numFmtId="2" fontId="0" fillId="5" borderId="0" xfId="0" applyNumberFormat="1" applyFill="1"/>
    <xf numFmtId="3" fontId="0" fillId="0" borderId="0" xfId="0" applyNumberFormat="1"/>
    <xf numFmtId="164" fontId="0" fillId="0" borderId="0" xfId="0" applyNumberFormat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'Frequency Response'!$E$5</c:f>
              <c:strCache>
                <c:ptCount val="1"/>
                <c:pt idx="0">
                  <c:v>Peak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'Frequency Response'!$D$6:$D$46</c:f>
              <c:numCache>
                <c:formatCode>#,##0</c:formatCode>
                <c:ptCount val="41"/>
                <c:pt idx="0">
                  <c:v>10000</c:v>
                </c:pt>
                <c:pt idx="1">
                  <c:v>12116</c:v>
                </c:pt>
                <c:pt idx="2">
                  <c:v>14678</c:v>
                </c:pt>
                <c:pt idx="3">
                  <c:v>17783</c:v>
                </c:pt>
                <c:pt idx="4">
                  <c:v>21545</c:v>
                </c:pt>
                <c:pt idx="5">
                  <c:v>26102</c:v>
                </c:pt>
                <c:pt idx="6">
                  <c:v>31623</c:v>
                </c:pt>
                <c:pt idx="7">
                  <c:v>38312</c:v>
                </c:pt>
                <c:pt idx="8">
                  <c:v>46416</c:v>
                </c:pt>
                <c:pt idx="9">
                  <c:v>56235</c:v>
                </c:pt>
                <c:pt idx="10">
                  <c:v>68130</c:v>
                </c:pt>
                <c:pt idx="11">
                  <c:v>82541</c:v>
                </c:pt>
                <c:pt idx="12">
                  <c:v>100000</c:v>
                </c:pt>
                <c:pt idx="13">
                  <c:v>121153</c:v>
                </c:pt>
                <c:pt idx="14">
                  <c:v>146780</c:v>
                </c:pt>
                <c:pt idx="15">
                  <c:v>177828</c:v>
                </c:pt>
                <c:pt idx="16">
                  <c:v>215444</c:v>
                </c:pt>
                <c:pt idx="17">
                  <c:v>261016</c:v>
                </c:pt>
                <c:pt idx="18">
                  <c:v>316228</c:v>
                </c:pt>
                <c:pt idx="19">
                  <c:v>383119</c:v>
                </c:pt>
                <c:pt idx="20">
                  <c:v>464159</c:v>
                </c:pt>
                <c:pt idx="21">
                  <c:v>562342</c:v>
                </c:pt>
                <c:pt idx="22">
                  <c:v>681293</c:v>
                </c:pt>
                <c:pt idx="23">
                  <c:v>825405</c:v>
                </c:pt>
                <c:pt idx="24">
                  <c:v>1000000</c:v>
                </c:pt>
                <c:pt idx="25">
                  <c:v>1211528</c:v>
                </c:pt>
                <c:pt idx="26">
                  <c:v>1467800</c:v>
                </c:pt>
                <c:pt idx="27">
                  <c:v>1778280</c:v>
                </c:pt>
                <c:pt idx="28">
                  <c:v>2154435</c:v>
                </c:pt>
                <c:pt idx="29">
                  <c:v>2610158</c:v>
                </c:pt>
                <c:pt idx="30">
                  <c:v>3162278</c:v>
                </c:pt>
                <c:pt idx="31">
                  <c:v>3831187</c:v>
                </c:pt>
                <c:pt idx="32">
                  <c:v>4641589</c:v>
                </c:pt>
                <c:pt idx="33">
                  <c:v>5623414</c:v>
                </c:pt>
                <c:pt idx="34">
                  <c:v>6812921</c:v>
                </c:pt>
                <c:pt idx="35">
                  <c:v>8254042</c:v>
                </c:pt>
                <c:pt idx="36">
                  <c:v>10000000</c:v>
                </c:pt>
                <c:pt idx="37">
                  <c:v>12115277</c:v>
                </c:pt>
                <c:pt idx="38">
                  <c:v>14677993</c:v>
                </c:pt>
                <c:pt idx="39">
                  <c:v>17782795</c:v>
                </c:pt>
                <c:pt idx="40">
                  <c:v>21544347</c:v>
                </c:pt>
              </c:numCache>
            </c:numRef>
          </c:xVal>
          <c:yVal>
            <c:numRef>
              <c:f>'Frequency Response'!$E$6:$E$46</c:f>
              <c:numCache>
                <c:formatCode>General</c:formatCode>
                <c:ptCount val="41"/>
                <c:pt idx="0">
                  <c:v>-3.9569408226557687</c:v>
                </c:pt>
                <c:pt idx="1">
                  <c:v>-3.216889871943414</c:v>
                </c:pt>
                <c:pt idx="2">
                  <c:v>-2.6692558380816345</c:v>
                </c:pt>
                <c:pt idx="3">
                  <c:v>-2.2637580608355079</c:v>
                </c:pt>
                <c:pt idx="4">
                  <c:v>-1.9809312005754807</c:v>
                </c:pt>
                <c:pt idx="5">
                  <c:v>-1.7481837792480062</c:v>
                </c:pt>
                <c:pt idx="6">
                  <c:v>-1.6038936228528302</c:v>
                </c:pt>
                <c:pt idx="7">
                  <c:v>-1.5024380793839742</c:v>
                </c:pt>
                <c:pt idx="8">
                  <c:v>-1.4222452027494425</c:v>
                </c:pt>
                <c:pt idx="9">
                  <c:v>-1.3891388258243724</c:v>
                </c:pt>
                <c:pt idx="10">
                  <c:v>-1.3487998762784796</c:v>
                </c:pt>
                <c:pt idx="11">
                  <c:v>-1.3290293962371769</c:v>
                </c:pt>
                <c:pt idx="12">
                  <c:v>-1.3231403965924835</c:v>
                </c:pt>
                <c:pt idx="13">
                  <c:v>-1.3096976857579279</c:v>
                </c:pt>
                <c:pt idx="14">
                  <c:v>-1.3093543100847316</c:v>
                </c:pt>
                <c:pt idx="15">
                  <c:v>-1.3036703854417109</c:v>
                </c:pt>
                <c:pt idx="16">
                  <c:v>-1.3035290918940998</c:v>
                </c:pt>
                <c:pt idx="17">
                  <c:v>-1.3037208479800224</c:v>
                </c:pt>
                <c:pt idx="18">
                  <c:v>-1.3090210466770615</c:v>
                </c:pt>
                <c:pt idx="19">
                  <c:v>-1.3238484843225506</c:v>
                </c:pt>
                <c:pt idx="20">
                  <c:v>-1.3288573241619814</c:v>
                </c:pt>
                <c:pt idx="21">
                  <c:v>-1.3437288305971651</c:v>
                </c:pt>
                <c:pt idx="22">
                  <c:v>-1.3680765606671534</c:v>
                </c:pt>
                <c:pt idx="23">
                  <c:v>-1.4233093127111565</c:v>
                </c:pt>
                <c:pt idx="24">
                  <c:v>-1.4675646675716463</c:v>
                </c:pt>
                <c:pt idx="25">
                  <c:v>-1.5653551394136862</c:v>
                </c:pt>
                <c:pt idx="26">
                  <c:v>-1.6677841468865393</c:v>
                </c:pt>
                <c:pt idx="27">
                  <c:v>-1.8342359728863094</c:v>
                </c:pt>
                <c:pt idx="28">
                  <c:v>-2.0469414341029211</c:v>
                </c:pt>
                <c:pt idx="29">
                  <c:v>-2.3293377035635094</c:v>
                </c:pt>
                <c:pt idx="30">
                  <c:v>-2.6237151138378687</c:v>
                </c:pt>
                <c:pt idx="31">
                  <c:v>-2.9746617562437736</c:v>
                </c:pt>
                <c:pt idx="32">
                  <c:v>-3.2668855156566847</c:v>
                </c:pt>
                <c:pt idx="33">
                  <c:v>-3.3406935865431637</c:v>
                </c:pt>
                <c:pt idx="34">
                  <c:v>-3.0944291016408734</c:v>
                </c:pt>
                <c:pt idx="35">
                  <c:v>-2.6229632118397062</c:v>
                </c:pt>
                <c:pt idx="36">
                  <c:v>-3.0480039660192979</c:v>
                </c:pt>
                <c:pt idx="37">
                  <c:v>-4.7399954493073375</c:v>
                </c:pt>
                <c:pt idx="38">
                  <c:v>-4.0375159626601489</c:v>
                </c:pt>
                <c:pt idx="39">
                  <c:v>-29.729522077725093</c:v>
                </c:pt>
                <c:pt idx="40">
                  <c:v>-43.521390897488729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A2-4217-A4C2-1F7D4768D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971056"/>
        <c:axId val="1341957264"/>
      </c:scatterChart>
      <c:valAx>
        <c:axId val="141997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57264"/>
        <c:crosses val="autoZero"/>
        <c:crossBetween val="midCat"/>
      </c:valAx>
      <c:valAx>
        <c:axId val="1341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97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'Frequency Response'!$I$5</c:f>
              <c:strCache>
                <c:ptCount val="1"/>
                <c:pt idx="0">
                  <c:v>RMS Peak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'Frequency Response'!$H$6:$H$46</c:f>
              <c:numCache>
                <c:formatCode>General</c:formatCode>
                <c:ptCount val="41"/>
                <c:pt idx="0">
                  <c:v>10000</c:v>
                </c:pt>
                <c:pt idx="1">
                  <c:v>12116</c:v>
                </c:pt>
                <c:pt idx="2">
                  <c:v>14678</c:v>
                </c:pt>
                <c:pt idx="3">
                  <c:v>17783</c:v>
                </c:pt>
                <c:pt idx="4">
                  <c:v>21545</c:v>
                </c:pt>
                <c:pt idx="5">
                  <c:v>26102</c:v>
                </c:pt>
                <c:pt idx="6">
                  <c:v>31623</c:v>
                </c:pt>
                <c:pt idx="7">
                  <c:v>38312</c:v>
                </c:pt>
                <c:pt idx="8">
                  <c:v>46416</c:v>
                </c:pt>
                <c:pt idx="9">
                  <c:v>56235</c:v>
                </c:pt>
                <c:pt idx="10">
                  <c:v>68130</c:v>
                </c:pt>
                <c:pt idx="11">
                  <c:v>82541</c:v>
                </c:pt>
                <c:pt idx="12">
                  <c:v>100000</c:v>
                </c:pt>
                <c:pt idx="13">
                  <c:v>121153</c:v>
                </c:pt>
                <c:pt idx="14">
                  <c:v>146780</c:v>
                </c:pt>
                <c:pt idx="15">
                  <c:v>177828</c:v>
                </c:pt>
                <c:pt idx="16">
                  <c:v>215444</c:v>
                </c:pt>
                <c:pt idx="17">
                  <c:v>261016</c:v>
                </c:pt>
                <c:pt idx="18">
                  <c:v>316228</c:v>
                </c:pt>
                <c:pt idx="19">
                  <c:v>383119</c:v>
                </c:pt>
                <c:pt idx="20">
                  <c:v>464159</c:v>
                </c:pt>
                <c:pt idx="21">
                  <c:v>562342</c:v>
                </c:pt>
                <c:pt idx="22">
                  <c:v>681293</c:v>
                </c:pt>
                <c:pt idx="23">
                  <c:v>825405</c:v>
                </c:pt>
                <c:pt idx="24">
                  <c:v>1000000</c:v>
                </c:pt>
                <c:pt idx="25">
                  <c:v>1211528</c:v>
                </c:pt>
                <c:pt idx="26">
                  <c:v>1467800</c:v>
                </c:pt>
                <c:pt idx="27">
                  <c:v>1778280</c:v>
                </c:pt>
                <c:pt idx="28">
                  <c:v>2154435</c:v>
                </c:pt>
                <c:pt idx="29">
                  <c:v>2610158</c:v>
                </c:pt>
                <c:pt idx="30">
                  <c:v>3162278</c:v>
                </c:pt>
                <c:pt idx="31">
                  <c:v>3831187</c:v>
                </c:pt>
                <c:pt idx="32">
                  <c:v>4641589</c:v>
                </c:pt>
                <c:pt idx="33">
                  <c:v>5623414</c:v>
                </c:pt>
                <c:pt idx="34">
                  <c:v>6812921</c:v>
                </c:pt>
                <c:pt idx="35">
                  <c:v>8254042</c:v>
                </c:pt>
                <c:pt idx="36">
                  <c:v>10000000</c:v>
                </c:pt>
                <c:pt idx="37">
                  <c:v>12115277</c:v>
                </c:pt>
                <c:pt idx="38">
                  <c:v>14677993</c:v>
                </c:pt>
                <c:pt idx="39">
                  <c:v>17782795</c:v>
                </c:pt>
                <c:pt idx="40">
                  <c:v>21544347</c:v>
                </c:pt>
              </c:numCache>
            </c:numRef>
          </c:xVal>
          <c:yVal>
            <c:numRef>
              <c:f>'Frequency Response'!$I$6:$I$46</c:f>
              <c:numCache>
                <c:formatCode>General</c:formatCode>
                <c:ptCount val="41"/>
                <c:pt idx="0">
                  <c:v>-6.9968813836281711</c:v>
                </c:pt>
                <c:pt idx="1">
                  <c:v>-6.2570577270670125</c:v>
                </c:pt>
                <c:pt idx="2">
                  <c:v>-5.7162558544986748</c:v>
                </c:pt>
                <c:pt idx="3">
                  <c:v>-5.3169699337410172</c:v>
                </c:pt>
                <c:pt idx="4">
                  <c:v>-5.0205569824330896</c:v>
                </c:pt>
                <c:pt idx="5">
                  <c:v>-4.8053138891567961</c:v>
                </c:pt>
                <c:pt idx="6">
                  <c:v>-4.6563778720896023</c:v>
                </c:pt>
                <c:pt idx="7">
                  <c:v>-4.5527882784722333</c:v>
                </c:pt>
                <c:pt idx="8">
                  <c:v>-4.4791022168507117</c:v>
                </c:pt>
                <c:pt idx="9">
                  <c:v>-4.4328357047181743</c:v>
                </c:pt>
                <c:pt idx="10">
                  <c:v>-4.4024160873730631</c:v>
                </c:pt>
                <c:pt idx="11">
                  <c:v>-4.3819364333382698</c:v>
                </c:pt>
                <c:pt idx="12">
                  <c:v>-4.3772337979238243</c:v>
                </c:pt>
                <c:pt idx="13">
                  <c:v>-4.3613470905680334</c:v>
                </c:pt>
                <c:pt idx="14">
                  <c:v>-4.3571002378783232</c:v>
                </c:pt>
                <c:pt idx="15">
                  <c:v>-4.3552213812456584</c:v>
                </c:pt>
                <c:pt idx="16">
                  <c:v>-4.3545617264619256</c:v>
                </c:pt>
                <c:pt idx="17">
                  <c:v>-4.3568133632483965</c:v>
                </c:pt>
                <c:pt idx="18">
                  <c:v>-4.3614475480326194</c:v>
                </c:pt>
                <c:pt idx="19">
                  <c:v>-4.3692006278811659</c:v>
                </c:pt>
                <c:pt idx="20">
                  <c:v>-4.3809007720735806</c:v>
                </c:pt>
                <c:pt idx="21">
                  <c:v>-4.390715744218971</c:v>
                </c:pt>
                <c:pt idx="22">
                  <c:v>-4.4256183808817449</c:v>
                </c:pt>
                <c:pt idx="23">
                  <c:v>-4.4648724980442598</c:v>
                </c:pt>
                <c:pt idx="24">
                  <c:v>-4.5257481196438594</c:v>
                </c:pt>
                <c:pt idx="25">
                  <c:v>-4.6097358701668947</c:v>
                </c:pt>
                <c:pt idx="26">
                  <c:v>-4.7262151911145676</c:v>
                </c:pt>
                <c:pt idx="27">
                  <c:v>-4.8867249501167009</c:v>
                </c:pt>
                <c:pt idx="28">
                  <c:v>-5.098972844113062</c:v>
                </c:pt>
                <c:pt idx="29">
                  <c:v>-5.3694172750400702</c:v>
                </c:pt>
                <c:pt idx="30">
                  <c:v>-5.6763926785709415</c:v>
                </c:pt>
                <c:pt idx="31">
                  <c:v>-6.0053435257347711</c:v>
                </c:pt>
                <c:pt idx="32">
                  <c:v>-6.2839116848584142</c:v>
                </c:pt>
                <c:pt idx="33">
                  <c:v>-6.3872715345177777</c:v>
                </c:pt>
                <c:pt idx="34">
                  <c:v>-6.1589326993183846</c:v>
                </c:pt>
                <c:pt idx="35">
                  <c:v>-5.6738050559034505</c:v>
                </c:pt>
                <c:pt idx="36">
                  <c:v>-6.1066327110743348</c:v>
                </c:pt>
                <c:pt idx="37">
                  <c:v>-7.8296932692592929</c:v>
                </c:pt>
                <c:pt idx="38">
                  <c:v>-7.1857612109861133</c:v>
                </c:pt>
                <c:pt idx="39">
                  <c:v>-34.240831882796982</c:v>
                </c:pt>
                <c:pt idx="40">
                  <c:v>-58.547650469095267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8-49A0-902A-E403187A6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966896"/>
        <c:axId val="1341985776"/>
      </c:scatterChart>
      <c:valAx>
        <c:axId val="141996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85776"/>
        <c:crosses val="autoZero"/>
        <c:crossBetween val="midCat"/>
      </c:valAx>
      <c:valAx>
        <c:axId val="13419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96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(Linear)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'Phase shift'!$C$4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'Phase shift'!$B$5:$B$69</c:f>
              <c:numCache>
                <c:formatCode>#,##0</c:formatCode>
                <c:ptCount val="65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  <c:pt idx="21">
                  <c:v>5250000</c:v>
                </c:pt>
                <c:pt idx="22">
                  <c:v>5500000</c:v>
                </c:pt>
                <c:pt idx="23">
                  <c:v>5750000</c:v>
                </c:pt>
                <c:pt idx="24">
                  <c:v>6000000</c:v>
                </c:pt>
                <c:pt idx="25">
                  <c:v>6250000</c:v>
                </c:pt>
                <c:pt idx="26">
                  <c:v>6500000</c:v>
                </c:pt>
                <c:pt idx="27">
                  <c:v>6750000</c:v>
                </c:pt>
                <c:pt idx="28">
                  <c:v>7000000</c:v>
                </c:pt>
                <c:pt idx="29">
                  <c:v>7250000</c:v>
                </c:pt>
                <c:pt idx="30">
                  <c:v>7500000</c:v>
                </c:pt>
                <c:pt idx="31">
                  <c:v>7750000</c:v>
                </c:pt>
                <c:pt idx="32">
                  <c:v>8000000</c:v>
                </c:pt>
                <c:pt idx="33">
                  <c:v>8250000</c:v>
                </c:pt>
                <c:pt idx="34">
                  <c:v>8500000</c:v>
                </c:pt>
                <c:pt idx="35">
                  <c:v>8750000</c:v>
                </c:pt>
                <c:pt idx="36">
                  <c:v>9000000</c:v>
                </c:pt>
                <c:pt idx="37">
                  <c:v>9250000</c:v>
                </c:pt>
                <c:pt idx="38">
                  <c:v>9500000</c:v>
                </c:pt>
                <c:pt idx="39">
                  <c:v>9750000</c:v>
                </c:pt>
                <c:pt idx="40">
                  <c:v>10000000</c:v>
                </c:pt>
                <c:pt idx="41">
                  <c:v>10250000</c:v>
                </c:pt>
                <c:pt idx="42">
                  <c:v>10500000</c:v>
                </c:pt>
                <c:pt idx="43">
                  <c:v>10750000</c:v>
                </c:pt>
                <c:pt idx="44">
                  <c:v>11000000</c:v>
                </c:pt>
                <c:pt idx="45">
                  <c:v>11250000</c:v>
                </c:pt>
                <c:pt idx="46">
                  <c:v>11500000</c:v>
                </c:pt>
                <c:pt idx="47">
                  <c:v>11750000</c:v>
                </c:pt>
                <c:pt idx="48">
                  <c:v>12000000</c:v>
                </c:pt>
                <c:pt idx="49">
                  <c:v>12250000</c:v>
                </c:pt>
                <c:pt idx="50">
                  <c:v>12500000</c:v>
                </c:pt>
                <c:pt idx="51">
                  <c:v>12750000</c:v>
                </c:pt>
                <c:pt idx="52">
                  <c:v>13000000</c:v>
                </c:pt>
                <c:pt idx="53">
                  <c:v>13250000</c:v>
                </c:pt>
                <c:pt idx="54">
                  <c:v>13500000</c:v>
                </c:pt>
                <c:pt idx="55">
                  <c:v>13750000</c:v>
                </c:pt>
                <c:pt idx="56">
                  <c:v>14000000</c:v>
                </c:pt>
                <c:pt idx="57">
                  <c:v>14250000</c:v>
                </c:pt>
                <c:pt idx="58">
                  <c:v>14500000</c:v>
                </c:pt>
                <c:pt idx="59">
                  <c:v>14750000</c:v>
                </c:pt>
                <c:pt idx="60">
                  <c:v>15000000</c:v>
                </c:pt>
                <c:pt idx="61">
                  <c:v>15250000</c:v>
                </c:pt>
                <c:pt idx="62">
                  <c:v>15500000</c:v>
                </c:pt>
                <c:pt idx="63">
                  <c:v>15750000</c:v>
                </c:pt>
                <c:pt idx="64">
                  <c:v>16000000</c:v>
                </c:pt>
              </c:numCache>
            </c:numRef>
          </c:xVal>
          <c:yVal>
            <c:numRef>
              <c:f>'Phase shift'!$C$5:$C$69</c:f>
              <c:numCache>
                <c:formatCode>General</c:formatCode>
                <c:ptCount val="65"/>
                <c:pt idx="0">
                  <c:v>0</c:v>
                </c:pt>
                <c:pt idx="1">
                  <c:v>3.6960000000000002</c:v>
                </c:pt>
                <c:pt idx="2">
                  <c:v>10.99</c:v>
                </c:pt>
                <c:pt idx="3">
                  <c:v>15.57</c:v>
                </c:pt>
                <c:pt idx="4">
                  <c:v>23.31</c:v>
                </c:pt>
                <c:pt idx="5">
                  <c:v>25.99</c:v>
                </c:pt>
                <c:pt idx="6">
                  <c:v>33.619999999999997</c:v>
                </c:pt>
                <c:pt idx="7">
                  <c:v>35.950000000000003</c:v>
                </c:pt>
                <c:pt idx="8">
                  <c:v>38.96</c:v>
                </c:pt>
                <c:pt idx="9">
                  <c:v>46.43</c:v>
                </c:pt>
                <c:pt idx="10">
                  <c:v>51.31</c:v>
                </c:pt>
                <c:pt idx="11">
                  <c:v>55.13</c:v>
                </c:pt>
                <c:pt idx="12">
                  <c:v>59.42</c:v>
                </c:pt>
                <c:pt idx="13">
                  <c:v>65.06</c:v>
                </c:pt>
                <c:pt idx="14">
                  <c:v>67.430000000000007</c:v>
                </c:pt>
                <c:pt idx="15">
                  <c:v>73.680000000000007</c:v>
                </c:pt>
                <c:pt idx="16">
                  <c:v>73.81</c:v>
                </c:pt>
                <c:pt idx="17">
                  <c:v>81.44</c:v>
                </c:pt>
                <c:pt idx="18">
                  <c:v>85.4</c:v>
                </c:pt>
                <c:pt idx="19">
                  <c:v>89.18</c:v>
                </c:pt>
                <c:pt idx="20">
                  <c:v>89.44</c:v>
                </c:pt>
                <c:pt idx="21">
                  <c:v>95.54</c:v>
                </c:pt>
                <c:pt idx="22">
                  <c:v>99.01</c:v>
                </c:pt>
                <c:pt idx="23">
                  <c:v>105.5</c:v>
                </c:pt>
                <c:pt idx="24">
                  <c:v>109.2</c:v>
                </c:pt>
                <c:pt idx="25">
                  <c:v>113.7</c:v>
                </c:pt>
                <c:pt idx="26">
                  <c:v>114.2</c:v>
                </c:pt>
                <c:pt idx="27">
                  <c:v>121.1</c:v>
                </c:pt>
                <c:pt idx="28">
                  <c:v>125.4</c:v>
                </c:pt>
                <c:pt idx="29">
                  <c:v>130.9</c:v>
                </c:pt>
                <c:pt idx="30">
                  <c:v>135</c:v>
                </c:pt>
                <c:pt idx="31">
                  <c:v>140</c:v>
                </c:pt>
                <c:pt idx="32">
                  <c:v>146.6</c:v>
                </c:pt>
                <c:pt idx="33">
                  <c:v>153.6</c:v>
                </c:pt>
                <c:pt idx="34">
                  <c:v>162.4</c:v>
                </c:pt>
                <c:pt idx="35">
                  <c:v>165.5</c:v>
                </c:pt>
                <c:pt idx="36">
                  <c:v>172.9</c:v>
                </c:pt>
                <c:pt idx="37">
                  <c:v>176.7</c:v>
                </c:pt>
                <c:pt idx="38">
                  <c:v>188.8</c:v>
                </c:pt>
                <c:pt idx="39">
                  <c:v>192</c:v>
                </c:pt>
                <c:pt idx="40">
                  <c:v>199.7</c:v>
                </c:pt>
                <c:pt idx="41">
                  <c:v>205.6</c:v>
                </c:pt>
                <c:pt idx="42">
                  <c:v>214.8</c:v>
                </c:pt>
                <c:pt idx="43">
                  <c:v>218.7</c:v>
                </c:pt>
                <c:pt idx="44">
                  <c:v>226.2</c:v>
                </c:pt>
                <c:pt idx="45">
                  <c:v>233.7</c:v>
                </c:pt>
                <c:pt idx="46">
                  <c:v>237.7</c:v>
                </c:pt>
                <c:pt idx="47">
                  <c:v>241</c:v>
                </c:pt>
                <c:pt idx="48">
                  <c:v>249.9</c:v>
                </c:pt>
                <c:pt idx="49">
                  <c:v>254.2</c:v>
                </c:pt>
                <c:pt idx="50">
                  <c:v>261.8</c:v>
                </c:pt>
                <c:pt idx="51">
                  <c:v>263.89999999999998</c:v>
                </c:pt>
                <c:pt idx="52">
                  <c:v>269.3</c:v>
                </c:pt>
                <c:pt idx="53">
                  <c:v>281.3</c:v>
                </c:pt>
                <c:pt idx="54">
                  <c:v>289</c:v>
                </c:pt>
                <c:pt idx="55">
                  <c:v>302</c:v>
                </c:pt>
                <c:pt idx="56">
                  <c:v>330</c:v>
                </c:pt>
                <c:pt idx="57">
                  <c:v>357.3</c:v>
                </c:pt>
                <c:pt idx="58">
                  <c:v>16.3</c:v>
                </c:pt>
                <c:pt idx="59">
                  <c:v>36.6</c:v>
                </c:pt>
                <c:pt idx="60">
                  <c:v>48.96</c:v>
                </c:pt>
                <c:pt idx="61">
                  <c:v>60.41</c:v>
                </c:pt>
                <c:pt idx="62">
                  <c:v>69.930000000000007</c:v>
                </c:pt>
                <c:pt idx="63">
                  <c:v>72.3</c:v>
                </c:pt>
                <c:pt idx="64">
                  <c:v>81.569999999999993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DA-4B36-AE0B-1389224CA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10496"/>
        <c:axId val="998625008"/>
      </c:scatterChart>
      <c:valAx>
        <c:axId val="993010496"/>
        <c:scaling>
          <c:orientation val="minMax"/>
          <c:max val="16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25008"/>
        <c:crosses val="autoZero"/>
        <c:crossBetween val="midCat"/>
      </c:valAx>
      <c:valAx>
        <c:axId val="998625008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Phase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10496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(Log10)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'Phase shift'!$C$4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'Phase shift'!$B$5:$B$69</c:f>
              <c:numCache>
                <c:formatCode>#,##0</c:formatCode>
                <c:ptCount val="65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  <c:pt idx="21">
                  <c:v>5250000</c:v>
                </c:pt>
                <c:pt idx="22">
                  <c:v>5500000</c:v>
                </c:pt>
                <c:pt idx="23">
                  <c:v>5750000</c:v>
                </c:pt>
                <c:pt idx="24">
                  <c:v>6000000</c:v>
                </c:pt>
                <c:pt idx="25">
                  <c:v>6250000</c:v>
                </c:pt>
                <c:pt idx="26">
                  <c:v>6500000</c:v>
                </c:pt>
                <c:pt idx="27">
                  <c:v>6750000</c:v>
                </c:pt>
                <c:pt idx="28">
                  <c:v>7000000</c:v>
                </c:pt>
                <c:pt idx="29">
                  <c:v>7250000</c:v>
                </c:pt>
                <c:pt idx="30">
                  <c:v>7500000</c:v>
                </c:pt>
                <c:pt idx="31">
                  <c:v>7750000</c:v>
                </c:pt>
                <c:pt idx="32">
                  <c:v>8000000</c:v>
                </c:pt>
                <c:pt idx="33">
                  <c:v>8250000</c:v>
                </c:pt>
                <c:pt idx="34">
                  <c:v>8500000</c:v>
                </c:pt>
                <c:pt idx="35">
                  <c:v>8750000</c:v>
                </c:pt>
                <c:pt idx="36">
                  <c:v>9000000</c:v>
                </c:pt>
                <c:pt idx="37">
                  <c:v>9250000</c:v>
                </c:pt>
                <c:pt idx="38">
                  <c:v>9500000</c:v>
                </c:pt>
                <c:pt idx="39">
                  <c:v>9750000</c:v>
                </c:pt>
                <c:pt idx="40">
                  <c:v>10000000</c:v>
                </c:pt>
                <c:pt idx="41">
                  <c:v>10250000</c:v>
                </c:pt>
                <c:pt idx="42">
                  <c:v>10500000</c:v>
                </c:pt>
                <c:pt idx="43">
                  <c:v>10750000</c:v>
                </c:pt>
                <c:pt idx="44">
                  <c:v>11000000</c:v>
                </c:pt>
                <c:pt idx="45">
                  <c:v>11250000</c:v>
                </c:pt>
                <c:pt idx="46">
                  <c:v>11500000</c:v>
                </c:pt>
                <c:pt idx="47">
                  <c:v>11750000</c:v>
                </c:pt>
                <c:pt idx="48">
                  <c:v>12000000</c:v>
                </c:pt>
                <c:pt idx="49">
                  <c:v>12250000</c:v>
                </c:pt>
                <c:pt idx="50">
                  <c:v>12500000</c:v>
                </c:pt>
                <c:pt idx="51">
                  <c:v>12750000</c:v>
                </c:pt>
                <c:pt idx="52">
                  <c:v>13000000</c:v>
                </c:pt>
                <c:pt idx="53">
                  <c:v>13250000</c:v>
                </c:pt>
                <c:pt idx="54">
                  <c:v>13500000</c:v>
                </c:pt>
                <c:pt idx="55">
                  <c:v>13750000</c:v>
                </c:pt>
                <c:pt idx="56">
                  <c:v>14000000</c:v>
                </c:pt>
                <c:pt idx="57">
                  <c:v>14250000</c:v>
                </c:pt>
                <c:pt idx="58">
                  <c:v>14500000</c:v>
                </c:pt>
                <c:pt idx="59">
                  <c:v>14750000</c:v>
                </c:pt>
                <c:pt idx="60">
                  <c:v>15000000</c:v>
                </c:pt>
                <c:pt idx="61">
                  <c:v>15250000</c:v>
                </c:pt>
                <c:pt idx="62">
                  <c:v>15500000</c:v>
                </c:pt>
                <c:pt idx="63">
                  <c:v>15750000</c:v>
                </c:pt>
                <c:pt idx="64">
                  <c:v>16000000</c:v>
                </c:pt>
              </c:numCache>
            </c:numRef>
          </c:xVal>
          <c:yVal>
            <c:numRef>
              <c:f>'Phase shift'!$C$5:$C$69</c:f>
              <c:numCache>
                <c:formatCode>General</c:formatCode>
                <c:ptCount val="65"/>
                <c:pt idx="0">
                  <c:v>0</c:v>
                </c:pt>
                <c:pt idx="1">
                  <c:v>3.6960000000000002</c:v>
                </c:pt>
                <c:pt idx="2">
                  <c:v>10.99</c:v>
                </c:pt>
                <c:pt idx="3">
                  <c:v>15.57</c:v>
                </c:pt>
                <c:pt idx="4">
                  <c:v>23.31</c:v>
                </c:pt>
                <c:pt idx="5">
                  <c:v>25.99</c:v>
                </c:pt>
                <c:pt idx="6">
                  <c:v>33.619999999999997</c:v>
                </c:pt>
                <c:pt idx="7">
                  <c:v>35.950000000000003</c:v>
                </c:pt>
                <c:pt idx="8">
                  <c:v>38.96</c:v>
                </c:pt>
                <c:pt idx="9">
                  <c:v>46.43</c:v>
                </c:pt>
                <c:pt idx="10">
                  <c:v>51.31</c:v>
                </c:pt>
                <c:pt idx="11">
                  <c:v>55.13</c:v>
                </c:pt>
                <c:pt idx="12">
                  <c:v>59.42</c:v>
                </c:pt>
                <c:pt idx="13">
                  <c:v>65.06</c:v>
                </c:pt>
                <c:pt idx="14">
                  <c:v>67.430000000000007</c:v>
                </c:pt>
                <c:pt idx="15">
                  <c:v>73.680000000000007</c:v>
                </c:pt>
                <c:pt idx="16">
                  <c:v>73.81</c:v>
                </c:pt>
                <c:pt idx="17">
                  <c:v>81.44</c:v>
                </c:pt>
                <c:pt idx="18">
                  <c:v>85.4</c:v>
                </c:pt>
                <c:pt idx="19">
                  <c:v>89.18</c:v>
                </c:pt>
                <c:pt idx="20">
                  <c:v>89.44</c:v>
                </c:pt>
                <c:pt idx="21">
                  <c:v>95.54</c:v>
                </c:pt>
                <c:pt idx="22">
                  <c:v>99.01</c:v>
                </c:pt>
                <c:pt idx="23">
                  <c:v>105.5</c:v>
                </c:pt>
                <c:pt idx="24">
                  <c:v>109.2</c:v>
                </c:pt>
                <c:pt idx="25">
                  <c:v>113.7</c:v>
                </c:pt>
                <c:pt idx="26">
                  <c:v>114.2</c:v>
                </c:pt>
                <c:pt idx="27">
                  <c:v>121.1</c:v>
                </c:pt>
                <c:pt idx="28">
                  <c:v>125.4</c:v>
                </c:pt>
                <c:pt idx="29">
                  <c:v>130.9</c:v>
                </c:pt>
                <c:pt idx="30">
                  <c:v>135</c:v>
                </c:pt>
                <c:pt idx="31">
                  <c:v>140</c:v>
                </c:pt>
                <c:pt idx="32">
                  <c:v>146.6</c:v>
                </c:pt>
                <c:pt idx="33">
                  <c:v>153.6</c:v>
                </c:pt>
                <c:pt idx="34">
                  <c:v>162.4</c:v>
                </c:pt>
                <c:pt idx="35">
                  <c:v>165.5</c:v>
                </c:pt>
                <c:pt idx="36">
                  <c:v>172.9</c:v>
                </c:pt>
                <c:pt idx="37">
                  <c:v>176.7</c:v>
                </c:pt>
                <c:pt idx="38">
                  <c:v>188.8</c:v>
                </c:pt>
                <c:pt idx="39">
                  <c:v>192</c:v>
                </c:pt>
                <c:pt idx="40">
                  <c:v>199.7</c:v>
                </c:pt>
                <c:pt idx="41">
                  <c:v>205.6</c:v>
                </c:pt>
                <c:pt idx="42">
                  <c:v>214.8</c:v>
                </c:pt>
                <c:pt idx="43">
                  <c:v>218.7</c:v>
                </c:pt>
                <c:pt idx="44">
                  <c:v>226.2</c:v>
                </c:pt>
                <c:pt idx="45">
                  <c:v>233.7</c:v>
                </c:pt>
                <c:pt idx="46">
                  <c:v>237.7</c:v>
                </c:pt>
                <c:pt idx="47">
                  <c:v>241</c:v>
                </c:pt>
                <c:pt idx="48">
                  <c:v>249.9</c:v>
                </c:pt>
                <c:pt idx="49">
                  <c:v>254.2</c:v>
                </c:pt>
                <c:pt idx="50">
                  <c:v>261.8</c:v>
                </c:pt>
                <c:pt idx="51">
                  <c:v>263.89999999999998</c:v>
                </c:pt>
                <c:pt idx="52">
                  <c:v>269.3</c:v>
                </c:pt>
                <c:pt idx="53">
                  <c:v>281.3</c:v>
                </c:pt>
                <c:pt idx="54">
                  <c:v>289</c:v>
                </c:pt>
                <c:pt idx="55">
                  <c:v>302</c:v>
                </c:pt>
                <c:pt idx="56">
                  <c:v>330</c:v>
                </c:pt>
                <c:pt idx="57">
                  <c:v>357.3</c:v>
                </c:pt>
                <c:pt idx="58">
                  <c:v>16.3</c:v>
                </c:pt>
                <c:pt idx="59">
                  <c:v>36.6</c:v>
                </c:pt>
                <c:pt idx="60">
                  <c:v>48.96</c:v>
                </c:pt>
                <c:pt idx="61">
                  <c:v>60.41</c:v>
                </c:pt>
                <c:pt idx="62">
                  <c:v>69.930000000000007</c:v>
                </c:pt>
                <c:pt idx="63">
                  <c:v>72.3</c:v>
                </c:pt>
                <c:pt idx="64">
                  <c:v>81.569999999999993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9-44BA-9DDA-2E81515E0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38928"/>
        <c:axId val="884927648"/>
      </c:scatterChart>
      <c:valAx>
        <c:axId val="900638928"/>
        <c:scaling>
          <c:logBase val="10"/>
          <c:orientation val="minMax"/>
          <c:max val="16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27648"/>
        <c:crosses val="autoZero"/>
        <c:crossBetween val="midCat"/>
      </c:valAx>
      <c:valAx>
        <c:axId val="884927648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38928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Configuration</a:t>
            </a:r>
            <a:r>
              <a:rPr lang="en-GB" baseline="0"/>
              <a:t> vs input amplitude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'Gain Setting'!$Q$7:$Q$21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'Gain Setting'!$R$7:$R$21</c:f>
              <c:numCache>
                <c:formatCode>0.00</c:formatCode>
                <c:ptCount val="15"/>
                <c:pt idx="0">
                  <c:v>526.31578947368428</c:v>
                </c:pt>
                <c:pt idx="1">
                  <c:v>454.5454545454545</c:v>
                </c:pt>
                <c:pt idx="2">
                  <c:v>787.40157480314963</c:v>
                </c:pt>
                <c:pt idx="3">
                  <c:v>333.33333333333331</c:v>
                </c:pt>
                <c:pt idx="4">
                  <c:v>716.84587813620067</c:v>
                </c:pt>
                <c:pt idx="5">
                  <c:v>662.25165562913912</c:v>
                </c:pt>
                <c:pt idx="6">
                  <c:v>921.65898617511527</c:v>
                </c:pt>
                <c:pt idx="7">
                  <c:v>235.29411764705881</c:v>
                </c:pt>
                <c:pt idx="8">
                  <c:v>657.8947368421052</c:v>
                </c:pt>
                <c:pt idx="9">
                  <c:v>598.80239520958082</c:v>
                </c:pt>
                <c:pt idx="10">
                  <c:v>881.05726872246692</c:v>
                </c:pt>
                <c:pt idx="11">
                  <c:v>500</c:v>
                </c:pt>
                <c:pt idx="12">
                  <c:v>816.32653061224482</c:v>
                </c:pt>
                <c:pt idx="13">
                  <c:v>772.20077220077224</c:v>
                </c:pt>
                <c:pt idx="14">
                  <c:v>990.09900990099004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0-4812-A8B5-37A1778997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8338016"/>
        <c:axId val="1181979984"/>
      </c:scatterChart>
      <c:valAx>
        <c:axId val="117833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 setting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79984"/>
        <c:crosses val="autoZero"/>
        <c:crossBetween val="midCat"/>
        <c:majorUnit val="1"/>
      </c:valAx>
      <c:valAx>
        <c:axId val="11819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amplitude (mV @ 50</a:t>
                </a:r>
                <a:r>
                  <a:rPr lang="en-GB" baseline="0"/>
                  <a:t> ohms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3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23</xdr:col>
      <xdr:colOff>38100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AC825-70B8-4B8D-A4E4-997F29B6D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24</xdr:row>
      <xdr:rowOff>9524</xdr:rowOff>
    </xdr:from>
    <xdr:to>
      <xdr:col>22</xdr:col>
      <xdr:colOff>609599</xdr:colOff>
      <xdr:row>45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AAAB98-A52A-4F70-B367-0BFC9C691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9525</xdr:rowOff>
    </xdr:from>
    <xdr:to>
      <xdr:col>17</xdr:col>
      <xdr:colOff>47625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30FE4-2D29-4173-A1DA-214D4A88D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</xdr:row>
      <xdr:rowOff>9525</xdr:rowOff>
    </xdr:from>
    <xdr:to>
      <xdr:col>30</xdr:col>
      <xdr:colOff>19050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0AEBD5-48BC-4E9C-AA03-B1EBE8DC5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22</xdr:row>
      <xdr:rowOff>28575</xdr:rowOff>
    </xdr:from>
    <xdr:to>
      <xdr:col>12</xdr:col>
      <xdr:colOff>38100</xdr:colOff>
      <xdr:row>48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1350F-66AC-45F0-96C3-EB5ABD3FF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02C8F1-EA86-414D-9CBE-6AC49980A1A0}" name="Table1" displayName="Table1" ref="B4:C69" totalsRowShown="0">
  <autoFilter ref="B4:C69" xr:uid="{8EDF63C4-2FED-4553-91E3-15DB0C2D0663}"/>
  <tableColumns count="2">
    <tableColumn id="1" xr3:uid="{4EF13AD5-6517-4F1E-8CFF-01D0B78FDE86}" name="Hz" dataDxfId="0">
      <calculatedColumnFormula>B4+250000</calculatedColumnFormula>
    </tableColumn>
    <tableColumn id="2" xr3:uid="{C8C83ABE-680A-4539-BB32-4DE1FCFAC900}" name="Phas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0CAC2-A55D-4F1C-AF59-F3E4F91421B5}">
  <dimension ref="B2:J46"/>
  <sheetViews>
    <sheetView workbookViewId="0">
      <selection activeCell="I1" sqref="I1"/>
    </sheetView>
  </sheetViews>
  <sheetFormatPr defaultRowHeight="15" x14ac:dyDescent="0.25"/>
  <cols>
    <col min="3" max="3" width="10.5703125" customWidth="1"/>
    <col min="4" max="4" width="10.28515625" customWidth="1"/>
    <col min="5" max="5" width="10.7109375" customWidth="1"/>
  </cols>
  <sheetData>
    <row r="2" spans="2:10" x14ac:dyDescent="0.25">
      <c r="B2" t="s">
        <v>15</v>
      </c>
    </row>
    <row r="3" spans="2:10" x14ac:dyDescent="0.25">
      <c r="B3" t="s">
        <v>12</v>
      </c>
    </row>
    <row r="5" spans="2:10" x14ac:dyDescent="0.25">
      <c r="B5" t="s">
        <v>1</v>
      </c>
      <c r="D5" s="2" t="s">
        <v>0</v>
      </c>
      <c r="E5" s="2" t="s">
        <v>13</v>
      </c>
      <c r="F5" s="2" t="s">
        <v>10</v>
      </c>
      <c r="H5" s="2" t="s">
        <v>0</v>
      </c>
      <c r="I5" s="2" t="s">
        <v>14</v>
      </c>
      <c r="J5" s="2" t="s">
        <v>11</v>
      </c>
    </row>
    <row r="6" spans="2:10" x14ac:dyDescent="0.25">
      <c r="B6">
        <v>4</v>
      </c>
      <c r="D6" s="7">
        <f t="shared" ref="D6:D46" si="0" xml:space="preserve"> ROUNDUP(10 ^ B6, 0)</f>
        <v>10000</v>
      </c>
      <c r="E6">
        <f t="shared" ref="E6:E46" si="1">20*LOG10(F6 / 1)</f>
        <v>-3.9569408226557687</v>
      </c>
      <c r="F6" s="8">
        <v>0.63409300000000002</v>
      </c>
      <c r="H6">
        <v>10000</v>
      </c>
      <c r="I6">
        <f t="shared" ref="I6:I46" si="2">20*LOG10(J6 / 1)</f>
        <v>-6.9968813836281711</v>
      </c>
      <c r="J6" s="8">
        <v>0.44684400000000002</v>
      </c>
    </row>
    <row r="7" spans="2:10" x14ac:dyDescent="0.25">
      <c r="B7">
        <f t="shared" ref="B7:B12" si="3">B6 + (1/12)</f>
        <v>4.083333333333333</v>
      </c>
      <c r="D7" s="7">
        <f t="shared" si="0"/>
        <v>12116</v>
      </c>
      <c r="E7">
        <f t="shared" si="1"/>
        <v>-3.216889871943414</v>
      </c>
      <c r="F7" s="8">
        <v>0.69048699999999996</v>
      </c>
      <c r="H7">
        <v>12116</v>
      </c>
      <c r="I7">
        <f t="shared" si="2"/>
        <v>-6.2570577270670125</v>
      </c>
      <c r="J7" s="8">
        <v>0.486572</v>
      </c>
    </row>
    <row r="8" spans="2:10" x14ac:dyDescent="0.25">
      <c r="B8">
        <f t="shared" si="3"/>
        <v>4.1666666666666661</v>
      </c>
      <c r="D8" s="7">
        <f t="shared" si="0"/>
        <v>14678</v>
      </c>
      <c r="E8">
        <f t="shared" si="1"/>
        <v>-2.6692558380816345</v>
      </c>
      <c r="F8" s="8">
        <v>0.73542300000000005</v>
      </c>
      <c r="H8">
        <v>14678</v>
      </c>
      <c r="I8">
        <f t="shared" si="2"/>
        <v>-5.7162558544986748</v>
      </c>
      <c r="J8" s="8">
        <v>0.51783000000000001</v>
      </c>
    </row>
    <row r="9" spans="2:10" x14ac:dyDescent="0.25">
      <c r="B9">
        <f t="shared" si="3"/>
        <v>4.2499999999999991</v>
      </c>
      <c r="D9" s="7">
        <f t="shared" si="0"/>
        <v>17783</v>
      </c>
      <c r="E9">
        <f t="shared" si="1"/>
        <v>-2.2637580608355079</v>
      </c>
      <c r="F9" s="8">
        <v>0.77056999999999998</v>
      </c>
      <c r="H9">
        <v>17783</v>
      </c>
      <c r="I9">
        <f t="shared" si="2"/>
        <v>-5.3169699337410172</v>
      </c>
      <c r="J9" s="8">
        <v>0.54218999999999995</v>
      </c>
    </row>
    <row r="10" spans="2:10" x14ac:dyDescent="0.25">
      <c r="B10">
        <f t="shared" si="3"/>
        <v>4.3333333333333321</v>
      </c>
      <c r="D10" s="7">
        <f t="shared" si="0"/>
        <v>21545</v>
      </c>
      <c r="E10">
        <f t="shared" si="1"/>
        <v>-1.9809312005754807</v>
      </c>
      <c r="F10" s="8">
        <v>0.79607399999999995</v>
      </c>
      <c r="H10">
        <v>21545</v>
      </c>
      <c r="I10">
        <f t="shared" si="2"/>
        <v>-5.0205569824330896</v>
      </c>
      <c r="J10" s="8">
        <v>0.56101199999999996</v>
      </c>
    </row>
    <row r="11" spans="2:10" x14ac:dyDescent="0.25">
      <c r="B11">
        <f t="shared" si="3"/>
        <v>4.4166666666666652</v>
      </c>
      <c r="D11" s="7">
        <f t="shared" si="0"/>
        <v>26102</v>
      </c>
      <c r="E11">
        <f t="shared" si="1"/>
        <v>-1.7481837792480062</v>
      </c>
      <c r="F11" s="8">
        <v>0.81769400000000003</v>
      </c>
      <c r="H11">
        <v>26102</v>
      </c>
      <c r="I11">
        <f t="shared" si="2"/>
        <v>-4.8053138891567961</v>
      </c>
      <c r="J11" s="8">
        <v>0.57508800000000004</v>
      </c>
    </row>
    <row r="12" spans="2:10" x14ac:dyDescent="0.25">
      <c r="B12">
        <f t="shared" si="3"/>
        <v>4.4999999999999982</v>
      </c>
      <c r="D12" s="7">
        <f t="shared" si="0"/>
        <v>31623</v>
      </c>
      <c r="E12">
        <f t="shared" si="1"/>
        <v>-1.6038936228528302</v>
      </c>
      <c r="F12" s="8">
        <v>0.83139099999999999</v>
      </c>
      <c r="H12">
        <v>31623</v>
      </c>
      <c r="I12">
        <f t="shared" si="2"/>
        <v>-4.6563778720896023</v>
      </c>
      <c r="J12" s="8">
        <v>0.58503400000000005</v>
      </c>
    </row>
    <row r="13" spans="2:10" x14ac:dyDescent="0.25">
      <c r="B13">
        <f>B12 + (1/12)</f>
        <v>4.5833333333333313</v>
      </c>
      <c r="D13" s="7">
        <f t="shared" si="0"/>
        <v>38312</v>
      </c>
      <c r="E13">
        <f t="shared" si="1"/>
        <v>-1.5024380793839742</v>
      </c>
      <c r="F13" s="8">
        <v>0.84115899999999999</v>
      </c>
      <c r="H13">
        <v>38312</v>
      </c>
      <c r="I13">
        <f t="shared" si="2"/>
        <v>-4.5527882784722333</v>
      </c>
      <c r="J13" s="8">
        <v>0.59205300000000005</v>
      </c>
    </row>
    <row r="14" spans="2:10" x14ac:dyDescent="0.25">
      <c r="B14">
        <f t="shared" ref="B14:B26" si="4">B13 + (1/12)</f>
        <v>4.6666666666666643</v>
      </c>
      <c r="D14" s="7">
        <f t="shared" si="0"/>
        <v>46416</v>
      </c>
      <c r="E14">
        <f t="shared" si="1"/>
        <v>-1.4222452027494425</v>
      </c>
      <c r="F14" s="8">
        <v>0.84896099999999997</v>
      </c>
      <c r="H14">
        <v>46416</v>
      </c>
      <c r="I14">
        <f t="shared" si="2"/>
        <v>-4.4791022168507117</v>
      </c>
      <c r="J14" s="8">
        <v>0.59709699999999999</v>
      </c>
    </row>
    <row r="15" spans="2:10" x14ac:dyDescent="0.25">
      <c r="B15">
        <f t="shared" si="4"/>
        <v>4.7499999999999973</v>
      </c>
      <c r="D15" s="7">
        <f t="shared" si="0"/>
        <v>56235</v>
      </c>
      <c r="E15">
        <f t="shared" si="1"/>
        <v>-1.3891388258243724</v>
      </c>
      <c r="F15" s="8">
        <v>0.85220300000000004</v>
      </c>
      <c r="H15">
        <v>56235</v>
      </c>
      <c r="I15">
        <f t="shared" si="2"/>
        <v>-4.4328357047181743</v>
      </c>
      <c r="J15" s="8">
        <v>0.60028599999999999</v>
      </c>
    </row>
    <row r="16" spans="2:10" x14ac:dyDescent="0.25">
      <c r="B16">
        <f t="shared" si="4"/>
        <v>4.8333333333333304</v>
      </c>
      <c r="D16" s="7">
        <f t="shared" si="0"/>
        <v>68130</v>
      </c>
      <c r="E16">
        <f t="shared" si="1"/>
        <v>-1.3487998762784796</v>
      </c>
      <c r="F16" s="8">
        <v>0.85616999999999999</v>
      </c>
      <c r="H16">
        <v>68130</v>
      </c>
      <c r="I16">
        <f t="shared" si="2"/>
        <v>-4.4024160873730631</v>
      </c>
      <c r="J16" s="8">
        <v>0.60239200000000004</v>
      </c>
    </row>
    <row r="17" spans="2:10" x14ac:dyDescent="0.25">
      <c r="B17">
        <f t="shared" si="4"/>
        <v>4.9166666666666634</v>
      </c>
      <c r="D17" s="7">
        <f t="shared" si="0"/>
        <v>82541</v>
      </c>
      <c r="E17">
        <f t="shared" si="1"/>
        <v>-1.3290293962371769</v>
      </c>
      <c r="F17" s="8">
        <v>0.85812100000000002</v>
      </c>
      <c r="H17">
        <v>82541</v>
      </c>
      <c r="I17">
        <f t="shared" si="2"/>
        <v>-4.3819364333382698</v>
      </c>
      <c r="J17" s="8">
        <v>0.60381399999999996</v>
      </c>
    </row>
    <row r="18" spans="2:10" x14ac:dyDescent="0.25">
      <c r="B18">
        <f t="shared" si="4"/>
        <v>4.9999999999999964</v>
      </c>
      <c r="D18" s="7">
        <f t="shared" si="0"/>
        <v>100000</v>
      </c>
      <c r="E18">
        <f t="shared" si="1"/>
        <v>-1.3231403965924835</v>
      </c>
      <c r="F18" s="8">
        <v>0.85870299999999999</v>
      </c>
      <c r="H18">
        <v>100000</v>
      </c>
      <c r="I18">
        <f t="shared" si="2"/>
        <v>-4.3772337979238243</v>
      </c>
      <c r="J18" s="8">
        <v>0.60414100000000004</v>
      </c>
    </row>
    <row r="19" spans="2:10" x14ac:dyDescent="0.25">
      <c r="B19">
        <f t="shared" si="4"/>
        <v>5.0833333333333295</v>
      </c>
      <c r="D19" s="7">
        <f t="shared" si="0"/>
        <v>121153</v>
      </c>
      <c r="E19">
        <f t="shared" si="1"/>
        <v>-1.3096976857579279</v>
      </c>
      <c r="F19" s="8">
        <v>0.86003300000000005</v>
      </c>
      <c r="H19">
        <v>121153</v>
      </c>
      <c r="I19">
        <f t="shared" si="2"/>
        <v>-4.3613470905680334</v>
      </c>
      <c r="J19" s="8">
        <v>0.60524699999999998</v>
      </c>
    </row>
    <row r="20" spans="2:10" x14ac:dyDescent="0.25">
      <c r="B20">
        <f t="shared" si="4"/>
        <v>5.1666666666666625</v>
      </c>
      <c r="D20" s="7">
        <f t="shared" si="0"/>
        <v>146780</v>
      </c>
      <c r="E20">
        <f t="shared" si="1"/>
        <v>-1.3093543100847316</v>
      </c>
      <c r="F20" s="8">
        <v>0.86006700000000003</v>
      </c>
      <c r="H20">
        <v>146780</v>
      </c>
      <c r="I20">
        <f t="shared" si="2"/>
        <v>-4.3571002378783232</v>
      </c>
      <c r="J20" s="8">
        <v>0.60554300000000005</v>
      </c>
    </row>
    <row r="21" spans="2:10" x14ac:dyDescent="0.25">
      <c r="B21">
        <f t="shared" si="4"/>
        <v>5.2499999999999956</v>
      </c>
      <c r="D21" s="7">
        <f t="shared" si="0"/>
        <v>177828</v>
      </c>
      <c r="E21">
        <f t="shared" si="1"/>
        <v>-1.3036703854417109</v>
      </c>
      <c r="F21" s="8">
        <v>0.86063000000000001</v>
      </c>
      <c r="H21">
        <v>177828</v>
      </c>
      <c r="I21">
        <f t="shared" si="2"/>
        <v>-4.3552213812456584</v>
      </c>
      <c r="J21" s="8">
        <v>0.60567400000000005</v>
      </c>
    </row>
    <row r="22" spans="2:10" x14ac:dyDescent="0.25">
      <c r="B22">
        <f t="shared" si="4"/>
        <v>5.3333333333333286</v>
      </c>
      <c r="D22" s="7">
        <f t="shared" si="0"/>
        <v>215444</v>
      </c>
      <c r="E22">
        <f t="shared" si="1"/>
        <v>-1.3035290918940998</v>
      </c>
      <c r="F22" s="8">
        <v>0.86064399999999996</v>
      </c>
      <c r="H22">
        <v>215444</v>
      </c>
      <c r="I22">
        <f t="shared" si="2"/>
        <v>-4.3545617264619256</v>
      </c>
      <c r="J22" s="8">
        <v>0.60572000000000004</v>
      </c>
    </row>
    <row r="23" spans="2:10" x14ac:dyDescent="0.25">
      <c r="B23">
        <f t="shared" si="4"/>
        <v>5.4166666666666616</v>
      </c>
      <c r="D23" s="7">
        <f t="shared" si="0"/>
        <v>261016</v>
      </c>
      <c r="E23">
        <f t="shared" si="1"/>
        <v>-1.3037208479800224</v>
      </c>
      <c r="F23" s="8">
        <v>0.86062499999999997</v>
      </c>
      <c r="H23">
        <v>261016</v>
      </c>
      <c r="I23">
        <f t="shared" si="2"/>
        <v>-4.3568133632483965</v>
      </c>
      <c r="J23" s="8">
        <v>0.60556299999999996</v>
      </c>
    </row>
    <row r="24" spans="2:10" x14ac:dyDescent="0.25">
      <c r="B24">
        <f t="shared" si="4"/>
        <v>5.4999999999999947</v>
      </c>
      <c r="D24" s="7">
        <f t="shared" si="0"/>
        <v>316228</v>
      </c>
      <c r="E24">
        <f t="shared" si="1"/>
        <v>-1.3090210466770615</v>
      </c>
      <c r="F24" s="8">
        <v>0.86009999999999998</v>
      </c>
      <c r="H24">
        <v>316228</v>
      </c>
      <c r="I24">
        <f t="shared" si="2"/>
        <v>-4.3614475480326194</v>
      </c>
      <c r="J24" s="8">
        <v>0.60524</v>
      </c>
    </row>
    <row r="25" spans="2:10" x14ac:dyDescent="0.25">
      <c r="B25">
        <f t="shared" si="4"/>
        <v>5.5833333333333277</v>
      </c>
      <c r="D25" s="7">
        <f t="shared" si="0"/>
        <v>383119</v>
      </c>
      <c r="E25">
        <f t="shared" si="1"/>
        <v>-1.3238484843225506</v>
      </c>
      <c r="F25" s="8">
        <v>0.85863299999999998</v>
      </c>
      <c r="H25">
        <v>383119</v>
      </c>
      <c r="I25">
        <f t="shared" si="2"/>
        <v>-4.3692006278811659</v>
      </c>
      <c r="J25" s="8">
        <v>0.60470000000000002</v>
      </c>
    </row>
    <row r="26" spans="2:10" x14ac:dyDescent="0.25">
      <c r="B26">
        <f t="shared" si="4"/>
        <v>5.6666666666666607</v>
      </c>
      <c r="D26" s="7">
        <f t="shared" si="0"/>
        <v>464159</v>
      </c>
      <c r="E26">
        <f t="shared" si="1"/>
        <v>-1.3288573241619814</v>
      </c>
      <c r="F26" s="8">
        <v>0.85813799999999996</v>
      </c>
      <c r="H26">
        <v>464159</v>
      </c>
      <c r="I26">
        <f t="shared" si="2"/>
        <v>-4.3809007720735806</v>
      </c>
      <c r="J26" s="8">
        <v>0.60388600000000003</v>
      </c>
    </row>
    <row r="27" spans="2:10" x14ac:dyDescent="0.25">
      <c r="B27">
        <f>B26 + (1/12)</f>
        <v>5.7499999999999938</v>
      </c>
      <c r="D27" s="7">
        <f t="shared" si="0"/>
        <v>562342</v>
      </c>
      <c r="E27">
        <f t="shared" si="1"/>
        <v>-1.3437288305971651</v>
      </c>
      <c r="F27" s="8">
        <v>0.85667000000000004</v>
      </c>
      <c r="H27">
        <v>562342</v>
      </c>
      <c r="I27">
        <f t="shared" si="2"/>
        <v>-4.390715744218971</v>
      </c>
      <c r="J27" s="8">
        <v>0.60320399999999996</v>
      </c>
    </row>
    <row r="28" spans="2:10" x14ac:dyDescent="0.25">
      <c r="B28">
        <f t="shared" ref="B28:B46" si="5">B27 + (1/12)</f>
        <v>5.8333333333333268</v>
      </c>
      <c r="D28" s="7">
        <f t="shared" si="0"/>
        <v>681293</v>
      </c>
      <c r="E28">
        <f t="shared" si="1"/>
        <v>-1.3680765606671534</v>
      </c>
      <c r="F28" s="8">
        <v>0.85427200000000003</v>
      </c>
      <c r="H28">
        <v>681293</v>
      </c>
      <c r="I28">
        <f t="shared" si="2"/>
        <v>-4.4256183808817449</v>
      </c>
      <c r="J28" s="8">
        <v>0.60078500000000001</v>
      </c>
    </row>
    <row r="29" spans="2:10" x14ac:dyDescent="0.25">
      <c r="B29">
        <f t="shared" si="5"/>
        <v>5.9166666666666599</v>
      </c>
      <c r="D29" s="7">
        <f t="shared" si="0"/>
        <v>825405</v>
      </c>
      <c r="E29">
        <f t="shared" si="1"/>
        <v>-1.4233093127111565</v>
      </c>
      <c r="F29" s="8">
        <v>0.84885699999999997</v>
      </c>
      <c r="H29">
        <v>825405</v>
      </c>
      <c r="I29">
        <f t="shared" si="2"/>
        <v>-4.4648724980442598</v>
      </c>
      <c r="J29" s="8">
        <v>0.59807600000000005</v>
      </c>
    </row>
    <row r="30" spans="2:10" x14ac:dyDescent="0.25">
      <c r="B30">
        <f t="shared" si="5"/>
        <v>5.9999999999999929</v>
      </c>
      <c r="D30" s="7">
        <f t="shared" si="0"/>
        <v>1000000</v>
      </c>
      <c r="E30">
        <f t="shared" si="1"/>
        <v>-1.4675646675716463</v>
      </c>
      <c r="F30" s="8">
        <v>0.84454300000000004</v>
      </c>
      <c r="H30">
        <v>1000000</v>
      </c>
      <c r="I30">
        <f t="shared" si="2"/>
        <v>-4.5257481196438594</v>
      </c>
      <c r="J30" s="8">
        <v>0.59389899999999995</v>
      </c>
    </row>
    <row r="31" spans="2:10" x14ac:dyDescent="0.25">
      <c r="B31">
        <f t="shared" si="5"/>
        <v>6.0833333333333259</v>
      </c>
      <c r="D31" s="7">
        <f t="shared" si="0"/>
        <v>1211528</v>
      </c>
      <c r="E31">
        <f t="shared" si="1"/>
        <v>-1.5653551394136862</v>
      </c>
      <c r="F31" s="8">
        <v>0.83508800000000005</v>
      </c>
      <c r="H31">
        <v>1211528</v>
      </c>
      <c r="I31">
        <f t="shared" si="2"/>
        <v>-4.6097358701668947</v>
      </c>
      <c r="J31" s="8">
        <v>0.58818400000000004</v>
      </c>
    </row>
    <row r="32" spans="2:10" x14ac:dyDescent="0.25">
      <c r="B32">
        <f t="shared" si="5"/>
        <v>6.166666666666659</v>
      </c>
      <c r="D32" s="7">
        <f t="shared" si="0"/>
        <v>1467800</v>
      </c>
      <c r="E32">
        <f t="shared" si="1"/>
        <v>-1.6677841468865393</v>
      </c>
      <c r="F32" s="8">
        <v>0.82529799999999998</v>
      </c>
      <c r="H32">
        <v>1467800</v>
      </c>
      <c r="I32">
        <f t="shared" si="2"/>
        <v>-4.7262151911145676</v>
      </c>
      <c r="J32" s="8">
        <v>0.580349</v>
      </c>
    </row>
    <row r="33" spans="2:10" x14ac:dyDescent="0.25">
      <c r="B33">
        <f t="shared" si="5"/>
        <v>6.249999999999992</v>
      </c>
      <c r="D33" s="7">
        <f t="shared" si="0"/>
        <v>1778280</v>
      </c>
      <c r="E33">
        <f t="shared" si="1"/>
        <v>-1.8342359728863094</v>
      </c>
      <c r="F33" s="8">
        <v>0.80963300000000005</v>
      </c>
      <c r="H33">
        <v>1778280</v>
      </c>
      <c r="I33">
        <f t="shared" si="2"/>
        <v>-4.8867249501167009</v>
      </c>
      <c r="J33" s="8">
        <v>0.56972299999999998</v>
      </c>
    </row>
    <row r="34" spans="2:10" x14ac:dyDescent="0.25">
      <c r="B34">
        <f t="shared" si="5"/>
        <v>6.333333333333325</v>
      </c>
      <c r="D34" s="7">
        <f t="shared" si="0"/>
        <v>2154435</v>
      </c>
      <c r="E34">
        <f t="shared" si="1"/>
        <v>-2.0469414341029211</v>
      </c>
      <c r="F34" s="8">
        <v>0.79004700000000005</v>
      </c>
      <c r="H34">
        <v>2154435</v>
      </c>
      <c r="I34">
        <f t="shared" si="2"/>
        <v>-5.098972844113062</v>
      </c>
      <c r="J34" s="8">
        <v>0.55596999999999996</v>
      </c>
    </row>
    <row r="35" spans="2:10" x14ac:dyDescent="0.25">
      <c r="B35">
        <f t="shared" si="5"/>
        <v>6.4166666666666581</v>
      </c>
      <c r="D35" s="7">
        <f t="shared" si="0"/>
        <v>2610158</v>
      </c>
      <c r="E35">
        <f t="shared" si="1"/>
        <v>-2.3293377035635094</v>
      </c>
      <c r="F35" s="8">
        <v>0.76477399999999995</v>
      </c>
      <c r="H35">
        <v>2610158</v>
      </c>
      <c r="I35">
        <f t="shared" si="2"/>
        <v>-5.3694172750400702</v>
      </c>
      <c r="J35" s="8">
        <v>0.53892600000000002</v>
      </c>
    </row>
    <row r="36" spans="2:10" x14ac:dyDescent="0.25">
      <c r="B36">
        <f t="shared" si="5"/>
        <v>6.4999999999999911</v>
      </c>
      <c r="D36" s="7">
        <f t="shared" si="0"/>
        <v>3162278</v>
      </c>
      <c r="E36">
        <f t="shared" si="1"/>
        <v>-2.6237151138378687</v>
      </c>
      <c r="F36" s="8">
        <v>0.73928899999999997</v>
      </c>
      <c r="H36">
        <v>3162278</v>
      </c>
      <c r="I36">
        <f t="shared" si="2"/>
        <v>-5.6763926785709415</v>
      </c>
      <c r="J36" s="8">
        <v>0.52021200000000001</v>
      </c>
    </row>
    <row r="37" spans="2:10" x14ac:dyDescent="0.25">
      <c r="B37">
        <f t="shared" si="5"/>
        <v>6.5833333333333242</v>
      </c>
      <c r="D37" s="7">
        <f t="shared" si="0"/>
        <v>3831187</v>
      </c>
      <c r="E37">
        <f t="shared" si="1"/>
        <v>-2.9746617562437736</v>
      </c>
      <c r="F37" s="8">
        <v>0.71001400000000003</v>
      </c>
      <c r="H37">
        <v>3831187</v>
      </c>
      <c r="I37">
        <f t="shared" si="2"/>
        <v>-6.0053435257347711</v>
      </c>
      <c r="J37" s="8">
        <v>0.50087899999999996</v>
      </c>
    </row>
    <row r="38" spans="2:10" x14ac:dyDescent="0.25">
      <c r="B38">
        <f t="shared" si="5"/>
        <v>6.6666666666666572</v>
      </c>
      <c r="D38" s="7">
        <f t="shared" si="0"/>
        <v>4641589</v>
      </c>
      <c r="E38">
        <f t="shared" si="1"/>
        <v>-3.2668855156566847</v>
      </c>
      <c r="F38" s="8">
        <v>0.68652400000000002</v>
      </c>
      <c r="H38">
        <v>4641589</v>
      </c>
      <c r="I38">
        <f t="shared" si="2"/>
        <v>-6.2839116848584142</v>
      </c>
      <c r="J38" s="8">
        <v>0.48507</v>
      </c>
    </row>
    <row r="39" spans="2:10" x14ac:dyDescent="0.25">
      <c r="B39">
        <f t="shared" si="5"/>
        <v>6.7499999999999902</v>
      </c>
      <c r="D39" s="7">
        <f t="shared" si="0"/>
        <v>5623414</v>
      </c>
      <c r="E39">
        <f t="shared" si="1"/>
        <v>-3.3406935865431637</v>
      </c>
      <c r="F39" s="8">
        <v>0.68071499999999996</v>
      </c>
      <c r="H39">
        <v>5623414</v>
      </c>
      <c r="I39">
        <f t="shared" si="2"/>
        <v>-6.3872715345177777</v>
      </c>
      <c r="J39" s="8">
        <v>0.47933199999999998</v>
      </c>
    </row>
    <row r="40" spans="2:10" x14ac:dyDescent="0.25">
      <c r="B40">
        <f t="shared" si="5"/>
        <v>6.8333333333333233</v>
      </c>
      <c r="D40" s="7">
        <f t="shared" si="0"/>
        <v>6812921</v>
      </c>
      <c r="E40">
        <f t="shared" si="1"/>
        <v>-3.0944291016408734</v>
      </c>
      <c r="F40" s="8">
        <v>0.700291</v>
      </c>
      <c r="H40">
        <v>6812921</v>
      </c>
      <c r="I40">
        <f t="shared" si="2"/>
        <v>-6.1589326993183846</v>
      </c>
      <c r="J40" s="8">
        <v>0.49209999999999998</v>
      </c>
    </row>
    <row r="41" spans="2:10" x14ac:dyDescent="0.25">
      <c r="B41">
        <f t="shared" si="5"/>
        <v>6.9166666666666563</v>
      </c>
      <c r="D41" s="7">
        <f t="shared" si="0"/>
        <v>8254042</v>
      </c>
      <c r="E41">
        <f t="shared" si="1"/>
        <v>-2.6229632118397062</v>
      </c>
      <c r="F41" s="8">
        <v>0.73935300000000004</v>
      </c>
      <c r="H41">
        <v>8254042</v>
      </c>
      <c r="I41">
        <f t="shared" si="2"/>
        <v>-5.6738050559034505</v>
      </c>
      <c r="J41" s="8">
        <v>0.52036700000000002</v>
      </c>
    </row>
    <row r="42" spans="2:10" x14ac:dyDescent="0.25">
      <c r="B42">
        <f t="shared" si="5"/>
        <v>6.9999999999999893</v>
      </c>
      <c r="D42" s="7">
        <f t="shared" si="0"/>
        <v>10000000</v>
      </c>
      <c r="E42">
        <f t="shared" si="1"/>
        <v>-3.0480039660192979</v>
      </c>
      <c r="F42" s="8">
        <v>0.704044</v>
      </c>
      <c r="H42">
        <v>10000000</v>
      </c>
      <c r="I42">
        <f t="shared" si="2"/>
        <v>-6.1066327110743348</v>
      </c>
      <c r="J42" s="8">
        <v>0.49507200000000001</v>
      </c>
    </row>
    <row r="43" spans="2:10" x14ac:dyDescent="0.25">
      <c r="B43">
        <f t="shared" si="5"/>
        <v>7.0833333333333224</v>
      </c>
      <c r="D43" s="7">
        <f t="shared" si="0"/>
        <v>12115277</v>
      </c>
      <c r="E43">
        <f t="shared" si="1"/>
        <v>-4.7399954493073375</v>
      </c>
      <c r="F43" s="8">
        <v>0.57942899999999997</v>
      </c>
      <c r="H43">
        <v>12115277</v>
      </c>
      <c r="I43">
        <f t="shared" si="2"/>
        <v>-7.8296932692592929</v>
      </c>
      <c r="J43" s="8">
        <v>0.40599000000000002</v>
      </c>
    </row>
    <row r="44" spans="2:10" x14ac:dyDescent="0.25">
      <c r="B44">
        <f t="shared" si="5"/>
        <v>7.1666666666666554</v>
      </c>
      <c r="D44" s="7">
        <f t="shared" si="0"/>
        <v>14677993</v>
      </c>
      <c r="E44">
        <f t="shared" si="1"/>
        <v>-4.0375159626601489</v>
      </c>
      <c r="F44" s="8">
        <v>0.62823799999999996</v>
      </c>
      <c r="H44">
        <v>14677993</v>
      </c>
      <c r="I44">
        <f t="shared" si="2"/>
        <v>-7.1857612109861133</v>
      </c>
      <c r="J44" s="8">
        <v>0.43723200000000001</v>
      </c>
    </row>
    <row r="45" spans="2:10" x14ac:dyDescent="0.25">
      <c r="B45">
        <f t="shared" si="5"/>
        <v>7.2499999999999885</v>
      </c>
      <c r="D45" s="7">
        <f t="shared" si="0"/>
        <v>17782795</v>
      </c>
      <c r="E45">
        <f t="shared" si="1"/>
        <v>-29.729522077725093</v>
      </c>
      <c r="F45" s="8">
        <v>3.2622999999999999E-2</v>
      </c>
      <c r="H45">
        <v>17782795</v>
      </c>
      <c r="I45">
        <f t="shared" si="2"/>
        <v>-34.240831882796982</v>
      </c>
      <c r="J45" s="8">
        <v>1.9407000000000001E-2</v>
      </c>
    </row>
    <row r="46" spans="2:10" x14ac:dyDescent="0.25">
      <c r="B46">
        <f t="shared" si="5"/>
        <v>7.3333333333333215</v>
      </c>
      <c r="D46" s="7">
        <f t="shared" si="0"/>
        <v>21544347</v>
      </c>
      <c r="E46">
        <f t="shared" si="1"/>
        <v>-43.521390897488729</v>
      </c>
      <c r="F46" s="8">
        <v>6.6670000000000002E-3</v>
      </c>
      <c r="H46">
        <v>21544347</v>
      </c>
      <c r="I46">
        <f t="shared" si="2"/>
        <v>-58.547650469095267</v>
      </c>
      <c r="J46" s="8">
        <v>1.1820000000000001E-3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4E6D-CEB8-4484-94B7-171087126E49}">
  <dimension ref="B4:C69"/>
  <sheetViews>
    <sheetView tabSelected="1" workbookViewId="0">
      <selection activeCell="I34" sqref="I34"/>
    </sheetView>
  </sheetViews>
  <sheetFormatPr defaultRowHeight="15" x14ac:dyDescent="0.25"/>
  <cols>
    <col min="2" max="2" width="12.28515625" customWidth="1"/>
  </cols>
  <sheetData>
    <row r="4" spans="2:3" x14ac:dyDescent="0.25">
      <c r="B4" t="s">
        <v>0</v>
      </c>
      <c r="C4" t="s">
        <v>16</v>
      </c>
    </row>
    <row r="5" spans="2:3" x14ac:dyDescent="0.25">
      <c r="B5" s="7">
        <v>0</v>
      </c>
      <c r="C5">
        <v>0</v>
      </c>
    </row>
    <row r="6" spans="2:3" x14ac:dyDescent="0.25">
      <c r="B6" s="7">
        <f t="shared" ref="B6:B69" si="0">B5+250000</f>
        <v>250000</v>
      </c>
      <c r="C6">
        <v>3.6960000000000002</v>
      </c>
    </row>
    <row r="7" spans="2:3" x14ac:dyDescent="0.25">
      <c r="B7" s="7">
        <f t="shared" si="0"/>
        <v>500000</v>
      </c>
      <c r="C7">
        <v>10.99</v>
      </c>
    </row>
    <row r="8" spans="2:3" x14ac:dyDescent="0.25">
      <c r="B8" s="7">
        <f t="shared" si="0"/>
        <v>750000</v>
      </c>
      <c r="C8">
        <v>15.57</v>
      </c>
    </row>
    <row r="9" spans="2:3" x14ac:dyDescent="0.25">
      <c r="B9" s="7">
        <f t="shared" si="0"/>
        <v>1000000</v>
      </c>
      <c r="C9">
        <v>23.31</v>
      </c>
    </row>
    <row r="10" spans="2:3" x14ac:dyDescent="0.25">
      <c r="B10" s="7">
        <f t="shared" si="0"/>
        <v>1250000</v>
      </c>
      <c r="C10">
        <v>25.99</v>
      </c>
    </row>
    <row r="11" spans="2:3" x14ac:dyDescent="0.25">
      <c r="B11" s="7">
        <f t="shared" si="0"/>
        <v>1500000</v>
      </c>
      <c r="C11">
        <v>33.619999999999997</v>
      </c>
    </row>
    <row r="12" spans="2:3" x14ac:dyDescent="0.25">
      <c r="B12" s="7">
        <f t="shared" si="0"/>
        <v>1750000</v>
      </c>
      <c r="C12">
        <v>35.950000000000003</v>
      </c>
    </row>
    <row r="13" spans="2:3" x14ac:dyDescent="0.25">
      <c r="B13" s="7">
        <f t="shared" si="0"/>
        <v>2000000</v>
      </c>
      <c r="C13">
        <v>38.96</v>
      </c>
    </row>
    <row r="14" spans="2:3" x14ac:dyDescent="0.25">
      <c r="B14" s="7">
        <f t="shared" si="0"/>
        <v>2250000</v>
      </c>
      <c r="C14">
        <v>46.43</v>
      </c>
    </row>
    <row r="15" spans="2:3" x14ac:dyDescent="0.25">
      <c r="B15" s="7">
        <f t="shared" si="0"/>
        <v>2500000</v>
      </c>
      <c r="C15">
        <v>51.31</v>
      </c>
    </row>
    <row r="16" spans="2:3" x14ac:dyDescent="0.25">
      <c r="B16" s="7">
        <f t="shared" si="0"/>
        <v>2750000</v>
      </c>
      <c r="C16">
        <v>55.13</v>
      </c>
    </row>
    <row r="17" spans="2:3" x14ac:dyDescent="0.25">
      <c r="B17" s="7">
        <f t="shared" si="0"/>
        <v>3000000</v>
      </c>
      <c r="C17">
        <v>59.42</v>
      </c>
    </row>
    <row r="18" spans="2:3" x14ac:dyDescent="0.25">
      <c r="B18" s="7">
        <f t="shared" si="0"/>
        <v>3250000</v>
      </c>
      <c r="C18">
        <v>65.06</v>
      </c>
    </row>
    <row r="19" spans="2:3" x14ac:dyDescent="0.25">
      <c r="B19" s="7">
        <f t="shared" si="0"/>
        <v>3500000</v>
      </c>
      <c r="C19">
        <v>67.430000000000007</v>
      </c>
    </row>
    <row r="20" spans="2:3" x14ac:dyDescent="0.25">
      <c r="B20" s="7">
        <f t="shared" si="0"/>
        <v>3750000</v>
      </c>
      <c r="C20">
        <v>73.680000000000007</v>
      </c>
    </row>
    <row r="21" spans="2:3" x14ac:dyDescent="0.25">
      <c r="B21" s="7">
        <f t="shared" si="0"/>
        <v>4000000</v>
      </c>
      <c r="C21">
        <v>73.81</v>
      </c>
    </row>
    <row r="22" spans="2:3" x14ac:dyDescent="0.25">
      <c r="B22" s="7">
        <f t="shared" si="0"/>
        <v>4250000</v>
      </c>
      <c r="C22">
        <v>81.44</v>
      </c>
    </row>
    <row r="23" spans="2:3" x14ac:dyDescent="0.25">
      <c r="B23" s="7">
        <f t="shared" si="0"/>
        <v>4500000</v>
      </c>
      <c r="C23">
        <v>85.4</v>
      </c>
    </row>
    <row r="24" spans="2:3" x14ac:dyDescent="0.25">
      <c r="B24" s="7">
        <f t="shared" si="0"/>
        <v>4750000</v>
      </c>
      <c r="C24">
        <v>89.18</v>
      </c>
    </row>
    <row r="25" spans="2:3" x14ac:dyDescent="0.25">
      <c r="B25" s="7">
        <f t="shared" si="0"/>
        <v>5000000</v>
      </c>
      <c r="C25">
        <v>89.44</v>
      </c>
    </row>
    <row r="26" spans="2:3" x14ac:dyDescent="0.25">
      <c r="B26" s="7">
        <f t="shared" si="0"/>
        <v>5250000</v>
      </c>
      <c r="C26">
        <v>95.54</v>
      </c>
    </row>
    <row r="27" spans="2:3" x14ac:dyDescent="0.25">
      <c r="B27" s="7">
        <f t="shared" si="0"/>
        <v>5500000</v>
      </c>
      <c r="C27">
        <v>99.01</v>
      </c>
    </row>
    <row r="28" spans="2:3" x14ac:dyDescent="0.25">
      <c r="B28" s="7">
        <f t="shared" si="0"/>
        <v>5750000</v>
      </c>
      <c r="C28">
        <v>105.5</v>
      </c>
    </row>
    <row r="29" spans="2:3" x14ac:dyDescent="0.25">
      <c r="B29" s="7">
        <f t="shared" si="0"/>
        <v>6000000</v>
      </c>
      <c r="C29">
        <v>109.2</v>
      </c>
    </row>
    <row r="30" spans="2:3" x14ac:dyDescent="0.25">
      <c r="B30" s="7">
        <f t="shared" si="0"/>
        <v>6250000</v>
      </c>
      <c r="C30">
        <v>113.7</v>
      </c>
    </row>
    <row r="31" spans="2:3" x14ac:dyDescent="0.25">
      <c r="B31" s="7">
        <f t="shared" si="0"/>
        <v>6500000</v>
      </c>
      <c r="C31">
        <v>114.2</v>
      </c>
    </row>
    <row r="32" spans="2:3" x14ac:dyDescent="0.25">
      <c r="B32" s="7">
        <f t="shared" si="0"/>
        <v>6750000</v>
      </c>
      <c r="C32">
        <v>121.1</v>
      </c>
    </row>
    <row r="33" spans="2:3" x14ac:dyDescent="0.25">
      <c r="B33" s="7">
        <f t="shared" si="0"/>
        <v>7000000</v>
      </c>
      <c r="C33">
        <v>125.4</v>
      </c>
    </row>
    <row r="34" spans="2:3" x14ac:dyDescent="0.25">
      <c r="B34" s="7">
        <f t="shared" si="0"/>
        <v>7250000</v>
      </c>
      <c r="C34">
        <v>130.9</v>
      </c>
    </row>
    <row r="35" spans="2:3" x14ac:dyDescent="0.25">
      <c r="B35" s="7">
        <f t="shared" si="0"/>
        <v>7500000</v>
      </c>
      <c r="C35">
        <v>135</v>
      </c>
    </row>
    <row r="36" spans="2:3" x14ac:dyDescent="0.25">
      <c r="B36" s="7">
        <f t="shared" si="0"/>
        <v>7750000</v>
      </c>
      <c r="C36">
        <v>140</v>
      </c>
    </row>
    <row r="37" spans="2:3" x14ac:dyDescent="0.25">
      <c r="B37" s="7">
        <f t="shared" si="0"/>
        <v>8000000</v>
      </c>
      <c r="C37">
        <v>146.6</v>
      </c>
    </row>
    <row r="38" spans="2:3" x14ac:dyDescent="0.25">
      <c r="B38" s="7">
        <f t="shared" si="0"/>
        <v>8250000</v>
      </c>
      <c r="C38">
        <v>153.6</v>
      </c>
    </row>
    <row r="39" spans="2:3" x14ac:dyDescent="0.25">
      <c r="B39" s="7">
        <f t="shared" si="0"/>
        <v>8500000</v>
      </c>
      <c r="C39">
        <v>162.4</v>
      </c>
    </row>
    <row r="40" spans="2:3" x14ac:dyDescent="0.25">
      <c r="B40" s="7">
        <f t="shared" si="0"/>
        <v>8750000</v>
      </c>
      <c r="C40">
        <v>165.5</v>
      </c>
    </row>
    <row r="41" spans="2:3" x14ac:dyDescent="0.25">
      <c r="B41" s="7">
        <f t="shared" si="0"/>
        <v>9000000</v>
      </c>
      <c r="C41">
        <v>172.9</v>
      </c>
    </row>
    <row r="42" spans="2:3" x14ac:dyDescent="0.25">
      <c r="B42" s="7">
        <f t="shared" si="0"/>
        <v>9250000</v>
      </c>
      <c r="C42">
        <v>176.7</v>
      </c>
    </row>
    <row r="43" spans="2:3" x14ac:dyDescent="0.25">
      <c r="B43" s="7">
        <f t="shared" si="0"/>
        <v>9500000</v>
      </c>
      <c r="C43">
        <v>188.8</v>
      </c>
    </row>
    <row r="44" spans="2:3" x14ac:dyDescent="0.25">
      <c r="B44" s="7">
        <f t="shared" si="0"/>
        <v>9750000</v>
      </c>
      <c r="C44">
        <v>192</v>
      </c>
    </row>
    <row r="45" spans="2:3" x14ac:dyDescent="0.25">
      <c r="B45" s="7">
        <f t="shared" si="0"/>
        <v>10000000</v>
      </c>
      <c r="C45">
        <v>199.7</v>
      </c>
    </row>
    <row r="46" spans="2:3" x14ac:dyDescent="0.25">
      <c r="B46" s="7">
        <f t="shared" si="0"/>
        <v>10250000</v>
      </c>
      <c r="C46">
        <v>205.6</v>
      </c>
    </row>
    <row r="47" spans="2:3" x14ac:dyDescent="0.25">
      <c r="B47" s="7">
        <f t="shared" si="0"/>
        <v>10500000</v>
      </c>
      <c r="C47">
        <v>214.8</v>
      </c>
    </row>
    <row r="48" spans="2:3" x14ac:dyDescent="0.25">
      <c r="B48" s="7">
        <f t="shared" si="0"/>
        <v>10750000</v>
      </c>
      <c r="C48">
        <v>218.7</v>
      </c>
    </row>
    <row r="49" spans="2:3" x14ac:dyDescent="0.25">
      <c r="B49" s="7">
        <f t="shared" si="0"/>
        <v>11000000</v>
      </c>
      <c r="C49">
        <v>226.2</v>
      </c>
    </row>
    <row r="50" spans="2:3" x14ac:dyDescent="0.25">
      <c r="B50" s="7">
        <f t="shared" si="0"/>
        <v>11250000</v>
      </c>
      <c r="C50">
        <v>233.7</v>
      </c>
    </row>
    <row r="51" spans="2:3" x14ac:dyDescent="0.25">
      <c r="B51" s="7">
        <f t="shared" si="0"/>
        <v>11500000</v>
      </c>
      <c r="C51">
        <v>237.7</v>
      </c>
    </row>
    <row r="52" spans="2:3" x14ac:dyDescent="0.25">
      <c r="B52" s="7">
        <f t="shared" si="0"/>
        <v>11750000</v>
      </c>
      <c r="C52">
        <v>241</v>
      </c>
    </row>
    <row r="53" spans="2:3" x14ac:dyDescent="0.25">
      <c r="B53" s="7">
        <f t="shared" si="0"/>
        <v>12000000</v>
      </c>
      <c r="C53">
        <v>249.9</v>
      </c>
    </row>
    <row r="54" spans="2:3" x14ac:dyDescent="0.25">
      <c r="B54" s="7">
        <f t="shared" si="0"/>
        <v>12250000</v>
      </c>
      <c r="C54">
        <v>254.2</v>
      </c>
    </row>
    <row r="55" spans="2:3" x14ac:dyDescent="0.25">
      <c r="B55" s="7">
        <f t="shared" si="0"/>
        <v>12500000</v>
      </c>
      <c r="C55">
        <v>261.8</v>
      </c>
    </row>
    <row r="56" spans="2:3" x14ac:dyDescent="0.25">
      <c r="B56" s="7">
        <f t="shared" si="0"/>
        <v>12750000</v>
      </c>
      <c r="C56">
        <v>263.89999999999998</v>
      </c>
    </row>
    <row r="57" spans="2:3" x14ac:dyDescent="0.25">
      <c r="B57" s="7">
        <f t="shared" si="0"/>
        <v>13000000</v>
      </c>
      <c r="C57">
        <v>269.3</v>
      </c>
    </row>
    <row r="58" spans="2:3" x14ac:dyDescent="0.25">
      <c r="B58" s="7">
        <f t="shared" si="0"/>
        <v>13250000</v>
      </c>
      <c r="C58">
        <v>281.3</v>
      </c>
    </row>
    <row r="59" spans="2:3" x14ac:dyDescent="0.25">
      <c r="B59" s="7">
        <f t="shared" si="0"/>
        <v>13500000</v>
      </c>
      <c r="C59">
        <v>289</v>
      </c>
    </row>
    <row r="60" spans="2:3" x14ac:dyDescent="0.25">
      <c r="B60" s="7">
        <f t="shared" si="0"/>
        <v>13750000</v>
      </c>
      <c r="C60">
        <v>302</v>
      </c>
    </row>
    <row r="61" spans="2:3" x14ac:dyDescent="0.25">
      <c r="B61" s="7">
        <f t="shared" si="0"/>
        <v>14000000</v>
      </c>
      <c r="C61">
        <v>330</v>
      </c>
    </row>
    <row r="62" spans="2:3" x14ac:dyDescent="0.25">
      <c r="B62" s="7">
        <f t="shared" si="0"/>
        <v>14250000</v>
      </c>
      <c r="C62">
        <v>357.3</v>
      </c>
    </row>
    <row r="63" spans="2:3" x14ac:dyDescent="0.25">
      <c r="B63" s="7">
        <f t="shared" si="0"/>
        <v>14500000</v>
      </c>
      <c r="C63">
        <v>16.3</v>
      </c>
    </row>
    <row r="64" spans="2:3" x14ac:dyDescent="0.25">
      <c r="B64" s="7">
        <f t="shared" si="0"/>
        <v>14750000</v>
      </c>
      <c r="C64">
        <v>36.6</v>
      </c>
    </row>
    <row r="65" spans="2:3" x14ac:dyDescent="0.25">
      <c r="B65" s="7">
        <f t="shared" si="0"/>
        <v>15000000</v>
      </c>
      <c r="C65">
        <v>48.96</v>
      </c>
    </row>
    <row r="66" spans="2:3" x14ac:dyDescent="0.25">
      <c r="B66" s="7">
        <f t="shared" si="0"/>
        <v>15250000</v>
      </c>
      <c r="C66">
        <v>60.41</v>
      </c>
    </row>
    <row r="67" spans="2:3" x14ac:dyDescent="0.25">
      <c r="B67" s="7">
        <f t="shared" si="0"/>
        <v>15500000</v>
      </c>
      <c r="C67">
        <v>69.930000000000007</v>
      </c>
    </row>
    <row r="68" spans="2:3" x14ac:dyDescent="0.25">
      <c r="B68" s="7">
        <f t="shared" si="0"/>
        <v>15750000</v>
      </c>
      <c r="C68">
        <v>72.3</v>
      </c>
    </row>
    <row r="69" spans="2:3" x14ac:dyDescent="0.25">
      <c r="B69" s="7">
        <f t="shared" si="0"/>
        <v>16000000</v>
      </c>
      <c r="C69">
        <v>81.569999999999993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73A75-8EE1-4908-A621-0E8DCAAAB26F}">
  <dimension ref="A1:R21"/>
  <sheetViews>
    <sheetView workbookViewId="0">
      <selection activeCell="O29" sqref="O29"/>
    </sheetView>
  </sheetViews>
  <sheetFormatPr defaultRowHeight="15" x14ac:dyDescent="0.25"/>
  <cols>
    <col min="12" max="12" width="11.85546875" customWidth="1"/>
    <col min="13" max="13" width="11.42578125" customWidth="1"/>
  </cols>
  <sheetData>
    <row r="1" spans="1:18" x14ac:dyDescent="0.25">
      <c r="A1" t="s">
        <v>2</v>
      </c>
    </row>
    <row r="4" spans="1:18" x14ac:dyDescent="0.25">
      <c r="A4" t="s">
        <v>3</v>
      </c>
      <c r="B4" s="2">
        <v>1</v>
      </c>
      <c r="C4" s="2">
        <v>2</v>
      </c>
      <c r="D4" s="2">
        <v>3</v>
      </c>
      <c r="E4" s="2">
        <v>4</v>
      </c>
      <c r="G4" s="2">
        <v>1</v>
      </c>
      <c r="H4" s="2">
        <v>2</v>
      </c>
      <c r="I4" s="2">
        <v>3</v>
      </c>
      <c r="J4" s="2">
        <v>4</v>
      </c>
      <c r="L4" t="s">
        <v>4</v>
      </c>
      <c r="M4" t="s">
        <v>5</v>
      </c>
      <c r="N4" t="s">
        <v>6</v>
      </c>
      <c r="P4" t="s">
        <v>7</v>
      </c>
      <c r="R4" t="s">
        <v>8</v>
      </c>
    </row>
    <row r="5" spans="1:18" x14ac:dyDescent="0.25">
      <c r="A5" t="s">
        <v>9</v>
      </c>
      <c r="B5" s="3">
        <v>1500</v>
      </c>
      <c r="C5" s="3">
        <v>1000</v>
      </c>
      <c r="D5" s="3">
        <v>680</v>
      </c>
      <c r="E5" s="3">
        <v>560</v>
      </c>
      <c r="M5" s="3">
        <v>200</v>
      </c>
    </row>
    <row r="7" spans="1:18" x14ac:dyDescent="0.25">
      <c r="A7">
        <v>1</v>
      </c>
      <c r="B7" s="4">
        <v>0</v>
      </c>
      <c r="C7" s="4">
        <v>0</v>
      </c>
      <c r="D7" s="4">
        <v>0</v>
      </c>
      <c r="E7" s="4">
        <v>1</v>
      </c>
      <c r="F7" s="4"/>
      <c r="G7" s="4">
        <f t="shared" ref="G7:J21" si="0">IF(B7 = 1, 1 / B$5, 0)</f>
        <v>0</v>
      </c>
      <c r="H7" s="4">
        <f t="shared" si="0"/>
        <v>0</v>
      </c>
      <c r="I7" s="4">
        <f t="shared" si="0"/>
        <v>0</v>
      </c>
      <c r="J7" s="4">
        <f t="shared" si="0"/>
        <v>1.7857142857142857E-3</v>
      </c>
      <c r="K7" s="4"/>
      <c r="L7" s="4">
        <f>1 / SUM(G7:J7)</f>
        <v>560</v>
      </c>
      <c r="M7" s="4">
        <f>$M$5</f>
        <v>200</v>
      </c>
      <c r="N7" s="4">
        <f>(L7*M7)/(L7+M7)</f>
        <v>147.36842105263159</v>
      </c>
      <c r="O7" s="4"/>
      <c r="P7" s="5">
        <f t="shared" ref="P7:P21" si="1">ROUND(1 + (L7 / M7),2)</f>
        <v>3.8</v>
      </c>
      <c r="Q7" s="4">
        <v>1</v>
      </c>
      <c r="R7" s="6">
        <f>2000 / P7</f>
        <v>526.31578947368428</v>
      </c>
    </row>
    <row r="8" spans="1:18" x14ac:dyDescent="0.25">
      <c r="A8">
        <v>2</v>
      </c>
      <c r="B8">
        <v>0</v>
      </c>
      <c r="C8">
        <v>0</v>
      </c>
      <c r="D8">
        <v>1</v>
      </c>
      <c r="E8">
        <v>0</v>
      </c>
      <c r="G8">
        <f t="shared" si="0"/>
        <v>0</v>
      </c>
      <c r="H8">
        <f t="shared" si="0"/>
        <v>0</v>
      </c>
      <c r="I8">
        <f t="shared" si="0"/>
        <v>1.4705882352941176E-3</v>
      </c>
      <c r="J8">
        <f t="shared" si="0"/>
        <v>0</v>
      </c>
      <c r="L8">
        <f t="shared" ref="L8:L21" si="2">1 / SUM(G8:J8)</f>
        <v>680</v>
      </c>
      <c r="M8">
        <f t="shared" ref="M8:M21" si="3">$M$5</f>
        <v>200</v>
      </c>
      <c r="N8">
        <f t="shared" ref="N8:N21" si="4">(L8*M8)/(L8+M8)</f>
        <v>154.54545454545453</v>
      </c>
      <c r="P8" s="5">
        <f t="shared" si="1"/>
        <v>4.4000000000000004</v>
      </c>
      <c r="Q8">
        <v>2</v>
      </c>
      <c r="R8" s="1">
        <f t="shared" ref="R8:R21" si="5">2000 / P8</f>
        <v>454.5454545454545</v>
      </c>
    </row>
    <row r="9" spans="1:18" x14ac:dyDescent="0.25">
      <c r="A9">
        <v>3</v>
      </c>
      <c r="B9" s="4">
        <v>0</v>
      </c>
      <c r="C9" s="4">
        <v>0</v>
      </c>
      <c r="D9" s="4">
        <v>1</v>
      </c>
      <c r="E9" s="4">
        <v>1</v>
      </c>
      <c r="F9" s="4"/>
      <c r="G9" s="4">
        <f t="shared" si="0"/>
        <v>0</v>
      </c>
      <c r="H9" s="4">
        <f t="shared" si="0"/>
        <v>0</v>
      </c>
      <c r="I9" s="4">
        <f t="shared" si="0"/>
        <v>1.4705882352941176E-3</v>
      </c>
      <c r="J9" s="4">
        <f t="shared" si="0"/>
        <v>1.7857142857142857E-3</v>
      </c>
      <c r="K9" s="4"/>
      <c r="L9" s="4">
        <f t="shared" si="2"/>
        <v>307.09677419354841</v>
      </c>
      <c r="M9" s="4">
        <f t="shared" si="3"/>
        <v>200</v>
      </c>
      <c r="N9" s="4">
        <f t="shared" si="4"/>
        <v>121.11959287531806</v>
      </c>
      <c r="O9" s="4"/>
      <c r="P9" s="5">
        <f t="shared" si="1"/>
        <v>2.54</v>
      </c>
      <c r="Q9" s="4">
        <v>3</v>
      </c>
      <c r="R9" s="6">
        <f t="shared" si="5"/>
        <v>787.40157480314963</v>
      </c>
    </row>
    <row r="10" spans="1:18" x14ac:dyDescent="0.25">
      <c r="A10">
        <v>4</v>
      </c>
      <c r="B10">
        <v>0</v>
      </c>
      <c r="C10">
        <v>1</v>
      </c>
      <c r="D10">
        <v>0</v>
      </c>
      <c r="E10">
        <v>0</v>
      </c>
      <c r="G10">
        <f t="shared" si="0"/>
        <v>0</v>
      </c>
      <c r="H10">
        <f t="shared" si="0"/>
        <v>1E-3</v>
      </c>
      <c r="I10">
        <f t="shared" si="0"/>
        <v>0</v>
      </c>
      <c r="J10">
        <f t="shared" si="0"/>
        <v>0</v>
      </c>
      <c r="L10">
        <f t="shared" si="2"/>
        <v>1000</v>
      </c>
      <c r="M10">
        <f t="shared" si="3"/>
        <v>200</v>
      </c>
      <c r="N10">
        <f t="shared" si="4"/>
        <v>166.66666666666666</v>
      </c>
      <c r="P10" s="5">
        <f t="shared" si="1"/>
        <v>6</v>
      </c>
      <c r="Q10">
        <v>4</v>
      </c>
      <c r="R10" s="1">
        <f t="shared" si="5"/>
        <v>333.33333333333331</v>
      </c>
    </row>
    <row r="11" spans="1:18" x14ac:dyDescent="0.25">
      <c r="A11">
        <v>5</v>
      </c>
      <c r="B11" s="4">
        <v>0</v>
      </c>
      <c r="C11" s="4">
        <v>1</v>
      </c>
      <c r="D11" s="4">
        <v>0</v>
      </c>
      <c r="E11" s="4">
        <v>1</v>
      </c>
      <c r="F11" s="4"/>
      <c r="G11" s="4">
        <f t="shared" si="0"/>
        <v>0</v>
      </c>
      <c r="H11" s="4">
        <f t="shared" si="0"/>
        <v>1E-3</v>
      </c>
      <c r="I11" s="4">
        <f t="shared" si="0"/>
        <v>0</v>
      </c>
      <c r="J11" s="4">
        <f t="shared" si="0"/>
        <v>1.7857142857142857E-3</v>
      </c>
      <c r="K11" s="4"/>
      <c r="L11" s="4">
        <f t="shared" si="2"/>
        <v>358.97435897435901</v>
      </c>
      <c r="M11" s="4">
        <f t="shared" si="3"/>
        <v>200</v>
      </c>
      <c r="N11" s="4">
        <f t="shared" si="4"/>
        <v>128.44036697247705</v>
      </c>
      <c r="O11" s="4"/>
      <c r="P11" s="5">
        <f t="shared" si="1"/>
        <v>2.79</v>
      </c>
      <c r="Q11" s="4">
        <v>5</v>
      </c>
      <c r="R11" s="6">
        <f t="shared" si="5"/>
        <v>716.84587813620067</v>
      </c>
    </row>
    <row r="12" spans="1:18" x14ac:dyDescent="0.25">
      <c r="A12">
        <v>6</v>
      </c>
      <c r="B12">
        <v>0</v>
      </c>
      <c r="C12">
        <v>1</v>
      </c>
      <c r="D12">
        <v>1</v>
      </c>
      <c r="E12">
        <v>0</v>
      </c>
      <c r="G12">
        <f t="shared" si="0"/>
        <v>0</v>
      </c>
      <c r="H12">
        <f t="shared" si="0"/>
        <v>1E-3</v>
      </c>
      <c r="I12">
        <f t="shared" si="0"/>
        <v>1.4705882352941176E-3</v>
      </c>
      <c r="J12">
        <f t="shared" si="0"/>
        <v>0</v>
      </c>
      <c r="L12">
        <f t="shared" si="2"/>
        <v>404.76190476190476</v>
      </c>
      <c r="M12">
        <f t="shared" si="3"/>
        <v>200</v>
      </c>
      <c r="N12">
        <f t="shared" si="4"/>
        <v>133.85826771653541</v>
      </c>
      <c r="P12" s="5">
        <f t="shared" si="1"/>
        <v>3.02</v>
      </c>
      <c r="Q12">
        <v>6</v>
      </c>
      <c r="R12" s="1">
        <f t="shared" si="5"/>
        <v>662.25165562913912</v>
      </c>
    </row>
    <row r="13" spans="1:18" x14ac:dyDescent="0.25">
      <c r="A13">
        <v>7</v>
      </c>
      <c r="B13" s="4">
        <v>0</v>
      </c>
      <c r="C13" s="4">
        <v>1</v>
      </c>
      <c r="D13" s="4">
        <v>1</v>
      </c>
      <c r="E13" s="4">
        <v>1</v>
      </c>
      <c r="F13" s="4"/>
      <c r="G13" s="4">
        <f t="shared" si="0"/>
        <v>0</v>
      </c>
      <c r="H13" s="4">
        <f t="shared" si="0"/>
        <v>1E-3</v>
      </c>
      <c r="I13" s="4">
        <f t="shared" si="0"/>
        <v>1.4705882352941176E-3</v>
      </c>
      <c r="J13" s="4">
        <f t="shared" si="0"/>
        <v>1.7857142857142857E-3</v>
      </c>
      <c r="K13" s="4"/>
      <c r="L13" s="4">
        <f t="shared" si="2"/>
        <v>234.94570582428432</v>
      </c>
      <c r="M13" s="4">
        <f t="shared" si="3"/>
        <v>200</v>
      </c>
      <c r="N13" s="4">
        <f t="shared" si="4"/>
        <v>108.03449841125736</v>
      </c>
      <c r="O13" s="4"/>
      <c r="P13" s="5">
        <f t="shared" si="1"/>
        <v>2.17</v>
      </c>
      <c r="Q13" s="4">
        <v>7</v>
      </c>
      <c r="R13" s="6">
        <f t="shared" si="5"/>
        <v>921.65898617511527</v>
      </c>
    </row>
    <row r="14" spans="1:18" x14ac:dyDescent="0.25">
      <c r="A14">
        <v>8</v>
      </c>
      <c r="B14">
        <v>1</v>
      </c>
      <c r="C14">
        <v>0</v>
      </c>
      <c r="D14">
        <v>0</v>
      </c>
      <c r="E14">
        <v>0</v>
      </c>
      <c r="G14">
        <f t="shared" si="0"/>
        <v>6.6666666666666664E-4</v>
      </c>
      <c r="H14">
        <f t="shared" si="0"/>
        <v>0</v>
      </c>
      <c r="I14">
        <f t="shared" si="0"/>
        <v>0</v>
      </c>
      <c r="J14">
        <f t="shared" si="0"/>
        <v>0</v>
      </c>
      <c r="L14">
        <f t="shared" si="2"/>
        <v>1500</v>
      </c>
      <c r="M14">
        <f t="shared" si="3"/>
        <v>200</v>
      </c>
      <c r="N14">
        <f t="shared" si="4"/>
        <v>176.47058823529412</v>
      </c>
      <c r="P14" s="5">
        <f t="shared" si="1"/>
        <v>8.5</v>
      </c>
      <c r="Q14">
        <v>8</v>
      </c>
      <c r="R14" s="1">
        <f t="shared" si="5"/>
        <v>235.29411764705881</v>
      </c>
    </row>
    <row r="15" spans="1:18" x14ac:dyDescent="0.25">
      <c r="A15">
        <v>9</v>
      </c>
      <c r="B15" s="4">
        <v>1</v>
      </c>
      <c r="C15" s="4">
        <v>0</v>
      </c>
      <c r="D15" s="4">
        <v>0</v>
      </c>
      <c r="E15" s="4">
        <v>1</v>
      </c>
      <c r="F15" s="4"/>
      <c r="G15" s="4">
        <f t="shared" si="0"/>
        <v>6.6666666666666664E-4</v>
      </c>
      <c r="H15" s="4">
        <f t="shared" si="0"/>
        <v>0</v>
      </c>
      <c r="I15" s="4">
        <f t="shared" si="0"/>
        <v>0</v>
      </c>
      <c r="J15" s="4">
        <f t="shared" si="0"/>
        <v>1.7857142857142857E-3</v>
      </c>
      <c r="K15" s="4"/>
      <c r="L15" s="4">
        <f t="shared" si="2"/>
        <v>407.76699029126212</v>
      </c>
      <c r="M15" s="4">
        <f t="shared" si="3"/>
        <v>200</v>
      </c>
      <c r="N15" s="4">
        <f t="shared" si="4"/>
        <v>134.18530351437698</v>
      </c>
      <c r="O15" s="4"/>
      <c r="P15" s="5">
        <f t="shared" si="1"/>
        <v>3.04</v>
      </c>
      <c r="Q15" s="4">
        <v>9</v>
      </c>
      <c r="R15" s="6">
        <f t="shared" si="5"/>
        <v>657.8947368421052</v>
      </c>
    </row>
    <row r="16" spans="1:18" x14ac:dyDescent="0.25">
      <c r="A16">
        <v>10</v>
      </c>
      <c r="B16">
        <v>1</v>
      </c>
      <c r="C16">
        <v>0</v>
      </c>
      <c r="D16">
        <v>1</v>
      </c>
      <c r="E16">
        <v>0</v>
      </c>
      <c r="G16">
        <f t="shared" si="0"/>
        <v>6.6666666666666664E-4</v>
      </c>
      <c r="H16">
        <f t="shared" si="0"/>
        <v>0</v>
      </c>
      <c r="I16">
        <f t="shared" si="0"/>
        <v>1.4705882352941176E-3</v>
      </c>
      <c r="J16">
        <f t="shared" si="0"/>
        <v>0</v>
      </c>
      <c r="L16">
        <f t="shared" si="2"/>
        <v>467.88990825688074</v>
      </c>
      <c r="M16">
        <f t="shared" si="3"/>
        <v>200</v>
      </c>
      <c r="N16">
        <f t="shared" si="4"/>
        <v>140.1098901098901</v>
      </c>
      <c r="P16" s="5">
        <f t="shared" si="1"/>
        <v>3.34</v>
      </c>
      <c r="Q16">
        <v>10</v>
      </c>
      <c r="R16" s="1">
        <f t="shared" si="5"/>
        <v>598.80239520958082</v>
      </c>
    </row>
    <row r="17" spans="1:18" x14ac:dyDescent="0.25">
      <c r="A17">
        <v>11</v>
      </c>
      <c r="B17" s="4">
        <v>1</v>
      </c>
      <c r="C17" s="4">
        <v>0</v>
      </c>
      <c r="D17" s="4">
        <v>1</v>
      </c>
      <c r="E17" s="4">
        <v>1</v>
      </c>
      <c r="F17" s="4"/>
      <c r="G17" s="4">
        <f t="shared" si="0"/>
        <v>6.6666666666666664E-4</v>
      </c>
      <c r="H17" s="4">
        <f t="shared" si="0"/>
        <v>0</v>
      </c>
      <c r="I17" s="4">
        <f t="shared" si="0"/>
        <v>1.4705882352941176E-3</v>
      </c>
      <c r="J17" s="4">
        <f t="shared" si="0"/>
        <v>1.7857142857142857E-3</v>
      </c>
      <c r="K17" s="4"/>
      <c r="L17" s="4">
        <f t="shared" si="2"/>
        <v>254.90896108532667</v>
      </c>
      <c r="M17" s="4">
        <f t="shared" si="3"/>
        <v>200</v>
      </c>
      <c r="N17" s="4">
        <f t="shared" si="4"/>
        <v>112.07031863129806</v>
      </c>
      <c r="O17" s="4"/>
      <c r="P17" s="5">
        <f t="shared" si="1"/>
        <v>2.27</v>
      </c>
      <c r="Q17" s="4">
        <v>11</v>
      </c>
      <c r="R17" s="6">
        <f t="shared" si="5"/>
        <v>881.05726872246692</v>
      </c>
    </row>
    <row r="18" spans="1:18" x14ac:dyDescent="0.25">
      <c r="A18">
        <v>12</v>
      </c>
      <c r="B18">
        <v>1</v>
      </c>
      <c r="C18">
        <v>1</v>
      </c>
      <c r="D18">
        <v>0</v>
      </c>
      <c r="E18">
        <v>0</v>
      </c>
      <c r="G18">
        <f t="shared" si="0"/>
        <v>6.6666666666666664E-4</v>
      </c>
      <c r="H18">
        <f t="shared" si="0"/>
        <v>1E-3</v>
      </c>
      <c r="I18">
        <f t="shared" si="0"/>
        <v>0</v>
      </c>
      <c r="J18">
        <f t="shared" si="0"/>
        <v>0</v>
      </c>
      <c r="L18">
        <f t="shared" si="2"/>
        <v>600</v>
      </c>
      <c r="M18">
        <f t="shared" si="3"/>
        <v>200</v>
      </c>
      <c r="N18">
        <f t="shared" si="4"/>
        <v>150</v>
      </c>
      <c r="P18" s="5">
        <f t="shared" si="1"/>
        <v>4</v>
      </c>
      <c r="Q18">
        <v>12</v>
      </c>
      <c r="R18" s="1">
        <f t="shared" si="5"/>
        <v>500</v>
      </c>
    </row>
    <row r="19" spans="1:18" x14ac:dyDescent="0.25">
      <c r="A19">
        <v>13</v>
      </c>
      <c r="B19" s="4">
        <v>1</v>
      </c>
      <c r="C19" s="4">
        <v>1</v>
      </c>
      <c r="D19" s="4">
        <v>0</v>
      </c>
      <c r="E19" s="4">
        <v>1</v>
      </c>
      <c r="F19" s="4"/>
      <c r="G19" s="4">
        <f t="shared" si="0"/>
        <v>6.6666666666666664E-4</v>
      </c>
      <c r="H19" s="4">
        <f t="shared" si="0"/>
        <v>1E-3</v>
      </c>
      <c r="I19" s="4">
        <f t="shared" si="0"/>
        <v>0</v>
      </c>
      <c r="J19" s="4">
        <f t="shared" si="0"/>
        <v>1.7857142857142857E-3</v>
      </c>
      <c r="K19" s="4"/>
      <c r="L19" s="4">
        <f t="shared" si="2"/>
        <v>289.65517241379308</v>
      </c>
      <c r="M19" s="4">
        <f t="shared" si="3"/>
        <v>200</v>
      </c>
      <c r="N19" s="4">
        <f t="shared" si="4"/>
        <v>118.30985915492957</v>
      </c>
      <c r="O19" s="4"/>
      <c r="P19" s="5">
        <f t="shared" si="1"/>
        <v>2.4500000000000002</v>
      </c>
      <c r="Q19" s="4">
        <v>13</v>
      </c>
      <c r="R19" s="6">
        <f t="shared" si="5"/>
        <v>816.32653061224482</v>
      </c>
    </row>
    <row r="20" spans="1:18" x14ac:dyDescent="0.25">
      <c r="A20">
        <v>14</v>
      </c>
      <c r="B20">
        <v>1</v>
      </c>
      <c r="C20">
        <v>1</v>
      </c>
      <c r="D20">
        <v>1</v>
      </c>
      <c r="E20">
        <v>0</v>
      </c>
      <c r="G20">
        <f t="shared" si="0"/>
        <v>6.6666666666666664E-4</v>
      </c>
      <c r="H20">
        <f t="shared" si="0"/>
        <v>1E-3</v>
      </c>
      <c r="I20">
        <f t="shared" si="0"/>
        <v>1.4705882352941176E-3</v>
      </c>
      <c r="J20">
        <f t="shared" si="0"/>
        <v>0</v>
      </c>
      <c r="L20">
        <f t="shared" si="2"/>
        <v>318.75</v>
      </c>
      <c r="M20">
        <f t="shared" si="3"/>
        <v>200</v>
      </c>
      <c r="N20">
        <f t="shared" si="4"/>
        <v>122.89156626506023</v>
      </c>
      <c r="P20" s="5">
        <f t="shared" si="1"/>
        <v>2.59</v>
      </c>
      <c r="Q20">
        <v>14</v>
      </c>
      <c r="R20" s="1">
        <f t="shared" si="5"/>
        <v>772.20077220077224</v>
      </c>
    </row>
    <row r="21" spans="1:18" x14ac:dyDescent="0.25">
      <c r="A21">
        <v>15</v>
      </c>
      <c r="B21" s="4">
        <v>1</v>
      </c>
      <c r="C21" s="4">
        <v>1</v>
      </c>
      <c r="D21" s="4">
        <v>1</v>
      </c>
      <c r="E21" s="4">
        <v>1</v>
      </c>
      <c r="F21" s="4"/>
      <c r="G21" s="4">
        <f t="shared" si="0"/>
        <v>6.6666666666666664E-4</v>
      </c>
      <c r="H21" s="4">
        <f t="shared" si="0"/>
        <v>1E-3</v>
      </c>
      <c r="I21" s="4">
        <f t="shared" si="0"/>
        <v>1.4705882352941176E-3</v>
      </c>
      <c r="J21" s="4">
        <f t="shared" si="0"/>
        <v>1.7857142857142857E-3</v>
      </c>
      <c r="K21" s="4"/>
      <c r="L21" s="4">
        <f t="shared" si="2"/>
        <v>203.12944523470838</v>
      </c>
      <c r="M21" s="4">
        <f t="shared" si="3"/>
        <v>200</v>
      </c>
      <c r="N21" s="4">
        <f t="shared" si="4"/>
        <v>100.77628793225124</v>
      </c>
      <c r="O21" s="4"/>
      <c r="P21" s="5">
        <f t="shared" si="1"/>
        <v>2.02</v>
      </c>
      <c r="Q21" s="4">
        <v>15</v>
      </c>
      <c r="R21" s="6">
        <f t="shared" si="5"/>
        <v>990.09900990099004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Frequency Response</vt:lpstr>
      <vt:lpstr>Phase shift</vt:lpstr>
      <vt:lpstr>Gain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Inns</dc:creator>
  <cp:lastModifiedBy>Simon Inns</cp:lastModifiedBy>
  <cp:lastPrinted>2018-06-26T18:51:57Z</cp:lastPrinted>
  <dcterms:created xsi:type="dcterms:W3CDTF">2018-06-14T09:14:21Z</dcterms:created>
  <dcterms:modified xsi:type="dcterms:W3CDTF">2018-07-03T07:12:13Z</dcterms:modified>
</cp:coreProperties>
</file>