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\Documents\GitHub\DomesdayDuplicator\Documentation\"/>
    </mc:Choice>
  </mc:AlternateContent>
  <xr:revisionPtr revIDLastSave="0" documentId="8_{10034416-8636-4C31-8F1B-1FD9069E8B14}" xr6:coauthVersionLast="33" xr6:coauthVersionMax="33" xr10:uidLastSave="{00000000-0000-0000-0000-000000000000}"/>
  <bookViews>
    <workbookView xWindow="0" yWindow="600" windowWidth="38400" windowHeight="17610" xr2:uid="{6586ADF8-B05F-4BD6-A150-BEC042DE64BB}"/>
  </bookViews>
  <sheets>
    <sheet name="Gain Setting" sheetId="2" r:id="rId1"/>
    <sheet name="Filter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2" l="1"/>
  <c r="J21" i="2"/>
  <c r="I21" i="2"/>
  <c r="H21" i="2"/>
  <c r="L21" i="2" s="1"/>
  <c r="G21" i="2"/>
  <c r="M20" i="2"/>
  <c r="J20" i="2"/>
  <c r="I20" i="2"/>
  <c r="L20" i="2" s="1"/>
  <c r="H20" i="2"/>
  <c r="G20" i="2"/>
  <c r="M19" i="2"/>
  <c r="J19" i="2"/>
  <c r="L19" i="2" s="1"/>
  <c r="I19" i="2"/>
  <c r="H19" i="2"/>
  <c r="G19" i="2"/>
  <c r="M18" i="2"/>
  <c r="L18" i="2"/>
  <c r="P18" i="2" s="1"/>
  <c r="R18" i="2" s="1"/>
  <c r="J18" i="2"/>
  <c r="I18" i="2"/>
  <c r="H18" i="2"/>
  <c r="G18" i="2"/>
  <c r="M17" i="2"/>
  <c r="J17" i="2"/>
  <c r="I17" i="2"/>
  <c r="H17" i="2"/>
  <c r="G17" i="2"/>
  <c r="L17" i="2" s="1"/>
  <c r="M16" i="2"/>
  <c r="J16" i="2"/>
  <c r="I16" i="2"/>
  <c r="H16" i="2"/>
  <c r="G16" i="2"/>
  <c r="L16" i="2" s="1"/>
  <c r="M15" i="2"/>
  <c r="J15" i="2"/>
  <c r="I15" i="2"/>
  <c r="H15" i="2"/>
  <c r="G15" i="2"/>
  <c r="L15" i="2" s="1"/>
  <c r="M14" i="2"/>
  <c r="J14" i="2"/>
  <c r="I14" i="2"/>
  <c r="H14" i="2"/>
  <c r="G14" i="2"/>
  <c r="L14" i="2" s="1"/>
  <c r="M13" i="2"/>
  <c r="J13" i="2"/>
  <c r="I13" i="2"/>
  <c r="H13" i="2"/>
  <c r="L13" i="2" s="1"/>
  <c r="G13" i="2"/>
  <c r="M12" i="2"/>
  <c r="J12" i="2"/>
  <c r="I12" i="2"/>
  <c r="L12" i="2" s="1"/>
  <c r="H12" i="2"/>
  <c r="G12" i="2"/>
  <c r="M11" i="2"/>
  <c r="J11" i="2"/>
  <c r="L11" i="2" s="1"/>
  <c r="I11" i="2"/>
  <c r="H11" i="2"/>
  <c r="G11" i="2"/>
  <c r="M10" i="2"/>
  <c r="L10" i="2"/>
  <c r="N10" i="2" s="1"/>
  <c r="J10" i="2"/>
  <c r="I10" i="2"/>
  <c r="H10" i="2"/>
  <c r="G10" i="2"/>
  <c r="M9" i="2"/>
  <c r="J9" i="2"/>
  <c r="I9" i="2"/>
  <c r="H9" i="2"/>
  <c r="G9" i="2"/>
  <c r="L9" i="2" s="1"/>
  <c r="M8" i="2"/>
  <c r="J8" i="2"/>
  <c r="I8" i="2"/>
  <c r="H8" i="2"/>
  <c r="G8" i="2"/>
  <c r="L8" i="2" s="1"/>
  <c r="M7" i="2"/>
  <c r="J7" i="2"/>
  <c r="I7" i="2"/>
  <c r="H7" i="2"/>
  <c r="G7" i="2"/>
  <c r="L7" i="2" s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C27" i="1" s="1"/>
  <c r="N15" i="2" l="1"/>
  <c r="P15" i="2"/>
  <c r="R15" i="2" s="1"/>
  <c r="P21" i="2"/>
  <c r="R21" i="2" s="1"/>
  <c r="N21" i="2"/>
  <c r="P17" i="2"/>
  <c r="R17" i="2" s="1"/>
  <c r="N17" i="2"/>
  <c r="P12" i="2"/>
  <c r="R12" i="2" s="1"/>
  <c r="N12" i="2"/>
  <c r="P14" i="2"/>
  <c r="R14" i="2" s="1"/>
  <c r="N14" i="2"/>
  <c r="P8" i="2"/>
  <c r="R8" i="2" s="1"/>
  <c r="N8" i="2"/>
  <c r="P20" i="2"/>
  <c r="R20" i="2" s="1"/>
  <c r="N20" i="2"/>
  <c r="N16" i="2"/>
  <c r="P16" i="2"/>
  <c r="R16" i="2" s="1"/>
  <c r="N7" i="2"/>
  <c r="P7" i="2"/>
  <c r="R7" i="2" s="1"/>
  <c r="P11" i="2"/>
  <c r="R11" i="2" s="1"/>
  <c r="N11" i="2"/>
  <c r="P13" i="2"/>
  <c r="R13" i="2" s="1"/>
  <c r="N13" i="2"/>
  <c r="N9" i="2"/>
  <c r="P9" i="2"/>
  <c r="R9" i="2" s="1"/>
  <c r="P19" i="2"/>
  <c r="R19" i="2" s="1"/>
  <c r="N19" i="2"/>
  <c r="P10" i="2"/>
  <c r="R10" i="2" s="1"/>
  <c r="N18" i="2"/>
  <c r="B28" i="1"/>
  <c r="C28" i="1" l="1"/>
  <c r="B29" i="1"/>
  <c r="B30" i="1" l="1"/>
  <c r="C29" i="1"/>
  <c r="B31" i="1" l="1"/>
  <c r="C30" i="1"/>
  <c r="C6" i="1"/>
  <c r="C7" i="1"/>
  <c r="C8" i="1"/>
  <c r="C9" i="1"/>
  <c r="C31" i="1" l="1"/>
  <c r="B32" i="1"/>
  <c r="C32" i="1" l="1"/>
  <c r="B33" i="1"/>
  <c r="C10" i="1"/>
  <c r="B34" i="1" l="1"/>
  <c r="C33" i="1"/>
  <c r="C11" i="1"/>
  <c r="B35" i="1" l="1"/>
  <c r="C34" i="1"/>
  <c r="C12" i="1"/>
  <c r="B36" i="1" l="1"/>
  <c r="C35" i="1"/>
  <c r="C13" i="1"/>
  <c r="C36" i="1" l="1"/>
  <c r="B37" i="1"/>
  <c r="C14" i="1"/>
  <c r="C37" i="1" l="1"/>
  <c r="B38" i="1"/>
  <c r="C15" i="1"/>
  <c r="B39" i="1" l="1"/>
  <c r="C38" i="1"/>
  <c r="C16" i="1"/>
  <c r="C39" i="1" l="1"/>
  <c r="B40" i="1"/>
  <c r="C17" i="1"/>
  <c r="C40" i="1" l="1"/>
  <c r="B41" i="1"/>
  <c r="C18" i="1"/>
  <c r="B42" i="1" l="1"/>
  <c r="C41" i="1"/>
  <c r="C19" i="1"/>
  <c r="B43" i="1" l="1"/>
  <c r="C42" i="1"/>
  <c r="C20" i="1"/>
  <c r="B44" i="1" l="1"/>
  <c r="C43" i="1"/>
  <c r="C21" i="1"/>
  <c r="C44" i="1" l="1"/>
  <c r="B45" i="1"/>
  <c r="C22" i="1"/>
  <c r="B46" i="1" l="1"/>
  <c r="C46" i="1" s="1"/>
  <c r="C45" i="1"/>
  <c r="C23" i="1"/>
  <c r="C24" i="1" l="1"/>
  <c r="C25" i="1" l="1"/>
  <c r="C26" i="1" l="1"/>
</calcChain>
</file>

<file path=xl/sharedStrings.xml><?xml version="1.0" encoding="utf-8"?>
<sst xmlns="http://schemas.openxmlformats.org/spreadsheetml/2006/main" count="16" uniqueCount="16">
  <si>
    <t>Hz</t>
  </si>
  <si>
    <t>Log10</t>
  </si>
  <si>
    <t>Phase</t>
  </si>
  <si>
    <t>1/12 octaves</t>
  </si>
  <si>
    <t>Amplitude</t>
  </si>
  <si>
    <t>Gain (dB)</t>
  </si>
  <si>
    <t>mVpp</t>
  </si>
  <si>
    <t>0 dB level</t>
  </si>
  <si>
    <t>DIP switch gain setting calculator:</t>
  </si>
  <si>
    <t>Switch:</t>
  </si>
  <si>
    <t>A resistance</t>
  </si>
  <si>
    <t>B resistance</t>
  </si>
  <si>
    <t>Parallel</t>
  </si>
  <si>
    <t>Linear Gain</t>
  </si>
  <si>
    <t>Max input (mV)</t>
  </si>
  <si>
    <t>Ohms: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</si>
</sst>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2" borderId="0" xfId="1"/>
    <xf numFmtId="0" fontId="2" fillId="3" borderId="0" xfId="2"/>
    <xf numFmtId="0" fontId="0" fillId="5" borderId="0" xfId="0" applyFill="1"/>
    <xf numFmtId="2" fontId="3" fillId="4" borderId="1" xfId="3" applyNumberFormat="1"/>
    <xf numFmtId="2" fontId="0" fillId="5" borderId="0" xfId="0" applyNumberFormat="1" applyFill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Configuration</a:t>
            </a:r>
            <a:r>
              <a:rPr lang="en-GB" baseline="0"/>
              <a:t> vs input amplitude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'Gain Setting'!$Q$7:$Q$21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'Gain Setting'!$R$7:$R$21</c:f>
              <c:numCache>
                <c:formatCode>0.00</c:formatCode>
                <c:ptCount val="15"/>
                <c:pt idx="0">
                  <c:v>526.31578947368428</c:v>
                </c:pt>
                <c:pt idx="1">
                  <c:v>454.5454545454545</c:v>
                </c:pt>
                <c:pt idx="2">
                  <c:v>787.40157480314963</c:v>
                </c:pt>
                <c:pt idx="3">
                  <c:v>333.33333333333331</c:v>
                </c:pt>
                <c:pt idx="4">
                  <c:v>716.84587813620067</c:v>
                </c:pt>
                <c:pt idx="5">
                  <c:v>662.25165562913912</c:v>
                </c:pt>
                <c:pt idx="6">
                  <c:v>921.65898617511527</c:v>
                </c:pt>
                <c:pt idx="7">
                  <c:v>235.29411764705881</c:v>
                </c:pt>
                <c:pt idx="8">
                  <c:v>657.8947368421052</c:v>
                </c:pt>
                <c:pt idx="9">
                  <c:v>598.80239520958082</c:v>
                </c:pt>
                <c:pt idx="10">
                  <c:v>881.05726872246692</c:v>
                </c:pt>
                <c:pt idx="11">
                  <c:v>500</c:v>
                </c:pt>
                <c:pt idx="12">
                  <c:v>816.32653061224482</c:v>
                </c:pt>
                <c:pt idx="13">
                  <c:v>772.20077220077224</c:v>
                </c:pt>
                <c:pt idx="14">
                  <c:v>990.09900990099004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0-4812-A8B5-37A1778997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8338016"/>
        <c:axId val="1181979984"/>
      </c:scatterChart>
      <c:valAx>
        <c:axId val="117833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 setting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79984"/>
        <c:crosses val="autoZero"/>
        <c:crossBetween val="midCat"/>
        <c:majorUnit val="1"/>
      </c:valAx>
      <c:valAx>
        <c:axId val="11819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amplitude (mV @ 50</a:t>
                </a:r>
                <a:r>
                  <a:rPr lang="en-GB" baseline="0"/>
                  <a:t> ohms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3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 frequency</a:t>
            </a:r>
            <a:r>
              <a:rPr lang="en-US" baseline="0"/>
              <a:t>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Filter!$E$5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Filter!$C$6:$C$46</c:f>
              <c:numCache>
                <c:formatCode>General</c:formatCode>
                <c:ptCount val="41"/>
                <c:pt idx="0">
                  <c:v>10000</c:v>
                </c:pt>
                <c:pt idx="1">
                  <c:v>12116</c:v>
                </c:pt>
                <c:pt idx="2">
                  <c:v>14678</c:v>
                </c:pt>
                <c:pt idx="3">
                  <c:v>17783</c:v>
                </c:pt>
                <c:pt idx="4">
                  <c:v>21545</c:v>
                </c:pt>
                <c:pt idx="5">
                  <c:v>26102</c:v>
                </c:pt>
                <c:pt idx="6">
                  <c:v>31623</c:v>
                </c:pt>
                <c:pt idx="7">
                  <c:v>38312</c:v>
                </c:pt>
                <c:pt idx="8">
                  <c:v>46416</c:v>
                </c:pt>
                <c:pt idx="9">
                  <c:v>56235</c:v>
                </c:pt>
                <c:pt idx="10">
                  <c:v>68130</c:v>
                </c:pt>
                <c:pt idx="11">
                  <c:v>82541</c:v>
                </c:pt>
                <c:pt idx="12">
                  <c:v>100000</c:v>
                </c:pt>
                <c:pt idx="13">
                  <c:v>121153</c:v>
                </c:pt>
                <c:pt idx="14">
                  <c:v>146780</c:v>
                </c:pt>
                <c:pt idx="15">
                  <c:v>177828</c:v>
                </c:pt>
                <c:pt idx="16">
                  <c:v>215444</c:v>
                </c:pt>
                <c:pt idx="17">
                  <c:v>261016</c:v>
                </c:pt>
                <c:pt idx="18">
                  <c:v>316228</c:v>
                </c:pt>
                <c:pt idx="19">
                  <c:v>383119</c:v>
                </c:pt>
                <c:pt idx="20">
                  <c:v>464159</c:v>
                </c:pt>
                <c:pt idx="21">
                  <c:v>562342</c:v>
                </c:pt>
                <c:pt idx="22">
                  <c:v>681293</c:v>
                </c:pt>
                <c:pt idx="23">
                  <c:v>825405</c:v>
                </c:pt>
                <c:pt idx="24">
                  <c:v>1000000</c:v>
                </c:pt>
                <c:pt idx="25">
                  <c:v>1211528</c:v>
                </c:pt>
                <c:pt idx="26">
                  <c:v>1467800</c:v>
                </c:pt>
                <c:pt idx="27">
                  <c:v>1778280</c:v>
                </c:pt>
                <c:pt idx="28">
                  <c:v>2154435</c:v>
                </c:pt>
                <c:pt idx="29">
                  <c:v>2610158</c:v>
                </c:pt>
                <c:pt idx="30">
                  <c:v>3162278</c:v>
                </c:pt>
                <c:pt idx="31">
                  <c:v>3831187</c:v>
                </c:pt>
                <c:pt idx="32">
                  <c:v>4641589</c:v>
                </c:pt>
                <c:pt idx="33">
                  <c:v>5623414</c:v>
                </c:pt>
                <c:pt idx="34">
                  <c:v>6812921</c:v>
                </c:pt>
                <c:pt idx="35">
                  <c:v>8254042</c:v>
                </c:pt>
                <c:pt idx="36">
                  <c:v>10000000</c:v>
                </c:pt>
                <c:pt idx="37">
                  <c:v>12115277</c:v>
                </c:pt>
                <c:pt idx="38">
                  <c:v>14677993</c:v>
                </c:pt>
                <c:pt idx="39">
                  <c:v>17782795</c:v>
                </c:pt>
                <c:pt idx="40">
                  <c:v>21544347</c:v>
                </c:pt>
              </c:numCache>
            </c:numRef>
          </c:xVal>
          <c:yVal>
            <c:numRef>
              <c:f>Filter!$E$6:$E$46</c:f>
              <c:numCache>
                <c:formatCode>General</c:formatCode>
                <c:ptCount val="41"/>
                <c:pt idx="0">
                  <c:v>-2.3700925320578019</c:v>
                </c:pt>
                <c:pt idx="1">
                  <c:v>-1.7142422641316513</c:v>
                </c:pt>
                <c:pt idx="2">
                  <c:v>-1.2031601746838883</c:v>
                </c:pt>
                <c:pt idx="3">
                  <c:v>-0.91034965102608711</c:v>
                </c:pt>
                <c:pt idx="4">
                  <c:v>-0.62708901767979819</c:v>
                </c:pt>
                <c:pt idx="5">
                  <c:v>-0.44325380345522664</c:v>
                </c:pt>
                <c:pt idx="6">
                  <c:v>-0.26322892115941698</c:v>
                </c:pt>
                <c:pt idx="7">
                  <c:v>-0.17459662517791907</c:v>
                </c:pt>
                <c:pt idx="8">
                  <c:v>-8.6859620215644029E-2</c:v>
                </c:pt>
                <c:pt idx="9">
                  <c:v>-8.6859620215644029E-2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-8.6859620215644029E-2</c:v>
                </c:pt>
                <c:pt idx="23">
                  <c:v>-8.6859620215644029E-2</c:v>
                </c:pt>
                <c:pt idx="24">
                  <c:v>-0.17459662517791907</c:v>
                </c:pt>
                <c:pt idx="25">
                  <c:v>-0.26322892115941698</c:v>
                </c:pt>
                <c:pt idx="26">
                  <c:v>-0.35277496825430255</c:v>
                </c:pt>
                <c:pt idx="27">
                  <c:v>-0.44325380345522664</c:v>
                </c:pt>
                <c:pt idx="28">
                  <c:v>-0.62708901767979819</c:v>
                </c:pt>
                <c:pt idx="29">
                  <c:v>-0.91034965102608711</c:v>
                </c:pt>
                <c:pt idx="30">
                  <c:v>-1.2031601746838883</c:v>
                </c:pt>
                <c:pt idx="31">
                  <c:v>-1.4039989405667006</c:v>
                </c:pt>
                <c:pt idx="32">
                  <c:v>-1.7142422641316513</c:v>
                </c:pt>
                <c:pt idx="33">
                  <c:v>-1.7142422641316513</c:v>
                </c:pt>
                <c:pt idx="34">
                  <c:v>-1.3029990858338694</c:v>
                </c:pt>
                <c:pt idx="35">
                  <c:v>-0.5346850649448941</c:v>
                </c:pt>
                <c:pt idx="36">
                  <c:v>-0.72048658034950108</c:v>
                </c:pt>
                <c:pt idx="37">
                  <c:v>-1.5061870561363073</c:v>
                </c:pt>
                <c:pt idx="38">
                  <c:v>-7.7876441007354451</c:v>
                </c:pt>
                <c:pt idx="39">
                  <c:v>-32.43909640089803</c:v>
                </c:pt>
                <c:pt idx="40">
                  <c:v>-35.960921582011657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B3-497D-9290-0FE5767BD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598912"/>
        <c:axId val="1617722160"/>
      </c:scatterChart>
      <c:valAx>
        <c:axId val="1339598912"/>
        <c:scaling>
          <c:logBase val="10"/>
          <c:orientation val="minMax"/>
          <c:max val="22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  <a:r>
                  <a:rPr lang="en-GB" baseline="0"/>
                  <a:t> (Hz)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22160"/>
        <c:crosses val="autoZero"/>
        <c:crossBetween val="midCat"/>
      </c:valAx>
      <c:valAx>
        <c:axId val="16177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5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 phase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782696709298018E-2"/>
          <c:y val="8.251558703860902E-2"/>
          <c:w val="0.86020233979973437"/>
          <c:h val="0.810425509079023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Filter!$F$5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Filter!$C$6:$C$46</c:f>
              <c:numCache>
                <c:formatCode>General</c:formatCode>
                <c:ptCount val="41"/>
                <c:pt idx="0">
                  <c:v>10000</c:v>
                </c:pt>
                <c:pt idx="1">
                  <c:v>12116</c:v>
                </c:pt>
                <c:pt idx="2">
                  <c:v>14678</c:v>
                </c:pt>
                <c:pt idx="3">
                  <c:v>17783</c:v>
                </c:pt>
                <c:pt idx="4">
                  <c:v>21545</c:v>
                </c:pt>
                <c:pt idx="5">
                  <c:v>26102</c:v>
                </c:pt>
                <c:pt idx="6">
                  <c:v>31623</c:v>
                </c:pt>
                <c:pt idx="7">
                  <c:v>38312</c:v>
                </c:pt>
                <c:pt idx="8">
                  <c:v>46416</c:v>
                </c:pt>
                <c:pt idx="9">
                  <c:v>56235</c:v>
                </c:pt>
                <c:pt idx="10">
                  <c:v>68130</c:v>
                </c:pt>
                <c:pt idx="11">
                  <c:v>82541</c:v>
                </c:pt>
                <c:pt idx="12">
                  <c:v>100000</c:v>
                </c:pt>
                <c:pt idx="13">
                  <c:v>121153</c:v>
                </c:pt>
                <c:pt idx="14">
                  <c:v>146780</c:v>
                </c:pt>
                <c:pt idx="15">
                  <c:v>177828</c:v>
                </c:pt>
                <c:pt idx="16">
                  <c:v>215444</c:v>
                </c:pt>
                <c:pt idx="17">
                  <c:v>261016</c:v>
                </c:pt>
                <c:pt idx="18">
                  <c:v>316228</c:v>
                </c:pt>
                <c:pt idx="19">
                  <c:v>383119</c:v>
                </c:pt>
                <c:pt idx="20">
                  <c:v>464159</c:v>
                </c:pt>
                <c:pt idx="21">
                  <c:v>562342</c:v>
                </c:pt>
                <c:pt idx="22">
                  <c:v>681293</c:v>
                </c:pt>
                <c:pt idx="23">
                  <c:v>825405</c:v>
                </c:pt>
                <c:pt idx="24">
                  <c:v>1000000</c:v>
                </c:pt>
                <c:pt idx="25">
                  <c:v>1211528</c:v>
                </c:pt>
                <c:pt idx="26">
                  <c:v>1467800</c:v>
                </c:pt>
                <c:pt idx="27">
                  <c:v>1778280</c:v>
                </c:pt>
                <c:pt idx="28">
                  <c:v>2154435</c:v>
                </c:pt>
                <c:pt idx="29">
                  <c:v>2610158</c:v>
                </c:pt>
                <c:pt idx="30">
                  <c:v>3162278</c:v>
                </c:pt>
                <c:pt idx="31">
                  <c:v>3831187</c:v>
                </c:pt>
                <c:pt idx="32">
                  <c:v>4641589</c:v>
                </c:pt>
                <c:pt idx="33">
                  <c:v>5623414</c:v>
                </c:pt>
                <c:pt idx="34">
                  <c:v>6812921</c:v>
                </c:pt>
                <c:pt idx="35">
                  <c:v>8254042</c:v>
                </c:pt>
                <c:pt idx="36">
                  <c:v>10000000</c:v>
                </c:pt>
                <c:pt idx="37">
                  <c:v>12115277</c:v>
                </c:pt>
                <c:pt idx="38">
                  <c:v>14677993</c:v>
                </c:pt>
                <c:pt idx="39">
                  <c:v>17782795</c:v>
                </c:pt>
                <c:pt idx="40">
                  <c:v>21544347</c:v>
                </c:pt>
              </c:numCache>
            </c:numRef>
          </c:xVal>
          <c:yVal>
            <c:numRef>
              <c:f>Filter!$F$6:$F$46</c:f>
              <c:numCache>
                <c:formatCode>General</c:formatCode>
                <c:ptCount val="41"/>
                <c:pt idx="0">
                  <c:v>-47</c:v>
                </c:pt>
                <c:pt idx="1">
                  <c:v>-40</c:v>
                </c:pt>
                <c:pt idx="2">
                  <c:v>-34</c:v>
                </c:pt>
                <c:pt idx="3">
                  <c:v>-29</c:v>
                </c:pt>
                <c:pt idx="4">
                  <c:v>-24</c:v>
                </c:pt>
                <c:pt idx="5">
                  <c:v>-20</c:v>
                </c:pt>
                <c:pt idx="6">
                  <c:v>-16</c:v>
                </c:pt>
                <c:pt idx="7">
                  <c:v>-13</c:v>
                </c:pt>
                <c:pt idx="8">
                  <c:v>-10</c:v>
                </c:pt>
                <c:pt idx="9">
                  <c:v>-8</c:v>
                </c:pt>
                <c:pt idx="10">
                  <c:v>-7</c:v>
                </c:pt>
                <c:pt idx="11">
                  <c:v>-5</c:v>
                </c:pt>
                <c:pt idx="12">
                  <c:v>-4</c:v>
                </c:pt>
                <c:pt idx="13">
                  <c:v>-2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11</c:v>
                </c:pt>
                <c:pt idx="22">
                  <c:v>14</c:v>
                </c:pt>
                <c:pt idx="23">
                  <c:v>17</c:v>
                </c:pt>
                <c:pt idx="24">
                  <c:v>20</c:v>
                </c:pt>
                <c:pt idx="25">
                  <c:v>24</c:v>
                </c:pt>
                <c:pt idx="26">
                  <c:v>30</c:v>
                </c:pt>
                <c:pt idx="27">
                  <c:v>35</c:v>
                </c:pt>
                <c:pt idx="28">
                  <c:v>43</c:v>
                </c:pt>
                <c:pt idx="29">
                  <c:v>49</c:v>
                </c:pt>
                <c:pt idx="30">
                  <c:v>60</c:v>
                </c:pt>
                <c:pt idx="31">
                  <c:v>68</c:v>
                </c:pt>
                <c:pt idx="32">
                  <c:v>80</c:v>
                </c:pt>
                <c:pt idx="33">
                  <c:v>95</c:v>
                </c:pt>
                <c:pt idx="34">
                  <c:v>115</c:v>
                </c:pt>
                <c:pt idx="35">
                  <c:v>146</c:v>
                </c:pt>
                <c:pt idx="36">
                  <c:v>-170</c:v>
                </c:pt>
                <c:pt idx="37">
                  <c:v>-117</c:v>
                </c:pt>
                <c:pt idx="38">
                  <c:v>33</c:v>
                </c:pt>
                <c:pt idx="3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4-4DE4-9085-1C09BFAB8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56304"/>
        <c:axId val="1617716112"/>
      </c:scatterChart>
      <c:valAx>
        <c:axId val="1338956304"/>
        <c:scaling>
          <c:logBase val="10"/>
          <c:orientation val="minMax"/>
          <c:max val="22000000"/>
          <c:min val="1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43859244595566882"/>
              <c:y val="0.93519675282225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16112"/>
        <c:crosses val="autoZero"/>
        <c:crossBetween val="midCat"/>
      </c:valAx>
      <c:valAx>
        <c:axId val="1617716112"/>
        <c:scaling>
          <c:orientation val="maxMin"/>
          <c:max val="180"/>
          <c:min val="-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Phase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95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22</xdr:row>
      <xdr:rowOff>28575</xdr:rowOff>
    </xdr:from>
    <xdr:to>
      <xdr:col>12</xdr:col>
      <xdr:colOff>38100</xdr:colOff>
      <xdr:row>48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1350F-66AC-45F0-96C3-EB5ABD3FF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2</xdr:row>
      <xdr:rowOff>0</xdr:rowOff>
    </xdr:from>
    <xdr:to>
      <xdr:col>19</xdr:col>
      <xdr:colOff>95250</xdr:colOff>
      <xdr:row>28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AFCE856-F5C3-4DB1-A5D9-6BC5C6C54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14287</xdr:colOff>
      <xdr:row>2</xdr:row>
      <xdr:rowOff>9525</xdr:rowOff>
    </xdr:from>
    <xdr:to>
      <xdr:col>31</xdr:col>
      <xdr:colOff>438150</xdr:colOff>
      <xdr:row>28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14326B-31B5-4489-8531-16DA35C85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140FBA-480D-4BF6-B0B9-5F38600184F9}" name="Table2" displayName="Table2" ref="B5:F46" totalsRowShown="0">
  <autoFilter ref="B5:F46" xr:uid="{350EAA1F-12FF-4FCD-B71B-F94E77BA9594}"/>
  <tableColumns count="5">
    <tableColumn id="1" xr3:uid="{A70284C1-E80D-4A48-AFFC-1809B06CFC86}" name="Log10">
      <calculatedColumnFormula>B5 + (1/12)</calculatedColumnFormula>
    </tableColumn>
    <tableColumn id="2" xr3:uid="{DC4E205A-4452-4215-B462-9FA2CDDDD201}" name="Hz">
      <calculatedColumnFormula xml:space="preserve"> ROUNDUP(10 ^ B6, 0)</calculatedColumnFormula>
    </tableColumn>
    <tableColumn id="3" xr3:uid="{3C366408-4A01-4F38-87AA-2A3C31477FD3}" name="Amplitude"/>
    <tableColumn id="4" xr3:uid="{9B7FDE06-47E8-4787-B4F9-EE412CAFE2F9}" name="Gain (dB)" dataDxfId="0">
      <calculatedColumnFormula>20*LOG10(D6 / $D$2)</calculatedColumnFormula>
    </tableColumn>
    <tableColumn id="5" xr3:uid="{268775CA-9D02-490D-8233-D0A8E7F2DE25}" name="Phas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73A75-8EE1-4908-A621-0E8DCAAAB26F}">
  <dimension ref="A1:R21"/>
  <sheetViews>
    <sheetView tabSelected="1" workbookViewId="0">
      <selection activeCell="O29" sqref="O29"/>
    </sheetView>
  </sheetViews>
  <sheetFormatPr defaultRowHeight="15" x14ac:dyDescent="0.25"/>
  <cols>
    <col min="12" max="12" width="11.85546875" customWidth="1"/>
    <col min="13" max="13" width="11.42578125" customWidth="1"/>
  </cols>
  <sheetData>
    <row r="1" spans="1:18" x14ac:dyDescent="0.25">
      <c r="A1" t="s">
        <v>8</v>
      </c>
    </row>
    <row r="4" spans="1:18" x14ac:dyDescent="0.25">
      <c r="A4" t="s">
        <v>9</v>
      </c>
      <c r="B4" s="2">
        <v>1</v>
      </c>
      <c r="C4" s="2">
        <v>2</v>
      </c>
      <c r="D4" s="2">
        <v>3</v>
      </c>
      <c r="E4" s="2">
        <v>4</v>
      </c>
      <c r="G4" s="2">
        <v>1</v>
      </c>
      <c r="H4" s="2">
        <v>2</v>
      </c>
      <c r="I4" s="2">
        <v>3</v>
      </c>
      <c r="J4" s="2">
        <v>4</v>
      </c>
      <c r="L4" t="s">
        <v>10</v>
      </c>
      <c r="M4" t="s">
        <v>11</v>
      </c>
      <c r="N4" t="s">
        <v>12</v>
      </c>
      <c r="P4" t="s">
        <v>13</v>
      </c>
      <c r="R4" t="s">
        <v>14</v>
      </c>
    </row>
    <row r="5" spans="1:18" x14ac:dyDescent="0.25">
      <c r="A5" t="s">
        <v>15</v>
      </c>
      <c r="B5" s="3">
        <v>1500</v>
      </c>
      <c r="C5" s="3">
        <v>1000</v>
      </c>
      <c r="D5" s="3">
        <v>680</v>
      </c>
      <c r="E5" s="3">
        <v>560</v>
      </c>
      <c r="M5" s="3">
        <v>200</v>
      </c>
    </row>
    <row r="7" spans="1:18" x14ac:dyDescent="0.25">
      <c r="A7">
        <v>1</v>
      </c>
      <c r="B7" s="4">
        <v>0</v>
      </c>
      <c r="C7" s="4">
        <v>0</v>
      </c>
      <c r="D7" s="4">
        <v>0</v>
      </c>
      <c r="E7" s="4">
        <v>1</v>
      </c>
      <c r="F7" s="4"/>
      <c r="G7" s="4">
        <f t="shared" ref="G7:J21" si="0">IF(B7 = 1, 1 / B$5, 0)</f>
        <v>0</v>
      </c>
      <c r="H7" s="4">
        <f t="shared" si="0"/>
        <v>0</v>
      </c>
      <c r="I7" s="4">
        <f t="shared" si="0"/>
        <v>0</v>
      </c>
      <c r="J7" s="4">
        <f t="shared" si="0"/>
        <v>1.7857142857142857E-3</v>
      </c>
      <c r="K7" s="4"/>
      <c r="L7" s="4">
        <f>1 / SUM(G7:J7)</f>
        <v>560</v>
      </c>
      <c r="M7" s="4">
        <f>$M$5</f>
        <v>200</v>
      </c>
      <c r="N7" s="4">
        <f>(L7*M7)/(L7+M7)</f>
        <v>147.36842105263159</v>
      </c>
      <c r="O7" s="4"/>
      <c r="P7" s="5">
        <f t="shared" ref="P7:P21" si="1">ROUND(1 + (L7 / M7),2)</f>
        <v>3.8</v>
      </c>
      <c r="Q7" s="4">
        <v>1</v>
      </c>
      <c r="R7" s="6">
        <f>2000 / P7</f>
        <v>526.31578947368428</v>
      </c>
    </row>
    <row r="8" spans="1:18" x14ac:dyDescent="0.25">
      <c r="A8">
        <v>2</v>
      </c>
      <c r="B8">
        <v>0</v>
      </c>
      <c r="C8">
        <v>0</v>
      </c>
      <c r="D8">
        <v>1</v>
      </c>
      <c r="E8">
        <v>0</v>
      </c>
      <c r="G8">
        <f t="shared" si="0"/>
        <v>0</v>
      </c>
      <c r="H8">
        <f t="shared" si="0"/>
        <v>0</v>
      </c>
      <c r="I8">
        <f t="shared" si="0"/>
        <v>1.4705882352941176E-3</v>
      </c>
      <c r="J8">
        <f t="shared" si="0"/>
        <v>0</v>
      </c>
      <c r="L8">
        <f t="shared" ref="L8:L21" si="2">1 / SUM(G8:J8)</f>
        <v>680</v>
      </c>
      <c r="M8">
        <f t="shared" ref="M8:M21" si="3">$M$5</f>
        <v>200</v>
      </c>
      <c r="N8">
        <f t="shared" ref="N8:N21" si="4">(L8*M8)/(L8+M8)</f>
        <v>154.54545454545453</v>
      </c>
      <c r="P8" s="5">
        <f t="shared" si="1"/>
        <v>4.4000000000000004</v>
      </c>
      <c r="Q8">
        <v>2</v>
      </c>
      <c r="R8" s="1">
        <f t="shared" ref="R8:R21" si="5">2000 / P8</f>
        <v>454.5454545454545</v>
      </c>
    </row>
    <row r="9" spans="1:18" x14ac:dyDescent="0.25">
      <c r="A9">
        <v>3</v>
      </c>
      <c r="B9" s="4">
        <v>0</v>
      </c>
      <c r="C9" s="4">
        <v>0</v>
      </c>
      <c r="D9" s="4">
        <v>1</v>
      </c>
      <c r="E9" s="4">
        <v>1</v>
      </c>
      <c r="F9" s="4"/>
      <c r="G9" s="4">
        <f t="shared" si="0"/>
        <v>0</v>
      </c>
      <c r="H9" s="4">
        <f t="shared" si="0"/>
        <v>0</v>
      </c>
      <c r="I9" s="4">
        <f t="shared" si="0"/>
        <v>1.4705882352941176E-3</v>
      </c>
      <c r="J9" s="4">
        <f t="shared" si="0"/>
        <v>1.7857142857142857E-3</v>
      </c>
      <c r="K9" s="4"/>
      <c r="L9" s="4">
        <f t="shared" si="2"/>
        <v>307.09677419354841</v>
      </c>
      <c r="M9" s="4">
        <f t="shared" si="3"/>
        <v>200</v>
      </c>
      <c r="N9" s="4">
        <f t="shared" si="4"/>
        <v>121.11959287531806</v>
      </c>
      <c r="O9" s="4"/>
      <c r="P9" s="5">
        <f t="shared" si="1"/>
        <v>2.54</v>
      </c>
      <c r="Q9" s="4">
        <v>3</v>
      </c>
      <c r="R9" s="6">
        <f t="shared" si="5"/>
        <v>787.40157480314963</v>
      </c>
    </row>
    <row r="10" spans="1:18" x14ac:dyDescent="0.25">
      <c r="A10">
        <v>4</v>
      </c>
      <c r="B10">
        <v>0</v>
      </c>
      <c r="C10">
        <v>1</v>
      </c>
      <c r="D10">
        <v>0</v>
      </c>
      <c r="E10">
        <v>0</v>
      </c>
      <c r="G10">
        <f t="shared" si="0"/>
        <v>0</v>
      </c>
      <c r="H10">
        <f t="shared" si="0"/>
        <v>1E-3</v>
      </c>
      <c r="I10">
        <f t="shared" si="0"/>
        <v>0</v>
      </c>
      <c r="J10">
        <f t="shared" si="0"/>
        <v>0</v>
      </c>
      <c r="L10">
        <f t="shared" si="2"/>
        <v>1000</v>
      </c>
      <c r="M10">
        <f t="shared" si="3"/>
        <v>200</v>
      </c>
      <c r="N10">
        <f t="shared" si="4"/>
        <v>166.66666666666666</v>
      </c>
      <c r="P10" s="5">
        <f t="shared" si="1"/>
        <v>6</v>
      </c>
      <c r="Q10">
        <v>4</v>
      </c>
      <c r="R10" s="1">
        <f t="shared" si="5"/>
        <v>333.33333333333331</v>
      </c>
    </row>
    <row r="11" spans="1:18" x14ac:dyDescent="0.25">
      <c r="A11">
        <v>5</v>
      </c>
      <c r="B11" s="4">
        <v>0</v>
      </c>
      <c r="C11" s="4">
        <v>1</v>
      </c>
      <c r="D11" s="4">
        <v>0</v>
      </c>
      <c r="E11" s="4">
        <v>1</v>
      </c>
      <c r="F11" s="4"/>
      <c r="G11" s="4">
        <f t="shared" si="0"/>
        <v>0</v>
      </c>
      <c r="H11" s="4">
        <f t="shared" si="0"/>
        <v>1E-3</v>
      </c>
      <c r="I11" s="4">
        <f t="shared" si="0"/>
        <v>0</v>
      </c>
      <c r="J11" s="4">
        <f t="shared" si="0"/>
        <v>1.7857142857142857E-3</v>
      </c>
      <c r="K11" s="4"/>
      <c r="L11" s="4">
        <f t="shared" si="2"/>
        <v>358.97435897435901</v>
      </c>
      <c r="M11" s="4">
        <f t="shared" si="3"/>
        <v>200</v>
      </c>
      <c r="N11" s="4">
        <f t="shared" si="4"/>
        <v>128.44036697247705</v>
      </c>
      <c r="O11" s="4"/>
      <c r="P11" s="5">
        <f t="shared" si="1"/>
        <v>2.79</v>
      </c>
      <c r="Q11" s="4">
        <v>5</v>
      </c>
      <c r="R11" s="6">
        <f t="shared" si="5"/>
        <v>716.84587813620067</v>
      </c>
    </row>
    <row r="12" spans="1:18" x14ac:dyDescent="0.25">
      <c r="A12">
        <v>6</v>
      </c>
      <c r="B12">
        <v>0</v>
      </c>
      <c r="C12">
        <v>1</v>
      </c>
      <c r="D12">
        <v>1</v>
      </c>
      <c r="E12">
        <v>0</v>
      </c>
      <c r="G12">
        <f t="shared" si="0"/>
        <v>0</v>
      </c>
      <c r="H12">
        <f t="shared" si="0"/>
        <v>1E-3</v>
      </c>
      <c r="I12">
        <f t="shared" si="0"/>
        <v>1.4705882352941176E-3</v>
      </c>
      <c r="J12">
        <f t="shared" si="0"/>
        <v>0</v>
      </c>
      <c r="L12">
        <f t="shared" si="2"/>
        <v>404.76190476190476</v>
      </c>
      <c r="M12">
        <f t="shared" si="3"/>
        <v>200</v>
      </c>
      <c r="N12">
        <f t="shared" si="4"/>
        <v>133.85826771653541</v>
      </c>
      <c r="P12" s="5">
        <f t="shared" si="1"/>
        <v>3.02</v>
      </c>
      <c r="Q12">
        <v>6</v>
      </c>
      <c r="R12" s="1">
        <f t="shared" si="5"/>
        <v>662.25165562913912</v>
      </c>
    </row>
    <row r="13" spans="1:18" x14ac:dyDescent="0.25">
      <c r="A13">
        <v>7</v>
      </c>
      <c r="B13" s="4">
        <v>0</v>
      </c>
      <c r="C13" s="4">
        <v>1</v>
      </c>
      <c r="D13" s="4">
        <v>1</v>
      </c>
      <c r="E13" s="4">
        <v>1</v>
      </c>
      <c r="F13" s="4"/>
      <c r="G13" s="4">
        <f t="shared" si="0"/>
        <v>0</v>
      </c>
      <c r="H13" s="4">
        <f t="shared" si="0"/>
        <v>1E-3</v>
      </c>
      <c r="I13" s="4">
        <f t="shared" si="0"/>
        <v>1.4705882352941176E-3</v>
      </c>
      <c r="J13" s="4">
        <f t="shared" si="0"/>
        <v>1.7857142857142857E-3</v>
      </c>
      <c r="K13" s="4"/>
      <c r="L13" s="4">
        <f t="shared" si="2"/>
        <v>234.94570582428432</v>
      </c>
      <c r="M13" s="4">
        <f t="shared" si="3"/>
        <v>200</v>
      </c>
      <c r="N13" s="4">
        <f t="shared" si="4"/>
        <v>108.03449841125736</v>
      </c>
      <c r="O13" s="4"/>
      <c r="P13" s="5">
        <f t="shared" si="1"/>
        <v>2.17</v>
      </c>
      <c r="Q13" s="4">
        <v>7</v>
      </c>
      <c r="R13" s="6">
        <f t="shared" si="5"/>
        <v>921.65898617511527</v>
      </c>
    </row>
    <row r="14" spans="1:18" x14ac:dyDescent="0.25">
      <c r="A14">
        <v>8</v>
      </c>
      <c r="B14">
        <v>1</v>
      </c>
      <c r="C14">
        <v>0</v>
      </c>
      <c r="D14">
        <v>0</v>
      </c>
      <c r="E14">
        <v>0</v>
      </c>
      <c r="G14">
        <f t="shared" si="0"/>
        <v>6.6666666666666664E-4</v>
      </c>
      <c r="H14">
        <f t="shared" si="0"/>
        <v>0</v>
      </c>
      <c r="I14">
        <f t="shared" si="0"/>
        <v>0</v>
      </c>
      <c r="J14">
        <f t="shared" si="0"/>
        <v>0</v>
      </c>
      <c r="L14">
        <f t="shared" si="2"/>
        <v>1500</v>
      </c>
      <c r="M14">
        <f t="shared" si="3"/>
        <v>200</v>
      </c>
      <c r="N14">
        <f t="shared" si="4"/>
        <v>176.47058823529412</v>
      </c>
      <c r="P14" s="5">
        <f t="shared" si="1"/>
        <v>8.5</v>
      </c>
      <c r="Q14">
        <v>8</v>
      </c>
      <c r="R14" s="1">
        <f t="shared" si="5"/>
        <v>235.29411764705881</v>
      </c>
    </row>
    <row r="15" spans="1:18" x14ac:dyDescent="0.25">
      <c r="A15">
        <v>9</v>
      </c>
      <c r="B15" s="4">
        <v>1</v>
      </c>
      <c r="C15" s="4">
        <v>0</v>
      </c>
      <c r="D15" s="4">
        <v>0</v>
      </c>
      <c r="E15" s="4">
        <v>1</v>
      </c>
      <c r="F15" s="4"/>
      <c r="G15" s="4">
        <f t="shared" si="0"/>
        <v>6.6666666666666664E-4</v>
      </c>
      <c r="H15" s="4">
        <f t="shared" si="0"/>
        <v>0</v>
      </c>
      <c r="I15" s="4">
        <f t="shared" si="0"/>
        <v>0</v>
      </c>
      <c r="J15" s="4">
        <f t="shared" si="0"/>
        <v>1.7857142857142857E-3</v>
      </c>
      <c r="K15" s="4"/>
      <c r="L15" s="4">
        <f t="shared" si="2"/>
        <v>407.76699029126212</v>
      </c>
      <c r="M15" s="4">
        <f t="shared" si="3"/>
        <v>200</v>
      </c>
      <c r="N15" s="4">
        <f t="shared" si="4"/>
        <v>134.18530351437698</v>
      </c>
      <c r="O15" s="4"/>
      <c r="P15" s="5">
        <f t="shared" si="1"/>
        <v>3.04</v>
      </c>
      <c r="Q15" s="4">
        <v>9</v>
      </c>
      <c r="R15" s="6">
        <f t="shared" si="5"/>
        <v>657.8947368421052</v>
      </c>
    </row>
    <row r="16" spans="1:18" x14ac:dyDescent="0.25">
      <c r="A16">
        <v>10</v>
      </c>
      <c r="B16">
        <v>1</v>
      </c>
      <c r="C16">
        <v>0</v>
      </c>
      <c r="D16">
        <v>1</v>
      </c>
      <c r="E16">
        <v>0</v>
      </c>
      <c r="G16">
        <f t="shared" si="0"/>
        <v>6.6666666666666664E-4</v>
      </c>
      <c r="H16">
        <f t="shared" si="0"/>
        <v>0</v>
      </c>
      <c r="I16">
        <f t="shared" si="0"/>
        <v>1.4705882352941176E-3</v>
      </c>
      <c r="J16">
        <f t="shared" si="0"/>
        <v>0</v>
      </c>
      <c r="L16">
        <f t="shared" si="2"/>
        <v>467.88990825688074</v>
      </c>
      <c r="M16">
        <f t="shared" si="3"/>
        <v>200</v>
      </c>
      <c r="N16">
        <f t="shared" si="4"/>
        <v>140.1098901098901</v>
      </c>
      <c r="P16" s="5">
        <f t="shared" si="1"/>
        <v>3.34</v>
      </c>
      <c r="Q16">
        <v>10</v>
      </c>
      <c r="R16" s="1">
        <f t="shared" si="5"/>
        <v>598.80239520958082</v>
      </c>
    </row>
    <row r="17" spans="1:18" x14ac:dyDescent="0.25">
      <c r="A17">
        <v>11</v>
      </c>
      <c r="B17" s="4">
        <v>1</v>
      </c>
      <c r="C17" s="4">
        <v>0</v>
      </c>
      <c r="D17" s="4">
        <v>1</v>
      </c>
      <c r="E17" s="4">
        <v>1</v>
      </c>
      <c r="F17" s="4"/>
      <c r="G17" s="4">
        <f t="shared" si="0"/>
        <v>6.6666666666666664E-4</v>
      </c>
      <c r="H17" s="4">
        <f t="shared" si="0"/>
        <v>0</v>
      </c>
      <c r="I17" s="4">
        <f t="shared" si="0"/>
        <v>1.4705882352941176E-3</v>
      </c>
      <c r="J17" s="4">
        <f t="shared" si="0"/>
        <v>1.7857142857142857E-3</v>
      </c>
      <c r="K17" s="4"/>
      <c r="L17" s="4">
        <f t="shared" si="2"/>
        <v>254.90896108532667</v>
      </c>
      <c r="M17" s="4">
        <f t="shared" si="3"/>
        <v>200</v>
      </c>
      <c r="N17" s="4">
        <f t="shared" si="4"/>
        <v>112.07031863129806</v>
      </c>
      <c r="O17" s="4"/>
      <c r="P17" s="5">
        <f t="shared" si="1"/>
        <v>2.27</v>
      </c>
      <c r="Q17" s="4">
        <v>11</v>
      </c>
      <c r="R17" s="6">
        <f t="shared" si="5"/>
        <v>881.05726872246692</v>
      </c>
    </row>
    <row r="18" spans="1:18" x14ac:dyDescent="0.25">
      <c r="A18">
        <v>12</v>
      </c>
      <c r="B18">
        <v>1</v>
      </c>
      <c r="C18">
        <v>1</v>
      </c>
      <c r="D18">
        <v>0</v>
      </c>
      <c r="E18">
        <v>0</v>
      </c>
      <c r="G18">
        <f t="shared" si="0"/>
        <v>6.6666666666666664E-4</v>
      </c>
      <c r="H18">
        <f t="shared" si="0"/>
        <v>1E-3</v>
      </c>
      <c r="I18">
        <f t="shared" si="0"/>
        <v>0</v>
      </c>
      <c r="J18">
        <f t="shared" si="0"/>
        <v>0</v>
      </c>
      <c r="L18">
        <f t="shared" si="2"/>
        <v>600</v>
      </c>
      <c r="M18">
        <f t="shared" si="3"/>
        <v>200</v>
      </c>
      <c r="N18">
        <f t="shared" si="4"/>
        <v>150</v>
      </c>
      <c r="P18" s="5">
        <f t="shared" si="1"/>
        <v>4</v>
      </c>
      <c r="Q18">
        <v>12</v>
      </c>
      <c r="R18" s="1">
        <f t="shared" si="5"/>
        <v>500</v>
      </c>
    </row>
    <row r="19" spans="1:18" x14ac:dyDescent="0.25">
      <c r="A19">
        <v>13</v>
      </c>
      <c r="B19" s="4">
        <v>1</v>
      </c>
      <c r="C19" s="4">
        <v>1</v>
      </c>
      <c r="D19" s="4">
        <v>0</v>
      </c>
      <c r="E19" s="4">
        <v>1</v>
      </c>
      <c r="F19" s="4"/>
      <c r="G19" s="4">
        <f t="shared" si="0"/>
        <v>6.6666666666666664E-4</v>
      </c>
      <c r="H19" s="4">
        <f t="shared" si="0"/>
        <v>1E-3</v>
      </c>
      <c r="I19" s="4">
        <f t="shared" si="0"/>
        <v>0</v>
      </c>
      <c r="J19" s="4">
        <f t="shared" si="0"/>
        <v>1.7857142857142857E-3</v>
      </c>
      <c r="K19" s="4"/>
      <c r="L19" s="4">
        <f t="shared" si="2"/>
        <v>289.65517241379308</v>
      </c>
      <c r="M19" s="4">
        <f t="shared" si="3"/>
        <v>200</v>
      </c>
      <c r="N19" s="4">
        <f t="shared" si="4"/>
        <v>118.30985915492957</v>
      </c>
      <c r="O19" s="4"/>
      <c r="P19" s="5">
        <f t="shared" si="1"/>
        <v>2.4500000000000002</v>
      </c>
      <c r="Q19" s="4">
        <v>13</v>
      </c>
      <c r="R19" s="6">
        <f t="shared" si="5"/>
        <v>816.32653061224482</v>
      </c>
    </row>
    <row r="20" spans="1:18" x14ac:dyDescent="0.25">
      <c r="A20">
        <v>14</v>
      </c>
      <c r="B20">
        <v>1</v>
      </c>
      <c r="C20">
        <v>1</v>
      </c>
      <c r="D20">
        <v>1</v>
      </c>
      <c r="E20">
        <v>0</v>
      </c>
      <c r="G20">
        <f t="shared" si="0"/>
        <v>6.6666666666666664E-4</v>
      </c>
      <c r="H20">
        <f t="shared" si="0"/>
        <v>1E-3</v>
      </c>
      <c r="I20">
        <f t="shared" si="0"/>
        <v>1.4705882352941176E-3</v>
      </c>
      <c r="J20">
        <f t="shared" si="0"/>
        <v>0</v>
      </c>
      <c r="L20">
        <f t="shared" si="2"/>
        <v>318.75</v>
      </c>
      <c r="M20">
        <f t="shared" si="3"/>
        <v>200</v>
      </c>
      <c r="N20">
        <f t="shared" si="4"/>
        <v>122.89156626506023</v>
      </c>
      <c r="P20" s="5">
        <f t="shared" si="1"/>
        <v>2.59</v>
      </c>
      <c r="Q20">
        <v>14</v>
      </c>
      <c r="R20" s="1">
        <f t="shared" si="5"/>
        <v>772.20077220077224</v>
      </c>
    </row>
    <row r="21" spans="1:18" x14ac:dyDescent="0.25">
      <c r="A21">
        <v>15</v>
      </c>
      <c r="B21" s="4">
        <v>1</v>
      </c>
      <c r="C21" s="4">
        <v>1</v>
      </c>
      <c r="D21" s="4">
        <v>1</v>
      </c>
      <c r="E21" s="4">
        <v>1</v>
      </c>
      <c r="F21" s="4"/>
      <c r="G21" s="4">
        <f t="shared" si="0"/>
        <v>6.6666666666666664E-4</v>
      </c>
      <c r="H21" s="4">
        <f t="shared" si="0"/>
        <v>1E-3</v>
      </c>
      <c r="I21" s="4">
        <f t="shared" si="0"/>
        <v>1.4705882352941176E-3</v>
      </c>
      <c r="J21" s="4">
        <f t="shared" si="0"/>
        <v>1.7857142857142857E-3</v>
      </c>
      <c r="K21" s="4"/>
      <c r="L21" s="4">
        <f t="shared" si="2"/>
        <v>203.12944523470838</v>
      </c>
      <c r="M21" s="4">
        <f t="shared" si="3"/>
        <v>200</v>
      </c>
      <c r="N21" s="4">
        <f t="shared" si="4"/>
        <v>100.77628793225124</v>
      </c>
      <c r="O21" s="4"/>
      <c r="P21" s="5">
        <f t="shared" si="1"/>
        <v>2.02</v>
      </c>
      <c r="Q21" s="4">
        <v>15</v>
      </c>
      <c r="R21" s="6">
        <f t="shared" si="5"/>
        <v>990.09900990099004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FC061-23D0-40B8-BFCA-2B0991513C23}">
  <sheetPr>
    <pageSetUpPr fitToPage="1"/>
  </sheetPr>
  <dimension ref="B2:K46"/>
  <sheetViews>
    <sheetView zoomScaleNormal="100" workbookViewId="0">
      <selection activeCell="D2" sqref="D2"/>
    </sheetView>
  </sheetViews>
  <sheetFormatPr defaultRowHeight="15" x14ac:dyDescent="0.25"/>
  <cols>
    <col min="2" max="2" width="12.7109375" customWidth="1"/>
    <col min="3" max="3" width="9.140625" customWidth="1"/>
    <col min="4" max="4" width="14.7109375" customWidth="1"/>
    <col min="5" max="5" width="13.5703125" customWidth="1"/>
    <col min="21" max="21" width="10.7109375" customWidth="1"/>
    <col min="22" max="22" width="12" customWidth="1"/>
  </cols>
  <sheetData>
    <row r="2" spans="2:11" x14ac:dyDescent="0.25">
      <c r="C2" t="s">
        <v>7</v>
      </c>
      <c r="D2" s="2">
        <v>2010</v>
      </c>
      <c r="E2" t="s">
        <v>6</v>
      </c>
    </row>
    <row r="4" spans="2:11" x14ac:dyDescent="0.25">
      <c r="B4" t="s">
        <v>3</v>
      </c>
    </row>
    <row r="5" spans="2:11" x14ac:dyDescent="0.25">
      <c r="B5" t="s">
        <v>1</v>
      </c>
      <c r="C5" t="s">
        <v>0</v>
      </c>
      <c r="D5" t="s">
        <v>4</v>
      </c>
      <c r="E5" t="s">
        <v>5</v>
      </c>
      <c r="F5" t="s">
        <v>2</v>
      </c>
    </row>
    <row r="6" spans="2:11" x14ac:dyDescent="0.25">
      <c r="B6">
        <v>4</v>
      </c>
      <c r="C6">
        <f xml:space="preserve"> ROUNDUP(10 ^ B6, 0)</f>
        <v>10000</v>
      </c>
      <c r="D6">
        <v>1530</v>
      </c>
      <c r="E6">
        <f t="shared" ref="E6:E46" si="0">20*LOG10(D6 / $D$2)</f>
        <v>-2.3700925320578019</v>
      </c>
      <c r="F6">
        <v>-47</v>
      </c>
    </row>
    <row r="7" spans="2:11" x14ac:dyDescent="0.25">
      <c r="B7">
        <f t="shared" ref="B6:B12" si="1">B6 + (1/12)</f>
        <v>4.083333333333333</v>
      </c>
      <c r="C7">
        <f t="shared" ref="C7:C60" si="2" xml:space="preserve"> ROUNDUP(10 ^ B7, 0)</f>
        <v>12116</v>
      </c>
      <c r="D7" s="1">
        <v>1650</v>
      </c>
      <c r="E7">
        <f t="shared" si="0"/>
        <v>-1.7142422641316513</v>
      </c>
      <c r="F7">
        <v>-40</v>
      </c>
    </row>
    <row r="8" spans="2:11" x14ac:dyDescent="0.25">
      <c r="B8">
        <f t="shared" si="1"/>
        <v>4.1666666666666661</v>
      </c>
      <c r="C8">
        <f t="shared" si="2"/>
        <v>14678</v>
      </c>
      <c r="D8" s="1">
        <v>1750</v>
      </c>
      <c r="E8">
        <f t="shared" si="0"/>
        <v>-1.2031601746838883</v>
      </c>
      <c r="F8">
        <v>-34</v>
      </c>
    </row>
    <row r="9" spans="2:11" x14ac:dyDescent="0.25">
      <c r="B9">
        <f t="shared" si="1"/>
        <v>4.2499999999999991</v>
      </c>
      <c r="C9">
        <f t="shared" si="2"/>
        <v>17783</v>
      </c>
      <c r="D9" s="1">
        <v>1810</v>
      </c>
      <c r="E9">
        <f t="shared" si="0"/>
        <v>-0.91034965102608711</v>
      </c>
      <c r="F9">
        <v>-29</v>
      </c>
      <c r="K9" s="1"/>
    </row>
    <row r="10" spans="2:11" x14ac:dyDescent="0.25">
      <c r="B10">
        <f t="shared" si="1"/>
        <v>4.3333333333333321</v>
      </c>
      <c r="C10">
        <f t="shared" si="2"/>
        <v>21545</v>
      </c>
      <c r="D10" s="1">
        <v>1870</v>
      </c>
      <c r="E10">
        <f t="shared" si="0"/>
        <v>-0.62708901767979819</v>
      </c>
      <c r="F10">
        <v>-24</v>
      </c>
      <c r="K10" s="1"/>
    </row>
    <row r="11" spans="2:11" x14ac:dyDescent="0.25">
      <c r="B11">
        <f t="shared" si="1"/>
        <v>4.4166666666666652</v>
      </c>
      <c r="C11">
        <f t="shared" si="2"/>
        <v>26102</v>
      </c>
      <c r="D11" s="1">
        <v>1910</v>
      </c>
      <c r="E11">
        <f t="shared" si="0"/>
        <v>-0.44325380345522664</v>
      </c>
      <c r="F11">
        <v>-20</v>
      </c>
      <c r="K11" s="1"/>
    </row>
    <row r="12" spans="2:11" x14ac:dyDescent="0.25">
      <c r="B12">
        <f t="shared" si="1"/>
        <v>4.4999999999999982</v>
      </c>
      <c r="C12">
        <f t="shared" si="2"/>
        <v>31623</v>
      </c>
      <c r="D12" s="1">
        <v>1950</v>
      </c>
      <c r="E12">
        <f t="shared" si="0"/>
        <v>-0.26322892115941698</v>
      </c>
      <c r="F12">
        <v>-16</v>
      </c>
      <c r="K12" s="1"/>
    </row>
    <row r="13" spans="2:11" x14ac:dyDescent="0.25">
      <c r="B13">
        <f>B12 + (1/12)</f>
        <v>4.5833333333333313</v>
      </c>
      <c r="C13">
        <f t="shared" si="2"/>
        <v>38312</v>
      </c>
      <c r="D13" s="1">
        <v>1970</v>
      </c>
      <c r="E13">
        <f t="shared" si="0"/>
        <v>-0.17459662517791907</v>
      </c>
      <c r="F13">
        <v>-13</v>
      </c>
      <c r="K13" s="1"/>
    </row>
    <row r="14" spans="2:11" x14ac:dyDescent="0.25">
      <c r="B14">
        <f t="shared" ref="B14:B26" si="3">B13 + (1/12)</f>
        <v>4.6666666666666643</v>
      </c>
      <c r="C14">
        <f t="shared" si="2"/>
        <v>46416</v>
      </c>
      <c r="D14" s="1">
        <v>1990</v>
      </c>
      <c r="E14">
        <f t="shared" si="0"/>
        <v>-8.6859620215644029E-2</v>
      </c>
      <c r="F14">
        <v>-10</v>
      </c>
      <c r="K14" s="1"/>
    </row>
    <row r="15" spans="2:11" x14ac:dyDescent="0.25">
      <c r="B15">
        <f t="shared" si="3"/>
        <v>4.7499999999999973</v>
      </c>
      <c r="C15">
        <f t="shared" si="2"/>
        <v>56235</v>
      </c>
      <c r="D15" s="1">
        <v>1990</v>
      </c>
      <c r="E15">
        <f t="shared" si="0"/>
        <v>-8.6859620215644029E-2</v>
      </c>
      <c r="F15">
        <v>-8</v>
      </c>
      <c r="K15" s="1"/>
    </row>
    <row r="16" spans="2:11" x14ac:dyDescent="0.25">
      <c r="B16">
        <f t="shared" si="3"/>
        <v>4.8333333333333304</v>
      </c>
      <c r="C16">
        <f t="shared" si="2"/>
        <v>68130</v>
      </c>
      <c r="D16" s="1">
        <v>2010</v>
      </c>
      <c r="E16">
        <f t="shared" si="0"/>
        <v>0</v>
      </c>
      <c r="F16">
        <v>-7</v>
      </c>
      <c r="K16" s="1"/>
    </row>
    <row r="17" spans="2:11" x14ac:dyDescent="0.25">
      <c r="B17">
        <f t="shared" si="3"/>
        <v>4.9166666666666634</v>
      </c>
      <c r="C17">
        <f t="shared" si="2"/>
        <v>82541</v>
      </c>
      <c r="D17" s="1">
        <v>2010</v>
      </c>
      <c r="E17">
        <f t="shared" si="0"/>
        <v>0</v>
      </c>
      <c r="F17">
        <v>-5</v>
      </c>
      <c r="K17" s="1"/>
    </row>
    <row r="18" spans="2:11" x14ac:dyDescent="0.25">
      <c r="B18">
        <f t="shared" si="3"/>
        <v>4.9999999999999964</v>
      </c>
      <c r="C18">
        <f t="shared" si="2"/>
        <v>100000</v>
      </c>
      <c r="D18" s="1">
        <v>2010</v>
      </c>
      <c r="E18">
        <f t="shared" si="0"/>
        <v>0</v>
      </c>
      <c r="F18">
        <v>-4</v>
      </c>
      <c r="K18" s="1"/>
    </row>
    <row r="19" spans="2:11" x14ac:dyDescent="0.25">
      <c r="B19">
        <f t="shared" si="3"/>
        <v>5.0833333333333295</v>
      </c>
      <c r="C19">
        <f t="shared" si="2"/>
        <v>121153</v>
      </c>
      <c r="D19" s="1">
        <v>2010</v>
      </c>
      <c r="E19">
        <f t="shared" si="0"/>
        <v>0</v>
      </c>
      <c r="F19">
        <v>-2</v>
      </c>
      <c r="K19" s="1"/>
    </row>
    <row r="20" spans="2:11" x14ac:dyDescent="0.25">
      <c r="B20">
        <f t="shared" si="3"/>
        <v>5.1666666666666625</v>
      </c>
      <c r="C20">
        <f t="shared" si="2"/>
        <v>146780</v>
      </c>
      <c r="D20" s="1">
        <v>2010</v>
      </c>
      <c r="E20">
        <f t="shared" si="0"/>
        <v>0</v>
      </c>
      <c r="F20">
        <v>0</v>
      </c>
      <c r="K20" s="1"/>
    </row>
    <row r="21" spans="2:11" x14ac:dyDescent="0.25">
      <c r="B21">
        <f t="shared" si="3"/>
        <v>5.2499999999999956</v>
      </c>
      <c r="C21">
        <f t="shared" si="2"/>
        <v>177828</v>
      </c>
      <c r="D21" s="1">
        <v>2010</v>
      </c>
      <c r="E21">
        <f t="shared" si="0"/>
        <v>0</v>
      </c>
      <c r="F21">
        <v>1</v>
      </c>
      <c r="K21" s="1"/>
    </row>
    <row r="22" spans="2:11" x14ac:dyDescent="0.25">
      <c r="B22">
        <f t="shared" si="3"/>
        <v>5.3333333333333286</v>
      </c>
      <c r="C22">
        <f t="shared" si="2"/>
        <v>215444</v>
      </c>
      <c r="D22" s="1">
        <v>2010</v>
      </c>
      <c r="E22">
        <f t="shared" si="0"/>
        <v>0</v>
      </c>
      <c r="F22">
        <v>3</v>
      </c>
      <c r="K22" s="1"/>
    </row>
    <row r="23" spans="2:11" x14ac:dyDescent="0.25">
      <c r="B23">
        <f t="shared" si="3"/>
        <v>5.4166666666666616</v>
      </c>
      <c r="C23">
        <f t="shared" si="2"/>
        <v>261016</v>
      </c>
      <c r="D23" s="1">
        <v>2010</v>
      </c>
      <c r="E23">
        <f t="shared" si="0"/>
        <v>0</v>
      </c>
      <c r="F23">
        <v>4</v>
      </c>
      <c r="K23" s="1"/>
    </row>
    <row r="24" spans="2:11" x14ac:dyDescent="0.25">
      <c r="B24">
        <f t="shared" si="3"/>
        <v>5.4999999999999947</v>
      </c>
      <c r="C24">
        <f t="shared" si="2"/>
        <v>316228</v>
      </c>
      <c r="D24" s="1">
        <v>2010</v>
      </c>
      <c r="E24">
        <f t="shared" si="0"/>
        <v>0</v>
      </c>
      <c r="F24">
        <v>6</v>
      </c>
      <c r="K24" s="1"/>
    </row>
    <row r="25" spans="2:11" x14ac:dyDescent="0.25">
      <c r="B25">
        <f t="shared" si="3"/>
        <v>5.5833333333333277</v>
      </c>
      <c r="C25">
        <f t="shared" si="2"/>
        <v>383119</v>
      </c>
      <c r="D25" s="1">
        <v>2010</v>
      </c>
      <c r="E25">
        <f t="shared" si="0"/>
        <v>0</v>
      </c>
      <c r="F25">
        <v>8</v>
      </c>
      <c r="K25" s="1"/>
    </row>
    <row r="26" spans="2:11" x14ac:dyDescent="0.25">
      <c r="B26">
        <f t="shared" si="3"/>
        <v>5.6666666666666607</v>
      </c>
      <c r="C26">
        <f t="shared" si="2"/>
        <v>464159</v>
      </c>
      <c r="D26" s="1">
        <v>2010</v>
      </c>
      <c r="E26">
        <f t="shared" si="0"/>
        <v>0</v>
      </c>
      <c r="F26">
        <v>9</v>
      </c>
      <c r="K26" s="1"/>
    </row>
    <row r="27" spans="2:11" x14ac:dyDescent="0.25">
      <c r="B27">
        <f>B26 + (1/12)</f>
        <v>5.7499999999999938</v>
      </c>
      <c r="C27">
        <f t="shared" si="2"/>
        <v>562342</v>
      </c>
      <c r="D27">
        <v>2010</v>
      </c>
      <c r="E27">
        <f t="shared" si="0"/>
        <v>0</v>
      </c>
      <c r="F27">
        <v>11</v>
      </c>
      <c r="K27" s="1"/>
    </row>
    <row r="28" spans="2:11" x14ac:dyDescent="0.25">
      <c r="B28">
        <f t="shared" ref="B28:B46" si="4">B27 + (1/12)</f>
        <v>5.8333333333333268</v>
      </c>
      <c r="C28">
        <f t="shared" si="2"/>
        <v>681293</v>
      </c>
      <c r="D28">
        <v>1990</v>
      </c>
      <c r="E28">
        <f t="shared" si="0"/>
        <v>-8.6859620215644029E-2</v>
      </c>
      <c r="F28">
        <v>14</v>
      </c>
      <c r="K28" s="1"/>
    </row>
    <row r="29" spans="2:11" x14ac:dyDescent="0.25">
      <c r="B29">
        <f t="shared" si="4"/>
        <v>5.9166666666666599</v>
      </c>
      <c r="C29">
        <f t="shared" si="2"/>
        <v>825405</v>
      </c>
      <c r="D29">
        <v>1990</v>
      </c>
      <c r="E29">
        <f t="shared" si="0"/>
        <v>-8.6859620215644029E-2</v>
      </c>
      <c r="F29">
        <v>17</v>
      </c>
    </row>
    <row r="30" spans="2:11" x14ac:dyDescent="0.25">
      <c r="B30">
        <f t="shared" si="4"/>
        <v>5.9999999999999929</v>
      </c>
      <c r="C30">
        <f t="shared" si="2"/>
        <v>1000000</v>
      </c>
      <c r="D30">
        <v>1970</v>
      </c>
      <c r="E30">
        <f t="shared" si="0"/>
        <v>-0.17459662517791907</v>
      </c>
      <c r="F30">
        <v>20</v>
      </c>
    </row>
    <row r="31" spans="2:11" x14ac:dyDescent="0.25">
      <c r="B31">
        <f t="shared" si="4"/>
        <v>6.0833333333333259</v>
      </c>
      <c r="C31">
        <f t="shared" si="2"/>
        <v>1211528</v>
      </c>
      <c r="D31">
        <v>1950</v>
      </c>
      <c r="E31">
        <f t="shared" si="0"/>
        <v>-0.26322892115941698</v>
      </c>
      <c r="F31">
        <v>24</v>
      </c>
    </row>
    <row r="32" spans="2:11" x14ac:dyDescent="0.25">
      <c r="B32">
        <f t="shared" si="4"/>
        <v>6.166666666666659</v>
      </c>
      <c r="C32">
        <f t="shared" si="2"/>
        <v>1467800</v>
      </c>
      <c r="D32">
        <v>1930</v>
      </c>
      <c r="E32">
        <f t="shared" si="0"/>
        <v>-0.35277496825430255</v>
      </c>
      <c r="F32">
        <v>30</v>
      </c>
    </row>
    <row r="33" spans="2:6" x14ac:dyDescent="0.25">
      <c r="B33">
        <f t="shared" si="4"/>
        <v>6.249999999999992</v>
      </c>
      <c r="C33">
        <f t="shared" si="2"/>
        <v>1778280</v>
      </c>
      <c r="D33">
        <v>1910</v>
      </c>
      <c r="E33">
        <f t="shared" si="0"/>
        <v>-0.44325380345522664</v>
      </c>
      <c r="F33">
        <v>35</v>
      </c>
    </row>
    <row r="34" spans="2:6" x14ac:dyDescent="0.25">
      <c r="B34">
        <f t="shared" si="4"/>
        <v>6.333333333333325</v>
      </c>
      <c r="C34">
        <f t="shared" si="2"/>
        <v>2154435</v>
      </c>
      <c r="D34">
        <v>1870</v>
      </c>
      <c r="E34">
        <f t="shared" si="0"/>
        <v>-0.62708901767979819</v>
      </c>
      <c r="F34">
        <v>43</v>
      </c>
    </row>
    <row r="35" spans="2:6" x14ac:dyDescent="0.25">
      <c r="B35">
        <f t="shared" si="4"/>
        <v>6.4166666666666581</v>
      </c>
      <c r="C35">
        <f t="shared" si="2"/>
        <v>2610158</v>
      </c>
      <c r="D35">
        <v>1810</v>
      </c>
      <c r="E35">
        <f t="shared" si="0"/>
        <v>-0.91034965102608711</v>
      </c>
      <c r="F35">
        <v>49</v>
      </c>
    </row>
    <row r="36" spans="2:6" x14ac:dyDescent="0.25">
      <c r="B36">
        <f t="shared" si="4"/>
        <v>6.4999999999999911</v>
      </c>
      <c r="C36">
        <f t="shared" si="2"/>
        <v>3162278</v>
      </c>
      <c r="D36">
        <v>1750</v>
      </c>
      <c r="E36">
        <f t="shared" si="0"/>
        <v>-1.2031601746838883</v>
      </c>
      <c r="F36">
        <v>60</v>
      </c>
    </row>
    <row r="37" spans="2:6" x14ac:dyDescent="0.25">
      <c r="B37">
        <f t="shared" si="4"/>
        <v>6.5833333333333242</v>
      </c>
      <c r="C37">
        <f t="shared" si="2"/>
        <v>3831187</v>
      </c>
      <c r="D37">
        <v>1710</v>
      </c>
      <c r="E37">
        <f t="shared" si="0"/>
        <v>-1.4039989405667006</v>
      </c>
      <c r="F37">
        <v>68</v>
      </c>
    </row>
    <row r="38" spans="2:6" x14ac:dyDescent="0.25">
      <c r="B38">
        <f t="shared" si="4"/>
        <v>6.6666666666666572</v>
      </c>
      <c r="C38">
        <f t="shared" si="2"/>
        <v>4641589</v>
      </c>
      <c r="D38">
        <v>1650</v>
      </c>
      <c r="E38">
        <f t="shared" si="0"/>
        <v>-1.7142422641316513</v>
      </c>
      <c r="F38">
        <v>80</v>
      </c>
    </row>
    <row r="39" spans="2:6" x14ac:dyDescent="0.25">
      <c r="B39">
        <f t="shared" si="4"/>
        <v>6.7499999999999902</v>
      </c>
      <c r="C39">
        <f t="shared" si="2"/>
        <v>5623414</v>
      </c>
      <c r="D39">
        <v>1650</v>
      </c>
      <c r="E39">
        <f t="shared" si="0"/>
        <v>-1.7142422641316513</v>
      </c>
      <c r="F39">
        <v>95</v>
      </c>
    </row>
    <row r="40" spans="2:6" x14ac:dyDescent="0.25">
      <c r="B40">
        <f t="shared" si="4"/>
        <v>6.8333333333333233</v>
      </c>
      <c r="C40">
        <f t="shared" si="2"/>
        <v>6812921</v>
      </c>
      <c r="D40">
        <v>1730</v>
      </c>
      <c r="E40">
        <f t="shared" si="0"/>
        <v>-1.3029990858338694</v>
      </c>
      <c r="F40">
        <v>115</v>
      </c>
    </row>
    <row r="41" spans="2:6" x14ac:dyDescent="0.25">
      <c r="B41">
        <f t="shared" si="4"/>
        <v>6.9166666666666563</v>
      </c>
      <c r="C41">
        <f t="shared" si="2"/>
        <v>8254042</v>
      </c>
      <c r="D41">
        <v>1890</v>
      </c>
      <c r="E41">
        <f t="shared" si="0"/>
        <v>-0.5346850649448941</v>
      </c>
      <c r="F41">
        <v>146</v>
      </c>
    </row>
    <row r="42" spans="2:6" x14ac:dyDescent="0.25">
      <c r="B42">
        <f t="shared" si="4"/>
        <v>6.9999999999999893</v>
      </c>
      <c r="C42">
        <f t="shared" si="2"/>
        <v>10000000</v>
      </c>
      <c r="D42">
        <v>1850</v>
      </c>
      <c r="E42">
        <f t="shared" si="0"/>
        <v>-0.72048658034950108</v>
      </c>
      <c r="F42">
        <v>-170</v>
      </c>
    </row>
    <row r="43" spans="2:6" x14ac:dyDescent="0.25">
      <c r="B43">
        <f t="shared" si="4"/>
        <v>7.0833333333333224</v>
      </c>
      <c r="C43">
        <f t="shared" si="2"/>
        <v>12115277</v>
      </c>
      <c r="D43">
        <v>1690</v>
      </c>
      <c r="E43">
        <f t="shared" si="0"/>
        <v>-1.5061870561363073</v>
      </c>
      <c r="F43">
        <v>-117</v>
      </c>
    </row>
    <row r="44" spans="2:6" x14ac:dyDescent="0.25">
      <c r="B44">
        <f t="shared" si="4"/>
        <v>7.1666666666666554</v>
      </c>
      <c r="C44">
        <f t="shared" si="2"/>
        <v>14677993</v>
      </c>
      <c r="D44">
        <v>820</v>
      </c>
      <c r="E44">
        <f t="shared" si="0"/>
        <v>-7.7876441007354451</v>
      </c>
      <c r="F44">
        <v>33</v>
      </c>
    </row>
    <row r="45" spans="2:6" x14ac:dyDescent="0.25">
      <c r="B45">
        <f t="shared" si="4"/>
        <v>7.2499999999999885</v>
      </c>
      <c r="C45">
        <f t="shared" si="2"/>
        <v>17782795</v>
      </c>
      <c r="D45">
        <v>48</v>
      </c>
      <c r="E45">
        <f t="shared" si="0"/>
        <v>-32.43909640089803</v>
      </c>
      <c r="F45">
        <v>60</v>
      </c>
    </row>
    <row r="46" spans="2:6" x14ac:dyDescent="0.25">
      <c r="B46">
        <f t="shared" si="4"/>
        <v>7.3333333333333215</v>
      </c>
      <c r="C46">
        <f t="shared" si="2"/>
        <v>21544347</v>
      </c>
      <c r="D46">
        <v>32</v>
      </c>
      <c r="E46">
        <f t="shared" si="0"/>
        <v>-35.960921582011657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Gain Setting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Inns</dc:creator>
  <cp:lastModifiedBy>Simon Inns</cp:lastModifiedBy>
  <cp:lastPrinted>2018-06-14T14:43:03Z</cp:lastPrinted>
  <dcterms:created xsi:type="dcterms:W3CDTF">2018-06-14T09:14:21Z</dcterms:created>
  <dcterms:modified xsi:type="dcterms:W3CDTF">2018-06-14T15:40:47Z</dcterms:modified>
</cp:coreProperties>
</file>