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munityFirnThesis\CommunityFirnThesis\Python\Optimization\data\NGRIP\"/>
    </mc:Choice>
  </mc:AlternateContent>
  <xr:revisionPtr revIDLastSave="0" documentId="13_ncr:1_{0CEE4093-0CDE-4CF0-B52B-4982BDF30000}" xr6:coauthVersionLast="47" xr6:coauthVersionMax="47" xr10:uidLastSave="{00000000-0000-0000-0000-000000000000}"/>
  <bookViews>
    <workbookView xWindow="-120" yWindow="-120" windowWidth="29040" windowHeight="16440" xr2:uid="{98BEE294-1FF1-40E1-B0B5-645F04042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17" i="1"/>
  <c r="G18" i="1"/>
  <c r="G16" i="1"/>
  <c r="F17" i="1"/>
  <c r="F18" i="1"/>
  <c r="F16" i="1"/>
  <c r="D16" i="1"/>
  <c r="C16" i="1"/>
  <c r="C17" i="1"/>
  <c r="C18" i="1"/>
  <c r="D18" i="1" s="1"/>
  <c r="E10" i="1"/>
  <c r="F10" i="1"/>
  <c r="E8" i="1"/>
  <c r="F8" i="1"/>
  <c r="G10" i="1"/>
  <c r="G8" i="1"/>
  <c r="H8" i="1"/>
  <c r="I1" i="1"/>
  <c r="J1" i="1"/>
  <c r="E1" i="1"/>
  <c r="H10" i="1"/>
  <c r="H22" i="1"/>
  <c r="G22" i="1"/>
  <c r="G19" i="1"/>
  <c r="I2" i="1"/>
  <c r="J2" i="1"/>
  <c r="E2" i="1"/>
  <c r="A1" i="1"/>
  <c r="D17" i="1" l="1"/>
  <c r="C12" i="1"/>
</calcChain>
</file>

<file path=xl/sharedStrings.xml><?xml version="1.0" encoding="utf-8"?>
<sst xmlns="http://schemas.openxmlformats.org/spreadsheetml/2006/main" count="5" uniqueCount="3">
  <si>
    <t>Omega</t>
  </si>
  <si>
    <t>pm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</si>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</sst>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36F8-7A51-4A81-AF98-BAC65C7FED0C}">
  <dimension ref="A1:P22"/>
  <sheetViews>
    <sheetView tabSelected="1" workbookViewId="0">
      <selection activeCell="C12" sqref="C12"/>
    </sheetView>
  </sheetViews>
  <sheetFormatPr defaultRowHeight="15" x14ac:dyDescent="0.25"/>
  <cols>
    <col min="2" max="2" width="12" bestFit="1" customWidth="1"/>
    <col min="3" max="3" width="11" bestFit="1" customWidth="1"/>
  </cols>
  <sheetData>
    <row r="1" spans="1:10" x14ac:dyDescent="0.25">
      <c r="A1">
        <f>A2+273.15</f>
        <v>243.14999999999998</v>
      </c>
      <c r="E1">
        <f>26.08-(3952/A1)</f>
        <v>9.8266584412913822</v>
      </c>
      <c r="H1" t="s">
        <v>0</v>
      </c>
      <c r="I1">
        <f>E1/A1*1000</f>
        <v>40.413976727499005</v>
      </c>
      <c r="J1">
        <f>I1*0.001</f>
        <v>4.0413976727499003E-2</v>
      </c>
    </row>
    <row r="2" spans="1:10" x14ac:dyDescent="0.25">
      <c r="A2">
        <v>-30</v>
      </c>
      <c r="E2">
        <f>26.08-(3952/A2)</f>
        <v>157.81333333333333</v>
      </c>
      <c r="I2">
        <f>E2/A2*1000</f>
        <v>-5260.4444444444443</v>
      </c>
      <c r="J2">
        <f>I2*0.001</f>
        <v>-5.2604444444444445</v>
      </c>
    </row>
    <row r="7" spans="1:10" x14ac:dyDescent="0.25">
      <c r="B7">
        <v>6.0000000000000001E-3</v>
      </c>
    </row>
    <row r="8" spans="1:10" x14ac:dyDescent="0.25">
      <c r="E8">
        <f>1.01*G8</f>
        <v>3.9793999999999996E-2</v>
      </c>
      <c r="F8">
        <f>0.99*G8</f>
        <v>3.9005999999999999E-2</v>
      </c>
      <c r="G8">
        <f>H8</f>
        <v>3.9399999999999998E-2</v>
      </c>
      <c r="H8">
        <f>4* 0.00985</f>
        <v>3.9399999999999998E-2</v>
      </c>
      <c r="I8" t="s">
        <v>1</v>
      </c>
      <c r="J8">
        <v>1</v>
      </c>
    </row>
    <row r="10" spans="1:10" x14ac:dyDescent="0.25">
      <c r="E10">
        <f t="shared" ref="E9:E10" si="0">1.01*G10</f>
        <v>1.4846999999999999E-2</v>
      </c>
      <c r="F10">
        <f t="shared" ref="F9:F10" si="1">0.99*G10</f>
        <v>1.4553E-2</v>
      </c>
      <c r="G10">
        <f>H10</f>
        <v>1.47E-2</v>
      </c>
      <c r="H10">
        <f>0.0147</f>
        <v>1.47E-2</v>
      </c>
      <c r="I10" t="s">
        <v>1</v>
      </c>
      <c r="J10">
        <v>3</v>
      </c>
    </row>
    <row r="12" spans="1:10" x14ac:dyDescent="0.25">
      <c r="B12">
        <f>1/(G10-G8/4)^2*0.006^2 + 1/(4*G10-G8)^2 *B7^2</f>
        <v>1.6261026676586248</v>
      </c>
      <c r="C12">
        <f>SQRT(B12)</f>
        <v>1.2751873068920601</v>
      </c>
      <c r="I12" s="1">
        <v>1.47E-2</v>
      </c>
    </row>
    <row r="16" spans="1:10" x14ac:dyDescent="0.25">
      <c r="C16">
        <f>1/(G10-G8/4)^2*0.006^2 + 1/(4*G10-G8)^2 *B7^2</f>
        <v>1.6261026676586248</v>
      </c>
      <c r="D16">
        <f>SQRT(C16)</f>
        <v>1.2751873068920601</v>
      </c>
      <c r="F16">
        <f>(D16-D$16)/D$16</f>
        <v>0</v>
      </c>
      <c r="G16">
        <f>F16*100</f>
        <v>0</v>
      </c>
    </row>
    <row r="17" spans="3:16" x14ac:dyDescent="0.25">
      <c r="C17">
        <f>1/(F10-F8/4)^2*0.006^2 + 1/(4*F10-F8)^2 *B7^2</f>
        <v>1.6591191385150748</v>
      </c>
      <c r="D17">
        <f t="shared" ref="D17:D18" si="2">SQRT(C17)</f>
        <v>1.2880679867596565</v>
      </c>
      <c r="F17">
        <f t="shared" ref="F17:F18" si="3">(D17-D$16)/D$16</f>
        <v>1.0101010101010006E-2</v>
      </c>
      <c r="G17">
        <f t="shared" ref="G17:G18" si="4">F17*100</f>
        <v>1.0101010101010006</v>
      </c>
      <c r="I17">
        <v>1</v>
      </c>
      <c r="J17" t="s">
        <v>2</v>
      </c>
    </row>
    <row r="18" spans="3:16" x14ac:dyDescent="0.25">
      <c r="C18">
        <f>1/(E10-E8/4)^2*0.006^2 + 1/(4*E10-E8)^2 *B7^2</f>
        <v>1.594062021035805</v>
      </c>
      <c r="D18">
        <f t="shared" si="2"/>
        <v>1.2625616899921386</v>
      </c>
      <c r="F18">
        <f t="shared" si="3"/>
        <v>-9.9009900990099722E-3</v>
      </c>
      <c r="G18">
        <f t="shared" si="4"/>
        <v>-0.9900990099009972</v>
      </c>
      <c r="I18">
        <v>-1</v>
      </c>
      <c r="J18" t="s">
        <v>2</v>
      </c>
      <c r="P18" s="1">
        <v>3.9399999999999998E-2</v>
      </c>
    </row>
    <row r="19" spans="3:16" x14ac:dyDescent="0.25">
      <c r="G19">
        <f>8.656/A1-1232/A1^2</f>
        <v>1.4761130272785025E-2</v>
      </c>
    </row>
    <row r="22" spans="3:16" x14ac:dyDescent="0.25">
      <c r="G22">
        <f>0.004611*LOG(A1/113.65)</f>
        <v>1.5230355888510249E-3</v>
      </c>
      <c r="H22">
        <f>G22/A1*1000</f>
        <v>6.2637696436398313E-3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Holm</dc:creator>
  <cp:lastModifiedBy>Jesper Holm</cp:lastModifiedBy>
  <dcterms:created xsi:type="dcterms:W3CDTF">2023-05-13T06:52:41Z</dcterms:created>
  <dcterms:modified xsi:type="dcterms:W3CDTF">2023-05-21T05:33:56Z</dcterms:modified>
</cp:coreProperties>
</file>