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859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2" i="1" l="1"/>
  <c r="B21" i="1" l="1"/>
  <c r="F16" i="1" l="1"/>
  <c r="Q2" i="1"/>
  <c r="N5" i="1"/>
  <c r="P15" i="1"/>
  <c r="O15" i="1" s="1"/>
  <c r="P14" i="1"/>
  <c r="O14" i="1" s="1"/>
  <c r="P10" i="1"/>
  <c r="O10" i="1"/>
  <c r="N9" i="1"/>
  <c r="P9" i="1" s="1"/>
  <c r="O9" i="1" s="1"/>
  <c r="N6" i="1"/>
  <c r="N12" i="1" s="1"/>
  <c r="P12" i="1" s="1"/>
  <c r="O12" i="1" s="1"/>
  <c r="O2" i="1" l="1"/>
  <c r="P6" i="1"/>
  <c r="N8" i="1"/>
  <c r="P8" i="1" s="1"/>
  <c r="O8" i="1" s="1"/>
  <c r="N11" i="1"/>
  <c r="P11" i="1" s="1"/>
  <c r="O11" i="1" s="1"/>
  <c r="N7" i="1"/>
  <c r="P7" i="1" s="1"/>
  <c r="O7" i="1" s="1"/>
  <c r="N16" i="1"/>
  <c r="P16" i="1" s="1"/>
  <c r="O16" i="1" s="1"/>
  <c r="N13" i="1"/>
  <c r="P13" i="1" s="1"/>
  <c r="O13" i="1" s="1"/>
  <c r="K2" i="1"/>
  <c r="J5" i="1"/>
  <c r="J16" i="1" l="1"/>
  <c r="J6" i="1"/>
  <c r="L6" i="1" s="1"/>
  <c r="K9" i="1"/>
  <c r="K10" i="1"/>
  <c r="K14" i="1"/>
  <c r="K15" i="1"/>
  <c r="L9" i="1"/>
  <c r="L10" i="1"/>
  <c r="L14" i="1"/>
  <c r="L15" i="1"/>
  <c r="J12" i="1"/>
  <c r="L12" i="1" s="1"/>
  <c r="K12" i="1" s="1"/>
  <c r="J9" i="1"/>
  <c r="J7" i="1"/>
  <c r="L7" i="1" s="1"/>
  <c r="K7" i="1" s="1"/>
  <c r="J8" i="1" l="1"/>
  <c r="L8" i="1" s="1"/>
  <c r="K8" i="1" s="1"/>
  <c r="J13" i="1"/>
  <c r="L13" i="1" s="1"/>
  <c r="K13" i="1" s="1"/>
  <c r="L16" i="1"/>
  <c r="K16" i="1" s="1"/>
  <c r="J11" i="1"/>
  <c r="L11" i="1" s="1"/>
  <c r="K11" i="1" s="1"/>
  <c r="F11" i="1"/>
  <c r="H16" i="1" l="1"/>
  <c r="G16" i="1" s="1"/>
  <c r="B16" i="1"/>
  <c r="H15" i="1"/>
  <c r="H14" i="1"/>
  <c r="H13" i="1"/>
  <c r="H12" i="1"/>
  <c r="H11" i="1"/>
  <c r="G11" i="1" s="1"/>
  <c r="H10" i="1"/>
  <c r="H9" i="1"/>
  <c r="H8" i="1"/>
  <c r="H7" i="1"/>
  <c r="H6" i="1"/>
  <c r="H5" i="1"/>
  <c r="G15" i="1"/>
  <c r="G14" i="1"/>
  <c r="G13" i="1"/>
  <c r="G12" i="1"/>
  <c r="G10" i="1"/>
  <c r="G9" i="1"/>
  <c r="G8" i="1"/>
  <c r="G7" i="1"/>
  <c r="G6" i="1"/>
  <c r="G5" i="1"/>
  <c r="F9" i="1"/>
  <c r="F5" i="1"/>
  <c r="F6" i="1" s="1"/>
  <c r="F13" i="1" l="1"/>
  <c r="F8" i="1"/>
  <c r="F12" i="1"/>
  <c r="F7" i="1"/>
  <c r="C5" i="1"/>
  <c r="D5" i="1"/>
  <c r="C6" i="1"/>
  <c r="C7" i="1"/>
  <c r="C8" i="1"/>
  <c r="C9" i="1"/>
  <c r="C10" i="1"/>
  <c r="C11" i="1"/>
  <c r="C12" i="1"/>
  <c r="C13" i="1"/>
  <c r="C14" i="1"/>
  <c r="C15" i="1"/>
  <c r="C16" i="1"/>
  <c r="D7" i="1"/>
  <c r="D8" i="1"/>
  <c r="D9" i="1"/>
  <c r="D10" i="1"/>
  <c r="D11" i="1"/>
  <c r="D12" i="1"/>
  <c r="D13" i="1"/>
  <c r="D14" i="1"/>
  <c r="D15" i="1"/>
  <c r="D16" i="1"/>
  <c r="D6" i="1"/>
  <c r="B7" i="1"/>
  <c r="B5" i="1"/>
  <c r="B13" i="1"/>
  <c r="B12" i="1"/>
  <c r="B11" i="1"/>
  <c r="B9" i="1"/>
  <c r="B8" i="1"/>
  <c r="B6" i="1"/>
</calcChain>
</file>

<file path=xl/sharedStrings.xml><?xml version="1.0" encoding="utf-8"?>
<sst xmlns="http://schemas.openxmlformats.org/spreadsheetml/2006/main" count="31" uniqueCount="28">
  <si>
    <t xml:space="preserve"> BAT_CAP 4000 </t>
  </si>
  <si>
    <t xml:space="preserve"> PRESCALAR</t>
  </si>
  <si>
    <t xml:space="preserve"> R_SENSE </t>
  </si>
  <si>
    <t xml:space="preserve"> Q_LSB </t>
  </si>
  <si>
    <t xml:space="preserve"> FULL_BATTERY_ACR</t>
  </si>
  <si>
    <t xml:space="preserve"> LOW_BATTERY_ACR_H</t>
  </si>
  <si>
    <t xml:space="preserve"> LOW_BATTERY_ACR_L </t>
  </si>
  <si>
    <t xml:space="preserve"> FULL_VOLTAGE </t>
  </si>
  <si>
    <t xml:space="preserve"> SOC_25 </t>
  </si>
  <si>
    <t xml:space="preserve"> SOC_75 </t>
  </si>
  <si>
    <t xml:space="preserve"> SOC_50 </t>
  </si>
  <si>
    <t xml:space="preserve">INITIAL_SOC </t>
  </si>
  <si>
    <t xml:space="preserve"> INITIAL_ACR </t>
  </si>
  <si>
    <t>Define</t>
  </si>
  <si>
    <t>Decimal</t>
  </si>
  <si>
    <t>Hex</t>
  </si>
  <si>
    <t>Round value of Decimal</t>
  </si>
  <si>
    <t>New Board Value</t>
  </si>
  <si>
    <t>New calculation</t>
  </si>
  <si>
    <t>B1F8 = 4.17v</t>
  </si>
  <si>
    <t>high threshold</t>
  </si>
  <si>
    <t>low threshold</t>
  </si>
  <si>
    <t>B1</t>
  </si>
  <si>
    <t>4D50</t>
  </si>
  <si>
    <t xml:space="preserve">battery capacity </t>
  </si>
  <si>
    <t>Write ACR</t>
  </si>
  <si>
    <t>4ba</t>
  </si>
  <si>
    <t>4c0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</si>
</sst>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12" workbookViewId="0">
      <selection activeCell="B23" sqref="B23"/>
    </sheetView>
  </sheetViews>
  <sheetFormatPr defaultRowHeight="15" x14ac:dyDescent="0.25"/>
  <cols>
    <col min="1" max="1" width="20.85546875" customWidth="1"/>
    <col min="2" max="2" width="37.42578125" customWidth="1"/>
    <col min="3" max="3" width="9.140625" customWidth="1"/>
    <col min="4" max="4" width="17.28515625" customWidth="1"/>
    <col min="5" max="9" width="9.140625" customWidth="1"/>
  </cols>
  <sheetData>
    <row r="1" spans="1:17" x14ac:dyDescent="0.25">
      <c r="A1" t="s">
        <v>13</v>
      </c>
      <c r="B1" t="s">
        <v>14</v>
      </c>
      <c r="C1" t="s">
        <v>15</v>
      </c>
      <c r="D1" t="s">
        <v>16</v>
      </c>
      <c r="E1" s="2" t="s">
        <v>17</v>
      </c>
      <c r="F1" s="2"/>
      <c r="G1" s="2"/>
      <c r="H1" s="2"/>
      <c r="J1" s="1" t="s">
        <v>18</v>
      </c>
    </row>
    <row r="2" spans="1:17" x14ac:dyDescent="0.25">
      <c r="A2" t="s">
        <v>0</v>
      </c>
      <c r="B2">
        <v>4000</v>
      </c>
      <c r="F2">
        <v>4000</v>
      </c>
      <c r="J2">
        <v>4000</v>
      </c>
      <c r="K2">
        <f>J5*J6</f>
        <v>4818.8625000000002</v>
      </c>
      <c r="N2">
        <v>4000</v>
      </c>
      <c r="O2">
        <f>N5*N6</f>
        <v>4205.8</v>
      </c>
      <c r="Q2">
        <f>200 *N5</f>
        <v>42.500000000000007</v>
      </c>
    </row>
    <row r="3" spans="1:17" x14ac:dyDescent="0.25">
      <c r="A3" t="s">
        <v>1</v>
      </c>
      <c r="B3">
        <v>128</v>
      </c>
      <c r="F3">
        <v>128</v>
      </c>
      <c r="J3">
        <v>128</v>
      </c>
      <c r="N3">
        <v>128</v>
      </c>
    </row>
    <row r="4" spans="1:17" x14ac:dyDescent="0.25">
      <c r="A4" t="s">
        <v>2</v>
      </c>
      <c r="B4">
        <v>50</v>
      </c>
      <c r="F4">
        <v>20</v>
      </c>
      <c r="J4">
        <v>20</v>
      </c>
      <c r="N4">
        <v>20</v>
      </c>
    </row>
    <row r="5" spans="1:17" x14ac:dyDescent="0.25">
      <c r="A5" t="s">
        <v>3</v>
      </c>
      <c r="B5">
        <f>(0.085*(50/B4)*(B3/128))</f>
        <v>8.5000000000000006E-2</v>
      </c>
      <c r="C5" t="str">
        <f>DEC2HEX(B5)</f>
        <v>0</v>
      </c>
      <c r="D5">
        <f>ROUND(B5,0)</f>
        <v>0</v>
      </c>
      <c r="F5">
        <f>(0.085*(50/F4)*(F3/128))</f>
        <v>0.21250000000000002</v>
      </c>
      <c r="G5" t="str">
        <f>DEC2HEX(F5)</f>
        <v>0</v>
      </c>
      <c r="H5">
        <f>ROUND(F5,0)</f>
        <v>0</v>
      </c>
      <c r="J5">
        <f>(0.085*(50/J4)*(J3/128))</f>
        <v>0.21250000000000002</v>
      </c>
      <c r="K5" s="1"/>
      <c r="L5" s="1"/>
      <c r="N5">
        <f>(0.085*(50/N4)*(N3/128))</f>
        <v>0.21250000000000002</v>
      </c>
      <c r="O5" s="1"/>
    </row>
    <row r="6" spans="1:17" x14ac:dyDescent="0.25">
      <c r="A6" t="s">
        <v>4</v>
      </c>
      <c r="B6">
        <f>(B2/B5)</f>
        <v>47058.823529411762</v>
      </c>
      <c r="C6" t="str">
        <f>DEC2HEX(D6)</f>
        <v>B7D3</v>
      </c>
      <c r="D6">
        <f>ROUND(B6,0)</f>
        <v>47059</v>
      </c>
      <c r="F6">
        <f>(F2/F5)</f>
        <v>18823.529411764703</v>
      </c>
      <c r="G6" t="str">
        <f>DEC2HEX(H6)</f>
        <v>4988</v>
      </c>
      <c r="H6">
        <f>ROUND(F6,0)</f>
        <v>18824</v>
      </c>
      <c r="J6" s="1">
        <f>HEX2DEC(K6)</f>
        <v>22677</v>
      </c>
      <c r="K6" s="1">
        <v>5895</v>
      </c>
      <c r="L6" s="1">
        <f>ROUND(J6,0)</f>
        <v>22677</v>
      </c>
      <c r="N6" s="1">
        <f>HEX2DEC(O6)</f>
        <v>19792</v>
      </c>
      <c r="O6" s="1" t="s">
        <v>23</v>
      </c>
      <c r="P6" s="1">
        <f>ROUND(N6,0)</f>
        <v>19792</v>
      </c>
    </row>
    <row r="7" spans="1:17" x14ac:dyDescent="0.25">
      <c r="A7" t="s">
        <v>6</v>
      </c>
      <c r="B7">
        <f>(0.05 * B6) - 10</f>
        <v>2342.9411764705883</v>
      </c>
      <c r="C7" t="str">
        <f t="shared" ref="C7:C16" si="0">DEC2HEX(D7)</f>
        <v>927</v>
      </c>
      <c r="D7">
        <f t="shared" ref="D7:D16" si="1">ROUND(B7,0)</f>
        <v>2343</v>
      </c>
      <c r="F7">
        <f>(0.05 * F6) - 10</f>
        <v>931.17647058823513</v>
      </c>
      <c r="G7" t="str">
        <f t="shared" ref="G7:G16" si="2">DEC2HEX(H7)</f>
        <v>3A3</v>
      </c>
      <c r="H7">
        <f t="shared" ref="H7:H16" si="3">ROUND(F7,0)</f>
        <v>931</v>
      </c>
      <c r="J7" s="1">
        <f>(0.05 * J6) - 10</f>
        <v>1123.8500000000001</v>
      </c>
      <c r="K7" s="1" t="str">
        <f t="shared" ref="K7:K16" si="4">DEC2HEX(L7)</f>
        <v>464</v>
      </c>
      <c r="L7" s="1">
        <f t="shared" ref="L7:L16" si="5">ROUND(J7,0)</f>
        <v>1124</v>
      </c>
      <c r="N7" s="1">
        <f>(0.05 * N6) - 10</f>
        <v>979.6</v>
      </c>
      <c r="O7" s="1" t="str">
        <f t="shared" ref="O7:O16" si="6">DEC2HEX(P7)</f>
        <v>3D4</v>
      </c>
      <c r="P7" s="1">
        <f t="shared" ref="P7:P16" si="7">ROUND(N7,0)</f>
        <v>980</v>
      </c>
    </row>
    <row r="8" spans="1:17" x14ac:dyDescent="0.25">
      <c r="A8" t="s">
        <v>5</v>
      </c>
      <c r="B8">
        <f>(0.05 * B6) + 10</f>
        <v>2362.9411764705883</v>
      </c>
      <c r="C8" t="str">
        <f t="shared" si="0"/>
        <v>93B</v>
      </c>
      <c r="D8">
        <f t="shared" si="1"/>
        <v>2363</v>
      </c>
      <c r="F8">
        <f>(0.05 * F6) + 10</f>
        <v>951.17647058823513</v>
      </c>
      <c r="G8" t="str">
        <f t="shared" si="2"/>
        <v>3B7</v>
      </c>
      <c r="H8">
        <f t="shared" si="3"/>
        <v>951</v>
      </c>
      <c r="J8" s="1">
        <f>(0.05 * J6) + 10</f>
        <v>1143.8500000000001</v>
      </c>
      <c r="K8" s="1" t="str">
        <f t="shared" si="4"/>
        <v>478</v>
      </c>
      <c r="L8" s="1">
        <f t="shared" si="5"/>
        <v>1144</v>
      </c>
      <c r="N8" s="1">
        <f>(0.05 * N6) + 10</f>
        <v>999.6</v>
      </c>
      <c r="O8" s="1" t="str">
        <f t="shared" si="6"/>
        <v>3E8</v>
      </c>
      <c r="P8" s="1">
        <f t="shared" si="7"/>
        <v>1000</v>
      </c>
    </row>
    <row r="9" spans="1:17" x14ac:dyDescent="0.25">
      <c r="A9" t="s">
        <v>7</v>
      </c>
      <c r="B9">
        <f>(4 * 65535/ 6)</f>
        <v>43690</v>
      </c>
      <c r="C9" t="str">
        <f t="shared" si="0"/>
        <v>AAAA</v>
      </c>
      <c r="D9">
        <f t="shared" si="1"/>
        <v>43690</v>
      </c>
      <c r="F9">
        <f>(4 * 65535/ 6)</f>
        <v>43690</v>
      </c>
      <c r="G9" t="str">
        <f t="shared" si="2"/>
        <v>AAAA</v>
      </c>
      <c r="H9">
        <f t="shared" si="3"/>
        <v>43690</v>
      </c>
      <c r="J9" s="1">
        <f>(4 * 65535/ 6)</f>
        <v>43690</v>
      </c>
      <c r="K9" s="1" t="str">
        <f t="shared" si="4"/>
        <v>AAAA</v>
      </c>
      <c r="L9" s="1">
        <f t="shared" si="5"/>
        <v>43690</v>
      </c>
      <c r="M9" t="s">
        <v>19</v>
      </c>
      <c r="N9" s="1">
        <f>(4 * 65535/ 6)</f>
        <v>43690</v>
      </c>
      <c r="O9" s="1" t="str">
        <f t="shared" si="6"/>
        <v>AAAA</v>
      </c>
      <c r="P9" s="1">
        <f t="shared" si="7"/>
        <v>43690</v>
      </c>
    </row>
    <row r="10" spans="1:17" x14ac:dyDescent="0.25">
      <c r="C10" t="str">
        <f t="shared" si="0"/>
        <v>0</v>
      </c>
      <c r="D10">
        <f t="shared" si="1"/>
        <v>0</v>
      </c>
      <c r="G10" t="str">
        <f t="shared" si="2"/>
        <v>0</v>
      </c>
      <c r="H10">
        <f t="shared" si="3"/>
        <v>0</v>
      </c>
      <c r="J10" s="1"/>
      <c r="K10" s="1" t="str">
        <f t="shared" si="4"/>
        <v>0</v>
      </c>
      <c r="L10" s="1">
        <f t="shared" si="5"/>
        <v>0</v>
      </c>
      <c r="N10" s="1"/>
      <c r="O10" s="1" t="str">
        <f t="shared" si="6"/>
        <v>0</v>
      </c>
      <c r="P10" s="1">
        <f t="shared" si="7"/>
        <v>0</v>
      </c>
    </row>
    <row r="11" spans="1:17" x14ac:dyDescent="0.25">
      <c r="A11" t="s">
        <v>8</v>
      </c>
      <c r="B11">
        <f>(0.25 * B6)</f>
        <v>11764.705882352941</v>
      </c>
      <c r="C11" t="str">
        <f t="shared" si="0"/>
        <v>2DF5</v>
      </c>
      <c r="D11">
        <f t="shared" si="1"/>
        <v>11765</v>
      </c>
      <c r="F11">
        <f>(0.25 * F6)</f>
        <v>4705.8823529411757</v>
      </c>
      <c r="G11" t="str">
        <f t="shared" si="2"/>
        <v>1262</v>
      </c>
      <c r="H11">
        <f t="shared" si="3"/>
        <v>4706</v>
      </c>
      <c r="J11" s="1">
        <f>(0.25 * J6)</f>
        <v>5669.25</v>
      </c>
      <c r="K11" s="1" t="str">
        <f t="shared" si="4"/>
        <v>1625</v>
      </c>
      <c r="L11" s="1">
        <f t="shared" si="5"/>
        <v>5669</v>
      </c>
      <c r="N11" s="1">
        <f>(0.25 * N6)</f>
        <v>4948</v>
      </c>
      <c r="O11" s="1" t="str">
        <f t="shared" si="6"/>
        <v>1354</v>
      </c>
      <c r="P11" s="1">
        <f t="shared" si="7"/>
        <v>4948</v>
      </c>
    </row>
    <row r="12" spans="1:17" x14ac:dyDescent="0.25">
      <c r="A12" t="s">
        <v>10</v>
      </c>
      <c r="B12">
        <f>(0.5 * B6)</f>
        <v>23529.411764705881</v>
      </c>
      <c r="C12" t="str">
        <f t="shared" si="0"/>
        <v>5BE9</v>
      </c>
      <c r="D12">
        <f t="shared" si="1"/>
        <v>23529</v>
      </c>
      <c r="F12">
        <f>(0.5 * F6)</f>
        <v>9411.7647058823513</v>
      </c>
      <c r="G12" t="str">
        <f t="shared" si="2"/>
        <v>24C4</v>
      </c>
      <c r="H12">
        <f t="shared" si="3"/>
        <v>9412</v>
      </c>
      <c r="J12" s="1">
        <f>(0.5 * J6)</f>
        <v>11338.5</v>
      </c>
      <c r="K12" s="1" t="str">
        <f t="shared" si="4"/>
        <v>2C4B</v>
      </c>
      <c r="L12" s="1">
        <f t="shared" si="5"/>
        <v>11339</v>
      </c>
      <c r="N12" s="1">
        <f>(0.5 * N6)</f>
        <v>9896</v>
      </c>
      <c r="O12" s="1" t="str">
        <f t="shared" si="6"/>
        <v>26A8</v>
      </c>
      <c r="P12" s="1">
        <f t="shared" si="7"/>
        <v>9896</v>
      </c>
    </row>
    <row r="13" spans="1:17" x14ac:dyDescent="0.25">
      <c r="A13" t="s">
        <v>9</v>
      </c>
      <c r="B13">
        <f>(0.75 * B6)</f>
        <v>35294.117647058825</v>
      </c>
      <c r="C13" t="str">
        <f t="shared" si="0"/>
        <v>89DE</v>
      </c>
      <c r="D13">
        <f t="shared" si="1"/>
        <v>35294</v>
      </c>
      <c r="F13">
        <f>(0.75 * F6)</f>
        <v>14117.647058823528</v>
      </c>
      <c r="G13" t="str">
        <f t="shared" si="2"/>
        <v>3726</v>
      </c>
      <c r="H13">
        <f t="shared" si="3"/>
        <v>14118</v>
      </c>
      <c r="J13" s="1">
        <f>(0.75 * J6)</f>
        <v>17007.75</v>
      </c>
      <c r="K13" s="1" t="str">
        <f t="shared" si="4"/>
        <v>4270</v>
      </c>
      <c r="L13" s="1">
        <f t="shared" si="5"/>
        <v>17008</v>
      </c>
      <c r="N13" s="1">
        <f>(0.75 * N6)</f>
        <v>14844</v>
      </c>
      <c r="O13" s="1" t="str">
        <f t="shared" si="6"/>
        <v>39FC</v>
      </c>
      <c r="P13" s="1">
        <f t="shared" si="7"/>
        <v>14844</v>
      </c>
    </row>
    <row r="14" spans="1:17" x14ac:dyDescent="0.25">
      <c r="C14" t="str">
        <f t="shared" si="0"/>
        <v>0</v>
      </c>
      <c r="D14">
        <f t="shared" si="1"/>
        <v>0</v>
      </c>
      <c r="G14" t="str">
        <f t="shared" si="2"/>
        <v>0</v>
      </c>
      <c r="H14">
        <f t="shared" si="3"/>
        <v>0</v>
      </c>
      <c r="J14" s="1"/>
      <c r="K14" s="1" t="str">
        <f t="shared" si="4"/>
        <v>0</v>
      </c>
      <c r="L14" s="1">
        <f t="shared" si="5"/>
        <v>0</v>
      </c>
      <c r="N14" s="1"/>
      <c r="O14" s="1" t="str">
        <f t="shared" si="6"/>
        <v>0</v>
      </c>
      <c r="P14" s="1">
        <f t="shared" si="7"/>
        <v>0</v>
      </c>
    </row>
    <row r="15" spans="1:17" x14ac:dyDescent="0.25">
      <c r="A15" t="s">
        <v>11</v>
      </c>
      <c r="B15">
        <v>25</v>
      </c>
      <c r="C15" t="str">
        <f t="shared" si="0"/>
        <v>19</v>
      </c>
      <c r="D15">
        <f t="shared" si="1"/>
        <v>25</v>
      </c>
      <c r="F15">
        <v>25</v>
      </c>
      <c r="G15" t="str">
        <f t="shared" si="2"/>
        <v>19</v>
      </c>
      <c r="H15">
        <f t="shared" si="3"/>
        <v>25</v>
      </c>
      <c r="J15" s="1">
        <v>25</v>
      </c>
      <c r="K15" s="1" t="str">
        <f t="shared" si="4"/>
        <v>19</v>
      </c>
      <c r="L15" s="1">
        <f t="shared" si="5"/>
        <v>25</v>
      </c>
      <c r="N15" s="1">
        <v>25</v>
      </c>
      <c r="O15" s="1" t="str">
        <f t="shared" si="6"/>
        <v>19</v>
      </c>
      <c r="P15" s="1">
        <f t="shared" si="7"/>
        <v>25</v>
      </c>
    </row>
    <row r="16" spans="1:17" x14ac:dyDescent="0.25">
      <c r="A16" t="s">
        <v>12</v>
      </c>
      <c r="B16">
        <f>(B6 * 0.01)</f>
        <v>470.58823529411762</v>
      </c>
      <c r="C16" t="str">
        <f t="shared" si="0"/>
        <v>1D7</v>
      </c>
      <c r="D16">
        <f t="shared" si="1"/>
        <v>471</v>
      </c>
      <c r="F16">
        <f>(F6*0.05)</f>
        <v>941.17647058823513</v>
      </c>
      <c r="G16" t="str">
        <f t="shared" si="2"/>
        <v>3AD</v>
      </c>
      <c r="H16">
        <f t="shared" si="3"/>
        <v>941</v>
      </c>
      <c r="I16">
        <v>400</v>
      </c>
      <c r="J16" s="1">
        <f>(J6*0.05)</f>
        <v>1133.8500000000001</v>
      </c>
      <c r="K16" s="1" t="str">
        <f t="shared" si="4"/>
        <v>46E</v>
      </c>
      <c r="L16" s="1">
        <f t="shared" si="5"/>
        <v>1134</v>
      </c>
      <c r="N16" s="1">
        <f>(N6*0.05)</f>
        <v>989.6</v>
      </c>
      <c r="O16" s="1" t="str">
        <f t="shared" si="6"/>
        <v>3DE</v>
      </c>
      <c r="P16" s="1">
        <f t="shared" si="7"/>
        <v>990</v>
      </c>
    </row>
    <row r="17" spans="1:16" x14ac:dyDescent="0.25">
      <c r="J17" t="s">
        <v>20</v>
      </c>
      <c r="K17" t="s">
        <v>22</v>
      </c>
      <c r="L17">
        <v>4.17</v>
      </c>
      <c r="N17" t="s">
        <v>20</v>
      </c>
      <c r="O17" t="s">
        <v>22</v>
      </c>
      <c r="P17">
        <v>4.17</v>
      </c>
    </row>
    <row r="18" spans="1:16" x14ac:dyDescent="0.25">
      <c r="J18" t="s">
        <v>21</v>
      </c>
      <c r="K18">
        <v>84</v>
      </c>
      <c r="L18">
        <v>3.1</v>
      </c>
      <c r="N18" t="s">
        <v>21</v>
      </c>
      <c r="O18">
        <v>84</v>
      </c>
      <c r="P18">
        <v>3.1</v>
      </c>
    </row>
    <row r="21" spans="1:16" x14ac:dyDescent="0.25">
      <c r="A21" t="s">
        <v>24</v>
      </c>
      <c r="B21">
        <f>0.2125*B22</f>
        <v>1.2749999999999999</v>
      </c>
      <c r="C21" t="s">
        <v>26</v>
      </c>
    </row>
    <row r="22" spans="1:16" x14ac:dyDescent="0.25">
      <c r="A22" t="s">
        <v>25</v>
      </c>
      <c r="B22">
        <f>HEX2DEC(C22)-HEX2DEC(C21)</f>
        <v>6</v>
      </c>
      <c r="C22" t="s">
        <v>27</v>
      </c>
    </row>
  </sheetData>
  <mergeCells count="1"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</dc:creator>
  <cp:lastModifiedBy>Achu</cp:lastModifiedBy>
  <dcterms:created xsi:type="dcterms:W3CDTF">2015-01-09T12:46:21Z</dcterms:created>
  <dcterms:modified xsi:type="dcterms:W3CDTF">2015-02-27T13:19:10Z</dcterms:modified>
</cp:coreProperties>
</file>