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45" windowWidth="15960" windowHeight="18075" activeTab="3"/>
  </bookViews>
  <sheets>
    <sheet name="东方证券600958 - 东方证券600958" sheetId="1" r:id="rId1"/>
    <sheet name="金发600143 - 金发600143" sheetId="2" r:id="rId2"/>
    <sheet name="长亮300348 - 长亮300348" sheetId="3" r:id="rId3"/>
    <sheet name="长信300088 - 长信300088" sheetId="4" r:id="rId4"/>
  </sheets>
  <calcPr calcId="152511"/>
</workbook>
</file>

<file path=xl/calcChain.xml><?xml version="1.0" encoding="utf-8"?>
<calcChain xmlns="http://schemas.openxmlformats.org/spreadsheetml/2006/main">
  <c r="F28" i="4" l="1"/>
  <c r="F25" i="4"/>
  <c r="F23" i="4"/>
  <c r="F19" i="4"/>
  <c r="F16" i="4"/>
  <c r="F14" i="4"/>
  <c r="F11" i="4"/>
  <c r="F10" i="4"/>
  <c r="F7" i="4"/>
  <c r="G28" i="4"/>
  <c r="G3" i="4"/>
  <c r="F3" i="4" s="1"/>
  <c r="F4" i="4" s="1"/>
  <c r="F5" i="4" s="1"/>
  <c r="F6" i="4" s="1"/>
  <c r="F8" i="4" s="1"/>
  <c r="F9" i="4" s="1"/>
  <c r="G29" i="4" l="1"/>
  <c r="F12" i="4"/>
  <c r="F13" i="4" s="1"/>
  <c r="F29" i="4" l="1"/>
  <c r="G30" i="4"/>
  <c r="G31" i="4" s="1"/>
  <c r="G32" i="4" s="1"/>
  <c r="G33" i="4" s="1"/>
  <c r="G34" i="4" s="1"/>
  <c r="G35" i="4" s="1"/>
  <c r="G36" i="4" s="1"/>
  <c r="G37" i="4" s="1"/>
  <c r="G38" i="4" s="1"/>
  <c r="G39" i="4" s="1"/>
  <c r="F15" i="4"/>
  <c r="F30" i="4" l="1"/>
  <c r="F31" i="4" s="1"/>
  <c r="F32" i="4" s="1"/>
  <c r="F33" i="4" s="1"/>
  <c r="F34" i="4" s="1"/>
  <c r="F35" i="4" s="1"/>
  <c r="F36" i="4" s="1"/>
  <c r="F37" i="4" s="1"/>
  <c r="F38" i="4" s="1"/>
  <c r="F39" i="4" s="1"/>
  <c r="F17" i="4"/>
  <c r="F18" i="4" s="1"/>
  <c r="F20" i="4" s="1"/>
  <c r="F21" i="4" s="1"/>
  <c r="F22" i="4" s="1"/>
  <c r="F24" i="4" l="1"/>
  <c r="F26" i="4" l="1"/>
  <c r="F27" i="4" s="1"/>
</calcChain>
</file>

<file path=xl/sharedStrings.xml><?xml version="1.0" encoding="utf-8"?>
<sst xmlns="http://schemas.openxmlformats.org/spreadsheetml/2006/main" count="130" uniqueCount="65">
  <si>
    <t>东方证券600958</t>
  </si>
  <si>
    <t>Date</t>
  </si>
  <si>
    <t>Time</t>
  </si>
  <si>
    <t>Action</t>
  </si>
  <si>
    <t>Price</t>
  </si>
  <si>
    <t>Cost</t>
  </si>
  <si>
    <t>Inventory</t>
  </si>
  <si>
    <t>Score</t>
  </si>
  <si>
    <t>Note</t>
  </si>
  <si>
    <t>+10</t>
  </si>
  <si>
    <t>考虑到昨天大盘有反弹迹象，建底仓</t>
  </si>
  <si>
    <t>+5</t>
  </si>
  <si>
    <t>金发600143</t>
  </si>
  <si>
    <t>+20</t>
  </si>
  <si>
    <t>跟童言</t>
  </si>
  <si>
    <t>金发主营口罩材料，前几日逆势上得受益于国外疫情，个人认为偏向于短期行情，前几个交易日放巨量冲击新高未果，今日早盘重新冲击新高回落，风险加大，暂时高抛止盈，待调整后低吸重新建仓，再转向中长期行情</t>
  </si>
  <si>
    <t>已经是高位了，此时入场有点刀口舔血</t>
  </si>
  <si>
    <t>这波操作没毛病，全T出就好了</t>
  </si>
  <si>
    <t>顶部放量，换手10%，明显是在出货，应当等待调整充分之后再重新加仓，况且12.36卖的12.25接回来，操作逻辑上自相矛盾，还是太心急了，怕立刻又涨上去</t>
  </si>
  <si>
    <t>顶部放量，尾盘急跌，还加这么多仓，这个感觉有点问题</t>
  </si>
  <si>
    <t>个人理解疫情有利金发主营业务需求量，原油暴跌降低原材料成本，属于双重利好，不明白为什么会跌停，按照自己的逻辑抄底20 PS：底是跌出来的，底下还有底，技术面是下跌趋势，就应当顺势而为，不应妄言抄底。至于为什么会跌停，系统风险，主力洗盘，市场恐慌，都是原因，基本面只能解释中长线。</t>
  </si>
  <si>
    <r>
      <rPr>
        <sz val="11"/>
        <color indexed="8"/>
        <rFont val="Helvetica Neue"/>
        <charset val="134"/>
      </rPr>
      <t>想着前两天高位下跌后放量换手，今天应该可以反弹，所以开盘下跌-3个点又反弹至-1.6%时想低吸后高抛，没想到后面继续下跌至-4.45%，收盘也在-3.3%，盘中+0.85%的高点也没有抓住。</t>
    </r>
    <r>
      <rPr>
        <sz val="11"/>
        <color indexed="8"/>
        <rFont val="Helvetica Neue"/>
        <charset val="134"/>
      </rPr>
      <t xml:space="preserve">
</t>
    </r>
    <r>
      <rPr>
        <sz val="11"/>
        <color indexed="8"/>
        <rFont val="Helvetica Neue"/>
        <charset val="134"/>
      </rPr>
      <t>这里犯了几个错误：</t>
    </r>
    <r>
      <rPr>
        <sz val="11"/>
        <color indexed="8"/>
        <rFont val="Helvetica Neue"/>
        <charset val="134"/>
      </rPr>
      <t xml:space="preserve">
</t>
    </r>
    <r>
      <rPr>
        <sz val="11"/>
        <color indexed="8"/>
        <rFont val="Helvetica Neue"/>
        <charset val="134"/>
      </rPr>
      <t>1. 趋势：首先忘了一点，此时趋势已经反转，短线已经进入下跌行情，这是所有操作的大前提；</t>
    </r>
    <r>
      <rPr>
        <sz val="11"/>
        <color indexed="8"/>
        <rFont val="Helvetica Neue"/>
        <charset val="134"/>
      </rPr>
      <t xml:space="preserve">
</t>
    </r>
    <r>
      <rPr>
        <sz val="11"/>
        <color indexed="8"/>
        <rFont val="Helvetica Neue"/>
        <charset val="134"/>
      </rPr>
      <t>2. T 入时机：下跌行情中，应当倾向于-T，如果+T也应该在更低的点位T进，这样才安全，结果开盘错过-3%之后，小反弹到-%1.6就慌忙T入了，时机和点位问题都很大；而且回头来看，</t>
    </r>
    <r>
      <rPr>
        <sz val="11"/>
        <color indexed="16"/>
        <rFont val="Helvetica Neue"/>
        <charset val="134"/>
      </rPr>
      <t>下跌行情一般都不会开局急跌，往往是盘中深V尾盘反弹无力，或者是一直阴跌到微盘</t>
    </r>
    <r>
      <rPr>
        <sz val="11"/>
        <color indexed="8"/>
        <rFont val="Helvetica Neue"/>
        <charset val="134"/>
      </rPr>
      <t>，所以开盘没有急跌的情况下急着T入实在非常失策。</t>
    </r>
    <r>
      <rPr>
        <sz val="11"/>
        <color indexed="8"/>
        <rFont val="Helvetica Neue"/>
        <charset val="134"/>
      </rPr>
      <t xml:space="preserve">
</t>
    </r>
    <r>
      <rPr>
        <sz val="11"/>
        <color indexed="8"/>
        <rFont val="Helvetica Neue"/>
        <charset val="134"/>
      </rPr>
      <t>3. T 入点位：金发持有60，占总仓位30%，这个仓位已经不小了，那么就更应该少做+T，并且</t>
    </r>
    <r>
      <rPr>
        <sz val="11"/>
        <color indexed="16"/>
        <rFont val="Helvetica Neue"/>
        <charset val="134"/>
      </rPr>
      <t>昨天已经10.35T入了，今天应该选择更低的T入的点位</t>
    </r>
    <r>
      <rPr>
        <sz val="11"/>
        <color indexed="8"/>
        <rFont val="Helvetica Neue"/>
        <charset val="134"/>
      </rPr>
      <t>，减少被套的概率，避免一直反向做T结果导致仓位不断增加。</t>
    </r>
    <r>
      <rPr>
        <sz val="11"/>
        <color indexed="8"/>
        <rFont val="Helvetica Neue"/>
        <charset val="134"/>
      </rPr>
      <t xml:space="preserve">
</t>
    </r>
    <r>
      <rPr>
        <sz val="11"/>
        <color indexed="8"/>
        <rFont val="Helvetica Neue"/>
        <charset val="134"/>
      </rPr>
      <t>4. T 出点位：盘中高点没有T出，记得当天这个时间没有盯盘，但是如果以后工作中，也不太可能一直盯盘，所以完全可以网格挂卖。另外下跌行情设置T出点位不应该过高，不应该贪心，此时对于风险的重视应当大于盈利的重视，换句话说，与其害怕T出点位低了导致少吃了反弹，不如担心没有成功T出而导致被套。</t>
    </r>
  </si>
  <si>
    <r>
      <rPr>
        <sz val="11"/>
        <color indexed="8"/>
        <rFont val="Helvetica Neue"/>
        <charset val="134"/>
      </rPr>
      <t>开盘冲高+1.4%，此时应该卖出部分，后续看情况做T0或减仓。</t>
    </r>
    <r>
      <rPr>
        <sz val="11"/>
        <color indexed="8"/>
        <rFont val="Helvetica Neue"/>
        <charset val="134"/>
      </rPr>
      <t xml:space="preserve">
</t>
    </r>
    <r>
      <rPr>
        <sz val="11"/>
        <color indexed="8"/>
        <rFont val="Helvetica Neue"/>
        <charset val="134"/>
      </rPr>
      <t>回落-3%已经跌破MA20，此时再做+T时机过早，点位也不安全。</t>
    </r>
  </si>
  <si>
    <t>盘中跌至-6.3%时T1买入最后仓位，结果尾盘跌至-8.5%，将前面两波T1全部套住。</t>
  </si>
  <si>
    <t>下跌趋势，早盘高点T出</t>
  </si>
  <si>
    <t>+30</t>
  </si>
  <si>
    <t>T回早上T出部分。两个问题：1.T回时机过早；2.T回仓位过大。
1.既然是下跌趋势，当前时间点也还早，没有必要一次全部T回，果然尾盘到8.6去了；
2.前几天跌破MA20就应该减仓没有减仓，今天虽然已经回踩MA60，但也应该控制仓位逐步加仓，完全没有必要一次全部T回，如果等到尾盘发现继续下跌，完全可以当作减仓而不T回</t>
  </si>
  <si>
    <t>在外围继续暴跌的情况下，开盘即是高点全部卖出，很正确</t>
  </si>
  <si>
    <t>T回时间点和点位都还不错，后面去到7.98没有继续T回部分仓位有点失误，按理说3个点+10仓位也不过分</t>
  </si>
  <si>
    <t>考虑到昨天大盘有反弹迹象，且开盘就一根绿柱子都没砸出坑，想着今天应该会往高走，所以补仓20；盘中也确实涨了3.5%，此时保险起见应该T出部分；结果下午风云突变，一直跌到-3.5%</t>
  </si>
  <si>
    <t>挂单买入，8.25+5，8.05+5，成了一个；这个操作怎样只能明天再看了</t>
  </si>
  <si>
    <t>?</t>
  </si>
  <si>
    <t>都说现在不宜抄底，盘中两个绿柱子也就打到7.88，距离昨天补仓的8.25有3%的差距了，个人认为这个跌幅补2.5%的仓位不过分；</t>
  </si>
  <si>
    <r>
      <rPr>
        <sz val="11"/>
        <color indexed="8"/>
        <rFont val="Helvetica Neue"/>
        <charset val="134"/>
      </rPr>
      <t>更好的操作应该是开盘T出部分，现在再T回，而之所以没有这样做，是因为想到昨天买入的价位都比今天开盘价高，觉得心理上不能接受，但是这里可以看出，</t>
    </r>
    <r>
      <rPr>
        <sz val="11"/>
        <color indexed="16"/>
        <rFont val="Helvetica Neue"/>
        <charset val="134"/>
      </rPr>
      <t>每天的形势和趋势都在变化，不应该让昨日的操作影响到今天</t>
    </r>
    <r>
      <rPr>
        <sz val="11"/>
        <color indexed="8"/>
        <rFont val="Helvetica Neue"/>
        <charset val="134"/>
      </rPr>
      <t xml:space="preserve">，或者说如果昨天的操作在今天已经证明是错误的了，就没有必要继续死扛，而应该调整策略。
</t>
    </r>
    <r>
      <rPr>
        <sz val="11"/>
        <color indexed="8"/>
        <rFont val="Helvetica Neue"/>
        <charset val="134"/>
      </rPr>
      <t>说到底还是即时满足心理在作怪，心理上接受自己的错误很难，总是想要等市场迎合自己，而事实上应该反过来，主动去迎合市场。</t>
    </r>
  </si>
  <si>
    <t>T出昨天尾盘的5</t>
  </si>
  <si>
    <t>T出前天盘中的5</t>
  </si>
  <si>
    <t>长亮300348</t>
  </si>
  <si>
    <t>+7</t>
  </si>
  <si>
    <t>考虑到昨天大盘有反弹迹象，开盘大红柱子量能有所回升，感觉今天会走高，所以准备做+T</t>
  </si>
  <si>
    <t>+3</t>
  </si>
  <si>
    <t>网格挂买</t>
  </si>
  <si>
    <r>
      <rPr>
        <sz val="11"/>
        <color indexed="8"/>
        <rFont val="Helvetica Neue"/>
        <charset val="134"/>
      </rPr>
      <t>盘中到4%时没有T出部分是失误，大盘大概率还是震荡，4个点的T值的一做了，哪怕是部分仓位；最后跌倒-4%收盘印证了震荡下跌的趋势。</t>
    </r>
    <r>
      <rPr>
        <sz val="11"/>
        <color indexed="16"/>
        <rFont val="Helvetica Neue"/>
        <charset val="134"/>
      </rPr>
      <t>在这样日内振幅8%的震荡趋势里，挂了网格买，没有挂网格卖，本身逻辑就是不通的</t>
    </r>
    <r>
      <rPr>
        <sz val="11"/>
        <color indexed="8"/>
        <rFont val="Helvetica Neue"/>
        <charset val="134"/>
      </rPr>
      <t>，如果今天挂的是2%-3；4%-3；-2%+3；-4%+3 那就完美了。</t>
    </r>
  </si>
  <si>
    <t>13:</t>
  </si>
  <si>
    <t>20</t>
    <phoneticPr fontId="8" type="noConversion"/>
  </si>
  <si>
    <t>50</t>
    <phoneticPr fontId="8" type="noConversion"/>
  </si>
  <si>
    <t>5</t>
    <phoneticPr fontId="8" type="noConversion"/>
  </si>
  <si>
    <t>5</t>
    <phoneticPr fontId="8" type="noConversion"/>
  </si>
  <si>
    <t>10</t>
    <phoneticPr fontId="8" type="noConversion"/>
  </si>
  <si>
    <t>10</t>
    <phoneticPr fontId="8" type="noConversion"/>
  </si>
  <si>
    <t>5</t>
    <phoneticPr fontId="8" type="noConversion"/>
  </si>
  <si>
    <t>3</t>
    <phoneticPr fontId="8" type="noConversion"/>
  </si>
  <si>
    <t>2</t>
    <phoneticPr fontId="8" type="noConversion"/>
  </si>
  <si>
    <t>25</t>
    <phoneticPr fontId="8" type="noConversion"/>
  </si>
  <si>
    <t>买入</t>
  </si>
  <si>
    <t>卖出</t>
  </si>
  <si>
    <r>
      <t>TY: 9-12-15</t>
    </r>
    <r>
      <rPr>
        <sz val="11"/>
        <color indexed="8"/>
        <rFont val="Helvetica Neue"/>
        <charset val="134"/>
      </rPr>
      <t>是重要买点</t>
    </r>
  </si>
  <si>
    <r>
      <rPr>
        <sz val="12"/>
        <color indexed="8"/>
        <rFont val="Helvetica Neue"/>
        <charset val="134"/>
      </rPr>
      <t>长信</t>
    </r>
    <r>
      <rPr>
        <sz val="12"/>
        <color indexed="8"/>
        <rFont val="Monaco"/>
        <family val="3"/>
      </rPr>
      <t>300088</t>
    </r>
  </si>
  <si>
    <r>
      <t>number(</t>
    </r>
    <r>
      <rPr>
        <i/>
        <sz val="11"/>
        <color indexed="8"/>
        <rFont val="Helvetica Neue"/>
        <charset val="134"/>
      </rPr>
      <t>手</t>
    </r>
    <r>
      <rPr>
        <i/>
        <sz val="11"/>
        <color indexed="8"/>
        <rFont val="Monaco"/>
        <family val="3"/>
      </rPr>
      <t>)</t>
    </r>
    <phoneticPr fontId="8" type="noConversion"/>
  </si>
  <si>
    <r>
      <rPr>
        <sz val="11"/>
        <color indexed="8"/>
        <rFont val="Helvetica Neue"/>
        <charset val="134"/>
      </rPr>
      <t>考虑到昨天大盘有反弹迹象，且开盘就一根绿柱子都没砸出坑，想着今天应该会往高走，所以补仓</t>
    </r>
    <r>
      <rPr>
        <sz val="11"/>
        <color indexed="8"/>
        <rFont val="Monaco"/>
        <family val="3"/>
      </rPr>
      <t>5</t>
    </r>
    <r>
      <rPr>
        <sz val="11"/>
        <color indexed="8"/>
        <rFont val="Helvetica Neue"/>
        <charset val="134"/>
      </rPr>
      <t>；</t>
    </r>
  </si>
  <si>
    <r>
      <rPr>
        <sz val="11"/>
        <color indexed="8"/>
        <rFont val="Helvetica Neue"/>
        <charset val="134"/>
      </rPr>
      <t>认为大盘后续大概率会震荡，所以逢高减仓，</t>
    </r>
    <r>
      <rPr>
        <sz val="11"/>
        <color indexed="8"/>
        <rFont val="Monaco"/>
        <family val="3"/>
      </rPr>
      <t>T</t>
    </r>
    <r>
      <rPr>
        <sz val="11"/>
        <color indexed="8"/>
        <rFont val="Helvetica Neue"/>
        <charset val="134"/>
      </rPr>
      <t>出</t>
    </r>
  </si>
  <si>
    <r>
      <rPr>
        <sz val="11"/>
        <color indexed="8"/>
        <rFont val="Helvetica Neue"/>
        <charset val="134"/>
      </rPr>
      <t>到这个价位已经有</t>
    </r>
    <r>
      <rPr>
        <sz val="11"/>
        <color indexed="8"/>
        <rFont val="Monaco"/>
        <family val="3"/>
      </rPr>
      <t>6%</t>
    </r>
    <r>
      <rPr>
        <sz val="11"/>
        <color indexed="8"/>
        <rFont val="Helvetica Neue"/>
        <charset val="134"/>
      </rPr>
      <t>涨幅了，从最近量能和该股过往振幅来看，今天差不多就这么多了，继续</t>
    </r>
    <r>
      <rPr>
        <sz val="11"/>
        <color indexed="8"/>
        <rFont val="Monaco"/>
        <family val="3"/>
      </rPr>
      <t>T</t>
    </r>
    <r>
      <rPr>
        <sz val="11"/>
        <color indexed="8"/>
        <rFont val="Helvetica Neue"/>
        <charset val="134"/>
      </rPr>
      <t>出，果然尾盘回落</t>
    </r>
  </si>
  <si>
    <r>
      <rPr>
        <b/>
        <sz val="10"/>
        <color rgb="FFFF0000"/>
        <rFont val="Helvetica Neue"/>
        <charset val="134"/>
      </rPr>
      <t>备注：1.</t>
    </r>
    <r>
      <rPr>
        <b/>
        <sz val="10"/>
        <color rgb="FFFF0000"/>
        <rFont val="Monaco"/>
        <family val="3"/>
      </rPr>
      <t>Action</t>
    </r>
    <r>
      <rPr>
        <b/>
        <sz val="10"/>
        <color rgb="FFFF0000"/>
        <rFont val="Helvetica Neue"/>
        <charset val="134"/>
      </rPr>
      <t>这一列请用粘帖</t>
    </r>
    <phoneticPr fontId="8" type="noConversion"/>
  </si>
  <si>
    <t>2.Cost和Inventory自动计算,只需要下拉格式就行。</t>
    <phoneticPr fontId="8" type="noConversion"/>
  </si>
  <si>
    <t>清仓（为了计算，表格中写1）</t>
    <phoneticPr fontId="8" type="noConversion"/>
  </si>
  <si>
    <t>清仓（为了计算，表格中写1）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</si>
</sst>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dd/mm/yy\ h:mm\ AM/PM"/>
    <numFmt numFmtId="181" formatCode="0.000_);[Red]\(0.000\)"/>
  </numFmts>
  <fonts count="15">
    <font>
      <sz val="10"/>
      <color indexed="8"/>
      <name val="Helvetica Neue"/>
    </font>
    <font>
      <sz val="12"/>
      <color indexed="8"/>
      <name val="Helvetica Neue"/>
      <charset val="134"/>
    </font>
    <font>
      <i/>
      <sz val="11"/>
      <color indexed="8"/>
      <name val="Helvetica Neue"/>
      <charset val="134"/>
    </font>
    <font>
      <sz val="11"/>
      <color indexed="8"/>
      <name val="Monaco"/>
      <family val="3"/>
    </font>
    <font>
      <sz val="11"/>
      <color indexed="8"/>
      <name val="Helvetica Neue"/>
      <charset val="134"/>
    </font>
    <font>
      <b/>
      <sz val="10"/>
      <color indexed="8"/>
      <name val="Helvetica Neue"/>
      <charset val="134"/>
    </font>
    <font>
      <sz val="10"/>
      <color indexed="8"/>
      <name val="Monaco"/>
      <family val="3"/>
    </font>
    <font>
      <sz val="11"/>
      <color indexed="16"/>
      <name val="Helvetica Neue"/>
      <charset val="134"/>
    </font>
    <font>
      <sz val="9"/>
      <name val="宋体"/>
      <family val="3"/>
      <charset val="134"/>
    </font>
    <font>
      <sz val="12"/>
      <color indexed="8"/>
      <name val="Monaco"/>
      <family val="3"/>
    </font>
    <font>
      <i/>
      <sz val="11"/>
      <color indexed="8"/>
      <name val="Monaco"/>
      <family val="3"/>
    </font>
    <font>
      <b/>
      <sz val="10"/>
      <color indexed="8"/>
      <name val="Monaco"/>
      <family val="3"/>
    </font>
    <font>
      <b/>
      <sz val="10"/>
      <color rgb="FFFF0000"/>
      <name val="Monaco"/>
      <family val="3"/>
    </font>
    <font>
      <b/>
      <sz val="10"/>
      <color rgb="FFFF0000"/>
      <name val="Helvetica Neue"/>
      <charset val="134"/>
    </font>
    <font>
      <b/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3" fillId="3" borderId="2" xfId="0" applyNumberFormat="1" applyFont="1" applyFill="1" applyBorder="1" applyAlignment="1">
      <alignment horizontal="left" vertical="top" wrapText="1"/>
    </xf>
    <xf numFmtId="20" fontId="3" fillId="0" borderId="3" xfId="0" applyNumberFormat="1" applyFont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 wrapText="1"/>
    </xf>
    <xf numFmtId="0" fontId="3" fillId="0" borderId="4" xfId="0" applyNumberFormat="1" applyFont="1" applyBorder="1" applyAlignment="1">
      <alignment horizontal="left" vertical="top" wrapText="1"/>
    </xf>
    <xf numFmtId="49" fontId="4" fillId="0" borderId="4" xfId="0" applyNumberFormat="1" applyFont="1" applyBorder="1" applyAlignment="1">
      <alignment horizontal="left" vertical="top" wrapText="1"/>
    </xf>
    <xf numFmtId="0" fontId="3" fillId="3" borderId="5" xfId="0" applyNumberFormat="1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49" fontId="3" fillId="0" borderId="7" xfId="0" applyNumberFormat="1" applyFont="1" applyBorder="1" applyAlignment="1">
      <alignment horizontal="left" vertical="top" wrapText="1"/>
    </xf>
    <xf numFmtId="0" fontId="3" fillId="0" borderId="7" xfId="0" applyNumberFormat="1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 wrapText="1"/>
    </xf>
    <xf numFmtId="0" fontId="6" fillId="3" borderId="2" xfId="0" applyNumberFormat="1" applyFont="1" applyFill="1" applyBorder="1" applyAlignment="1">
      <alignment horizontal="center" vertical="top" wrapText="1"/>
    </xf>
    <xf numFmtId="20" fontId="6" fillId="0" borderId="3" xfId="0" applyNumberFormat="1" applyFont="1" applyBorder="1" applyAlignment="1">
      <alignment horizontal="right" vertical="top" wrapText="1"/>
    </xf>
    <xf numFmtId="49" fontId="6" fillId="0" borderId="4" xfId="0" applyNumberFormat="1" applyFont="1" applyBorder="1" applyAlignment="1">
      <alignment horizontal="right" vertical="top" wrapText="1"/>
    </xf>
    <xf numFmtId="0" fontId="6" fillId="0" borderId="4" xfId="0" applyNumberFormat="1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center" vertical="top" wrapText="1"/>
    </xf>
    <xf numFmtId="0" fontId="6" fillId="0" borderId="4" xfId="0" applyFont="1" applyBorder="1" applyAlignment="1">
      <alignment vertical="top" wrapText="1"/>
    </xf>
    <xf numFmtId="0" fontId="6" fillId="3" borderId="5" xfId="0" applyNumberFormat="1" applyFont="1" applyFill="1" applyBorder="1" applyAlignment="1">
      <alignment horizontal="center" vertical="top" wrapText="1"/>
    </xf>
    <xf numFmtId="20" fontId="6" fillId="0" borderId="6" xfId="0" applyNumberFormat="1" applyFont="1" applyBorder="1" applyAlignment="1">
      <alignment horizontal="right" vertical="top" wrapText="1"/>
    </xf>
    <xf numFmtId="0" fontId="6" fillId="0" borderId="7" xfId="0" applyNumberFormat="1" applyFont="1" applyBorder="1" applyAlignment="1">
      <alignment horizontal="right" vertical="top" wrapText="1"/>
    </xf>
    <xf numFmtId="0" fontId="6" fillId="0" borderId="7" xfId="0" applyFont="1" applyBorder="1" applyAlignment="1">
      <alignment horizontal="right" vertical="top" wrapText="1"/>
    </xf>
    <xf numFmtId="0" fontId="6" fillId="0" borderId="7" xfId="0" applyFont="1" applyBorder="1" applyAlignment="1">
      <alignment horizontal="center" vertical="top" wrapText="1"/>
    </xf>
    <xf numFmtId="49" fontId="4" fillId="0" borderId="7" xfId="0" applyNumberFormat="1" applyFont="1" applyBorder="1" applyAlignment="1">
      <alignment horizontal="left" vertical="top" wrapText="1"/>
    </xf>
    <xf numFmtId="0" fontId="6" fillId="0" borderId="7" xfId="0" applyFont="1" applyBorder="1" applyAlignment="1">
      <alignment vertical="top" wrapText="1"/>
    </xf>
    <xf numFmtId="49" fontId="6" fillId="0" borderId="7" xfId="0" applyNumberFormat="1" applyFont="1" applyBorder="1" applyAlignment="1">
      <alignment horizontal="right" vertical="top" wrapText="1"/>
    </xf>
    <xf numFmtId="0" fontId="6" fillId="0" borderId="7" xfId="0" applyNumberFormat="1" applyFont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top" wrapText="1"/>
    </xf>
    <xf numFmtId="176" fontId="6" fillId="3" borderId="5" xfId="0" applyNumberFormat="1" applyFont="1" applyFill="1" applyBorder="1" applyAlignment="1">
      <alignment horizontal="center" vertical="top" wrapText="1"/>
    </xf>
    <xf numFmtId="49" fontId="6" fillId="0" borderId="7" xfId="0" applyNumberFormat="1" applyFont="1" applyBorder="1" applyAlignment="1">
      <alignment horizontal="center" vertical="top" wrapText="1"/>
    </xf>
    <xf numFmtId="0" fontId="6" fillId="0" borderId="6" xfId="0" applyFont="1" applyBorder="1" applyAlignment="1">
      <alignment horizontal="right" vertical="top" wrapText="1"/>
    </xf>
    <xf numFmtId="0" fontId="0" fillId="0" borderId="0" xfId="0" applyNumberFormat="1" applyFont="1" applyAlignment="1">
      <alignment vertical="top" wrapText="1"/>
    </xf>
    <xf numFmtId="0" fontId="6" fillId="0" borderId="4" xfId="0" applyNumberFormat="1" applyFont="1" applyBorder="1" applyAlignment="1">
      <alignment horizontal="center" vertical="top" wrapText="1"/>
    </xf>
    <xf numFmtId="0" fontId="5" fillId="3" borderId="5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top" wrapText="1"/>
    </xf>
    <xf numFmtId="181" fontId="0" fillId="0" borderId="0" xfId="0" applyNumberFormat="1" applyFont="1" applyAlignment="1">
      <alignment horizontal="center" vertical="top" wrapText="1"/>
    </xf>
    <xf numFmtId="0" fontId="0" fillId="0" borderId="8" xfId="0" applyNumberFormat="1" applyFont="1" applyBorder="1" applyAlignment="1">
      <alignment vertical="top" wrapText="1"/>
    </xf>
    <xf numFmtId="0" fontId="0" fillId="0" borderId="8" xfId="0" applyNumberFormat="1" applyFont="1" applyBorder="1" applyAlignment="1">
      <alignment horizontal="center" vertical="top" wrapText="1"/>
    </xf>
    <xf numFmtId="49" fontId="6" fillId="0" borderId="8" xfId="0" applyNumberFormat="1" applyFont="1" applyBorder="1" applyAlignment="1">
      <alignment horizontal="center" vertical="top" wrapText="1"/>
    </xf>
    <xf numFmtId="0" fontId="6" fillId="0" borderId="8" xfId="0" applyNumberFormat="1" applyFont="1" applyBorder="1" applyAlignment="1">
      <alignment horizontal="center" vertical="top" wrapText="1"/>
    </xf>
    <xf numFmtId="181" fontId="6" fillId="0" borderId="8" xfId="0" applyNumberFormat="1" applyFont="1" applyBorder="1" applyAlignment="1">
      <alignment horizontal="center" vertical="top" wrapText="1"/>
    </xf>
    <xf numFmtId="0" fontId="6" fillId="0" borderId="8" xfId="0" applyNumberFormat="1" applyFont="1" applyBorder="1" applyAlignment="1">
      <alignment vertical="top" wrapText="1"/>
    </xf>
    <xf numFmtId="0" fontId="6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0" fontId="12" fillId="0" borderId="8" xfId="0" applyNumberFormat="1" applyFont="1" applyBorder="1" applyAlignment="1">
      <alignment horizontal="left" vertical="top" wrapText="1"/>
    </xf>
    <xf numFmtId="0" fontId="12" fillId="0" borderId="9" xfId="0" applyNumberFormat="1" applyFont="1" applyBorder="1" applyAlignment="1">
      <alignment horizontal="left" vertical="top" wrapText="1"/>
    </xf>
    <xf numFmtId="0" fontId="14" fillId="0" borderId="9" xfId="0" applyNumberFormat="1" applyFont="1" applyBorder="1" applyAlignment="1">
      <alignment horizontal="left" vertical="top" wrapText="1"/>
    </xf>
    <xf numFmtId="0" fontId="9" fillId="0" borderId="8" xfId="0" applyFont="1" applyBorder="1" applyAlignment="1">
      <alignment horizontal="center" vertical="center"/>
    </xf>
    <xf numFmtId="49" fontId="10" fillId="2" borderId="8" xfId="0" applyNumberFormat="1" applyFont="1" applyFill="1" applyBorder="1" applyAlignment="1">
      <alignment horizontal="left" vertical="center" wrapText="1"/>
    </xf>
    <xf numFmtId="49" fontId="10" fillId="2" borderId="8" xfId="0" applyNumberFormat="1" applyFont="1" applyFill="1" applyBorder="1" applyAlignment="1">
      <alignment horizontal="center" vertical="center" wrapText="1"/>
    </xf>
    <xf numFmtId="0" fontId="10" fillId="2" borderId="8" xfId="0" applyNumberFormat="1" applyFont="1" applyFill="1" applyBorder="1" applyAlignment="1">
      <alignment horizontal="center" vertical="center" wrapText="1"/>
    </xf>
    <xf numFmtId="181" fontId="10" fillId="2" borderId="8" xfId="0" applyNumberFormat="1" applyFont="1" applyFill="1" applyBorder="1" applyAlignment="1">
      <alignment horizontal="center" vertical="center" wrapText="1"/>
    </xf>
    <xf numFmtId="0" fontId="6" fillId="3" borderId="8" xfId="0" applyNumberFormat="1" applyFont="1" applyFill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6" fillId="3" borderId="8" xfId="0" applyFont="1" applyFill="1" applyBorder="1" applyAlignment="1">
      <alignment horizontal="center" vertical="top" wrapText="1"/>
    </xf>
    <xf numFmtId="20" fontId="6" fillId="0" borderId="8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left" vertical="top" wrapText="1"/>
    </xf>
    <xf numFmtId="0" fontId="11" fillId="3" borderId="8" xfId="0" applyFont="1" applyFill="1" applyBorder="1" applyAlignment="1">
      <alignment vertical="top" wrapText="1"/>
    </xf>
    <xf numFmtId="0" fontId="4" fillId="0" borderId="8" xfId="0" applyFont="1" applyBorder="1" applyAlignment="1">
      <alignment horizontal="left" vertical="top" wrapText="1"/>
    </xf>
  </cellXfs>
  <cellStyles count="1">
    <cellStyle name="常规" xfId="0" builtinId="0"/>
  </cellStyles>
  <dxfs count="54"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E5FF9781"/>
      <rgbColor rgb="E5AFE489"/>
      <rgbColor rgb="FFDBDBDB"/>
      <rgbColor rgb="FFED220B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G20" sqref="G20"/>
    </sheetView>
  </sheetViews>
  <sheetFormatPr defaultColWidth="16.28515625" defaultRowHeight="19.899999999999999" customHeight="1"/>
  <cols>
    <col min="1" max="1" width="7.42578125" style="1" customWidth="1"/>
    <col min="2" max="2" width="6.42578125" style="1" customWidth="1"/>
    <col min="3" max="3" width="6.7109375" style="1" customWidth="1"/>
    <col min="4" max="4" width="5.7109375" style="1" customWidth="1"/>
    <col min="5" max="5" width="7" style="1" customWidth="1"/>
    <col min="6" max="6" width="9.7109375" style="1" customWidth="1"/>
    <col min="7" max="7" width="6.28515625" style="1" customWidth="1"/>
    <col min="8" max="8" width="98.7109375" style="1" customWidth="1"/>
    <col min="9" max="256" width="16.28515625" style="1" customWidth="1"/>
  </cols>
  <sheetData>
    <row r="1" spans="1:8" ht="30.95" customHeight="1">
      <c r="A1" s="43" t="s">
        <v>0</v>
      </c>
      <c r="B1" s="43"/>
      <c r="C1" s="43"/>
      <c r="D1" s="43"/>
      <c r="E1" s="43"/>
      <c r="F1" s="43"/>
      <c r="G1" s="43"/>
      <c r="H1" s="43"/>
    </row>
    <row r="2" spans="1:8" ht="21.2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ht="24.6" customHeight="1">
      <c r="A3" s="3">
        <v>200318</v>
      </c>
      <c r="B3" s="4">
        <v>42448.399305555555</v>
      </c>
      <c r="C3" s="5" t="s">
        <v>9</v>
      </c>
      <c r="D3" s="6">
        <v>9.49</v>
      </c>
      <c r="E3" s="6">
        <v>9.5</v>
      </c>
      <c r="F3" s="6">
        <v>10</v>
      </c>
      <c r="G3" s="6">
        <v>3</v>
      </c>
      <c r="H3" s="7" t="s">
        <v>10</v>
      </c>
    </row>
    <row r="4" spans="1:8" ht="22.35" customHeight="1">
      <c r="A4" s="8">
        <v>200320</v>
      </c>
      <c r="B4" s="9"/>
      <c r="C4" s="10" t="s">
        <v>11</v>
      </c>
      <c r="D4" s="11">
        <v>9.35</v>
      </c>
      <c r="E4" s="11">
        <v>9.4559999999999995</v>
      </c>
      <c r="F4" s="11">
        <v>15</v>
      </c>
      <c r="G4" s="12"/>
      <c r="H4" s="13"/>
    </row>
    <row r="5" spans="1:8" ht="22.35" customHeight="1">
      <c r="A5" s="14"/>
      <c r="B5" s="9"/>
      <c r="C5" s="12"/>
      <c r="D5" s="12"/>
      <c r="E5" s="12"/>
      <c r="F5" s="12"/>
      <c r="G5" s="12"/>
      <c r="H5" s="13"/>
    </row>
    <row r="6" spans="1:8" ht="22.35" customHeight="1">
      <c r="A6" s="14"/>
      <c r="B6" s="9"/>
      <c r="C6" s="12"/>
      <c r="D6" s="12"/>
      <c r="E6" s="12"/>
      <c r="F6" s="12"/>
      <c r="G6" s="12"/>
      <c r="H6" s="13"/>
    </row>
    <row r="7" spans="1:8" ht="22.35" customHeight="1">
      <c r="A7" s="14"/>
      <c r="B7" s="9"/>
      <c r="C7" s="12"/>
      <c r="D7" s="12"/>
      <c r="E7" s="12"/>
      <c r="F7" s="12"/>
      <c r="G7" s="12"/>
      <c r="H7" s="13"/>
    </row>
    <row r="8" spans="1:8" ht="22.35" customHeight="1">
      <c r="A8" s="14"/>
      <c r="B8" s="9"/>
      <c r="C8" s="12"/>
      <c r="D8" s="12"/>
      <c r="E8" s="12"/>
      <c r="F8" s="12"/>
      <c r="G8" s="12"/>
      <c r="H8" s="13"/>
    </row>
    <row r="9" spans="1:8" ht="22.35" customHeight="1">
      <c r="A9" s="14"/>
      <c r="B9" s="9"/>
      <c r="C9" s="12"/>
      <c r="D9" s="12"/>
      <c r="E9" s="12"/>
      <c r="F9" s="12"/>
      <c r="G9" s="12"/>
      <c r="H9" s="13"/>
    </row>
    <row r="10" spans="1:8" ht="22.35" customHeight="1">
      <c r="A10" s="14"/>
      <c r="B10" s="9"/>
      <c r="C10" s="12"/>
      <c r="D10" s="12"/>
      <c r="E10" s="12"/>
      <c r="F10" s="12"/>
      <c r="G10" s="12"/>
      <c r="H10" s="13"/>
    </row>
    <row r="11" spans="1:8" ht="22.35" customHeight="1">
      <c r="A11" s="14"/>
      <c r="B11" s="9"/>
      <c r="C11" s="12"/>
      <c r="D11" s="12"/>
      <c r="E11" s="12"/>
      <c r="F11" s="12"/>
      <c r="G11" s="12"/>
      <c r="H11" s="13"/>
    </row>
  </sheetData>
  <mergeCells count="1">
    <mergeCell ref="A1:H1"/>
  </mergeCells>
  <phoneticPr fontId="8" type="noConversion"/>
  <conditionalFormatting sqref="B2:C11">
    <cfRule type="beginsWith" dxfId="42" priority="1" stopIfTrue="1" operator="beginsWith" text="+">
      <formula>FIND(UPPER("+"),UPPER(B2))=1</formula>
      <formula>"+"</formula>
    </cfRule>
    <cfRule type="beginsWith" dxfId="41" priority="2" stopIfTrue="1" operator="beginsWith" text="-">
      <formula>FIND(UPPER("-"),UPPER(B2))=1</formula>
      <formula>"-"</formula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ColWidth="16.28515625" defaultRowHeight="19.899999999999999" customHeight="1"/>
  <cols>
    <col min="1" max="1" width="7.42578125" style="15" customWidth="1"/>
    <col min="2" max="2" width="6.7109375" style="15" customWidth="1"/>
    <col min="3" max="3" width="8.28515625" style="15" customWidth="1"/>
    <col min="4" max="4" width="8.5703125" style="15" customWidth="1"/>
    <col min="5" max="5" width="9" style="15" customWidth="1"/>
    <col min="6" max="6" width="6.42578125" style="15" customWidth="1"/>
    <col min="7" max="7" width="87.5703125" style="15" customWidth="1"/>
    <col min="8" max="256" width="16.28515625" style="15" customWidth="1"/>
  </cols>
  <sheetData>
    <row r="1" spans="1:9" ht="30.95" customHeight="1">
      <c r="A1" s="43" t="s">
        <v>12</v>
      </c>
      <c r="B1" s="43"/>
      <c r="C1" s="43"/>
      <c r="D1" s="43"/>
      <c r="E1" s="43"/>
      <c r="F1" s="43"/>
      <c r="G1" s="43"/>
      <c r="H1" s="43"/>
      <c r="I1" s="43"/>
    </row>
    <row r="2" spans="1:9" ht="21.75" customHeight="1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7</v>
      </c>
      <c r="G2" s="16" t="s">
        <v>8</v>
      </c>
      <c r="H2" s="17"/>
      <c r="I2" s="18"/>
    </row>
    <row r="3" spans="1:9" ht="24.6" customHeight="1">
      <c r="A3" s="19">
        <v>2228</v>
      </c>
      <c r="B3" s="20">
        <v>42446.424305555556</v>
      </c>
      <c r="C3" s="21" t="s">
        <v>13</v>
      </c>
      <c r="D3" s="22">
        <v>9.94</v>
      </c>
      <c r="E3" s="23"/>
      <c r="F3" s="24"/>
      <c r="G3" s="7" t="s">
        <v>14</v>
      </c>
      <c r="H3" s="25"/>
      <c r="I3" s="25"/>
    </row>
    <row r="4" spans="1:9" ht="56.45" customHeight="1">
      <c r="A4" s="26">
        <v>2302</v>
      </c>
      <c r="B4" s="27">
        <v>42446.408333333333</v>
      </c>
      <c r="C4" s="28">
        <v>-20</v>
      </c>
      <c r="D4" s="28">
        <v>10.07</v>
      </c>
      <c r="E4" s="29"/>
      <c r="F4" s="30"/>
      <c r="G4" s="31" t="s">
        <v>15</v>
      </c>
      <c r="H4" s="32"/>
      <c r="I4" s="32"/>
    </row>
    <row r="5" spans="1:9" ht="24.4" customHeight="1">
      <c r="A5" s="26">
        <v>2306</v>
      </c>
      <c r="B5" s="27">
        <v>42446.408333333333</v>
      </c>
      <c r="C5" s="33" t="s">
        <v>13</v>
      </c>
      <c r="D5" s="28">
        <v>11.63</v>
      </c>
      <c r="E5" s="29"/>
      <c r="F5" s="34">
        <v>4</v>
      </c>
      <c r="G5" s="31" t="s">
        <v>16</v>
      </c>
      <c r="H5" s="32"/>
      <c r="I5" s="32"/>
    </row>
    <row r="6" spans="1:9" ht="24.4" customHeight="1">
      <c r="A6" s="26">
        <v>2309</v>
      </c>
      <c r="B6" s="27">
        <v>42446.42083333333</v>
      </c>
      <c r="C6" s="28">
        <v>-10</v>
      </c>
      <c r="D6" s="28">
        <v>12.36</v>
      </c>
      <c r="E6" s="29"/>
      <c r="F6" s="34">
        <v>4</v>
      </c>
      <c r="G6" s="31" t="s">
        <v>17</v>
      </c>
      <c r="H6" s="32"/>
      <c r="I6" s="32"/>
    </row>
    <row r="7" spans="1:9" ht="40.700000000000003" customHeight="1">
      <c r="A7" s="35"/>
      <c r="B7" s="27">
        <v>42446.4375</v>
      </c>
      <c r="C7" s="33" t="s">
        <v>9</v>
      </c>
      <c r="D7" s="28">
        <v>12.25</v>
      </c>
      <c r="E7" s="29"/>
      <c r="F7" s="34">
        <v>1</v>
      </c>
      <c r="G7" s="31" t="s">
        <v>18</v>
      </c>
      <c r="H7" s="32"/>
      <c r="I7" s="32"/>
    </row>
    <row r="8" spans="1:9" ht="24.4" customHeight="1">
      <c r="A8" s="35"/>
      <c r="B8" s="27">
        <v>42446.613888888889</v>
      </c>
      <c r="C8" s="33" t="s">
        <v>13</v>
      </c>
      <c r="D8" s="28">
        <v>11.7</v>
      </c>
      <c r="E8" s="29"/>
      <c r="F8" s="34">
        <v>0</v>
      </c>
      <c r="G8" s="31" t="s">
        <v>19</v>
      </c>
      <c r="H8" s="32"/>
      <c r="I8" s="32"/>
    </row>
    <row r="9" spans="1:9" ht="72.95" customHeight="1">
      <c r="A9" s="26">
        <v>2310</v>
      </c>
      <c r="B9" s="27">
        <v>42446.400694444441</v>
      </c>
      <c r="C9" s="33" t="s">
        <v>9</v>
      </c>
      <c r="D9" s="28">
        <v>10.35</v>
      </c>
      <c r="E9" s="29"/>
      <c r="F9" s="34">
        <v>1</v>
      </c>
      <c r="G9" s="31" t="s">
        <v>20</v>
      </c>
      <c r="H9" s="32"/>
      <c r="I9" s="32"/>
    </row>
    <row r="10" spans="1:9" ht="251.65" customHeight="1">
      <c r="A10" s="26">
        <v>2311</v>
      </c>
      <c r="B10" s="27">
        <v>42446.400694444441</v>
      </c>
      <c r="C10" s="33" t="s">
        <v>9</v>
      </c>
      <c r="D10" s="28">
        <v>10.36</v>
      </c>
      <c r="E10" s="29"/>
      <c r="F10" s="34">
        <v>0</v>
      </c>
      <c r="G10" s="31" t="s">
        <v>21</v>
      </c>
      <c r="H10" s="32"/>
      <c r="I10" s="32"/>
    </row>
    <row r="11" spans="1:9" ht="40.700000000000003" customHeight="1">
      <c r="A11" s="26">
        <v>2312</v>
      </c>
      <c r="B11" s="27">
        <v>42446.407638888886</v>
      </c>
      <c r="C11" s="33" t="s">
        <v>9</v>
      </c>
      <c r="D11" s="28">
        <v>10</v>
      </c>
      <c r="E11" s="29"/>
      <c r="F11" s="34">
        <v>0</v>
      </c>
      <c r="G11" s="31" t="s">
        <v>22</v>
      </c>
      <c r="H11" s="32"/>
      <c r="I11" s="32"/>
    </row>
    <row r="12" spans="1:9" ht="24.4" customHeight="1">
      <c r="A12" s="35"/>
      <c r="B12" s="27">
        <v>42446.558333333334</v>
      </c>
      <c r="C12" s="33" t="s">
        <v>11</v>
      </c>
      <c r="D12" s="28">
        <v>9.56</v>
      </c>
      <c r="E12" s="29"/>
      <c r="F12" s="30"/>
      <c r="G12" s="31" t="s">
        <v>23</v>
      </c>
      <c r="H12" s="32"/>
      <c r="I12" s="32"/>
    </row>
    <row r="13" spans="1:9" ht="24.4" customHeight="1">
      <c r="A13" s="26">
        <v>2316</v>
      </c>
      <c r="B13" s="27">
        <v>42446.402777777781</v>
      </c>
      <c r="C13" s="28">
        <v>-30</v>
      </c>
      <c r="D13" s="28">
        <v>9.2100000000000009</v>
      </c>
      <c r="E13" s="29"/>
      <c r="F13" s="34">
        <v>5</v>
      </c>
      <c r="G13" s="31" t="s">
        <v>24</v>
      </c>
      <c r="H13" s="32"/>
      <c r="I13" s="32"/>
    </row>
    <row r="14" spans="1:9" ht="73.349999999999994" customHeight="1">
      <c r="A14" s="36"/>
      <c r="B14" s="27">
        <v>42446.5625</v>
      </c>
      <c r="C14" s="33" t="s">
        <v>25</v>
      </c>
      <c r="D14" s="28">
        <v>9.07</v>
      </c>
      <c r="E14" s="29"/>
      <c r="F14" s="34">
        <v>1</v>
      </c>
      <c r="G14" s="31" t="s">
        <v>26</v>
      </c>
      <c r="H14" s="32"/>
      <c r="I14" s="32"/>
    </row>
    <row r="15" spans="1:9" ht="24.4" customHeight="1">
      <c r="A15" s="26">
        <v>2317</v>
      </c>
      <c r="B15" s="27">
        <v>42446.395833333336</v>
      </c>
      <c r="C15" s="28">
        <v>-86</v>
      </c>
      <c r="D15" s="28">
        <v>8.67</v>
      </c>
      <c r="E15" s="29"/>
      <c r="F15" s="34">
        <v>5</v>
      </c>
      <c r="G15" s="31" t="s">
        <v>27</v>
      </c>
      <c r="H15" s="32"/>
      <c r="I15" s="32"/>
    </row>
    <row r="16" spans="1:9" ht="24.4" customHeight="1">
      <c r="A16" s="36"/>
      <c r="B16" s="27">
        <v>42446.402777777781</v>
      </c>
      <c r="C16" s="33" t="s">
        <v>13</v>
      </c>
      <c r="D16" s="28">
        <v>8.27</v>
      </c>
      <c r="E16" s="29"/>
      <c r="F16" s="34">
        <v>4</v>
      </c>
      <c r="G16" s="31" t="s">
        <v>28</v>
      </c>
      <c r="H16" s="32"/>
      <c r="I16" s="32"/>
    </row>
    <row r="17" spans="1:9" ht="40.700000000000003" customHeight="1">
      <c r="A17" s="26">
        <v>2318</v>
      </c>
      <c r="B17" s="27">
        <v>42446.401388888888</v>
      </c>
      <c r="C17" s="33" t="s">
        <v>13</v>
      </c>
      <c r="D17" s="28">
        <v>8.42</v>
      </c>
      <c r="E17" s="28">
        <v>13.1</v>
      </c>
      <c r="F17" s="34">
        <v>2</v>
      </c>
      <c r="G17" s="31" t="s">
        <v>29</v>
      </c>
      <c r="H17" s="32"/>
      <c r="I17" s="32"/>
    </row>
    <row r="18" spans="1:9" ht="24.4" customHeight="1">
      <c r="A18" s="36"/>
      <c r="B18" s="27">
        <v>42446.6</v>
      </c>
      <c r="C18" s="33" t="s">
        <v>11</v>
      </c>
      <c r="D18" s="28">
        <v>8.25</v>
      </c>
      <c r="E18" s="28">
        <v>12.56</v>
      </c>
      <c r="F18" s="34">
        <v>2</v>
      </c>
      <c r="G18" s="31" t="s">
        <v>30</v>
      </c>
      <c r="H18" s="32"/>
      <c r="I18" s="32"/>
    </row>
    <row r="19" spans="1:9" ht="40.700000000000003" customHeight="1">
      <c r="A19" s="26">
        <v>2319</v>
      </c>
      <c r="B19" s="27">
        <v>42447.478472222225</v>
      </c>
      <c r="C19" s="33" t="s">
        <v>11</v>
      </c>
      <c r="D19" s="28">
        <v>7.95</v>
      </c>
      <c r="E19" s="28">
        <v>12.1</v>
      </c>
      <c r="F19" s="37" t="s">
        <v>31</v>
      </c>
      <c r="G19" s="31" t="s">
        <v>32</v>
      </c>
      <c r="H19" s="32"/>
      <c r="I19" s="32"/>
    </row>
    <row r="20" spans="1:9" ht="104.65" customHeight="1">
      <c r="A20" s="36"/>
      <c r="B20" s="38"/>
      <c r="C20" s="29"/>
      <c r="D20" s="29"/>
      <c r="E20" s="29"/>
      <c r="F20" s="30"/>
      <c r="G20" s="31" t="s">
        <v>33</v>
      </c>
      <c r="H20" s="32"/>
      <c r="I20" s="32"/>
    </row>
    <row r="21" spans="1:9" ht="24.4" customHeight="1">
      <c r="A21" s="26">
        <v>2320</v>
      </c>
      <c r="B21" s="27">
        <v>42448.395833333336</v>
      </c>
      <c r="C21" s="28">
        <v>-5</v>
      </c>
      <c r="D21" s="28">
        <v>8.2200000000000006</v>
      </c>
      <c r="E21" s="28">
        <v>12.53</v>
      </c>
      <c r="F21" s="30"/>
      <c r="G21" s="31" t="s">
        <v>34</v>
      </c>
      <c r="H21" s="32"/>
      <c r="I21" s="32"/>
    </row>
    <row r="22" spans="1:9" ht="24.4" customHeight="1">
      <c r="A22" s="36"/>
      <c r="B22" s="27">
        <v>42448.414583333331</v>
      </c>
      <c r="C22" s="28">
        <v>-5</v>
      </c>
      <c r="D22" s="28">
        <v>8.3800000000000008</v>
      </c>
      <c r="E22" s="28">
        <v>13.05</v>
      </c>
      <c r="F22" s="30"/>
      <c r="G22" s="31" t="s">
        <v>35</v>
      </c>
      <c r="H22" s="32"/>
      <c r="I22" s="32"/>
    </row>
    <row r="23" spans="1:9" ht="21.6" customHeight="1">
      <c r="A23" s="36"/>
      <c r="B23" s="38"/>
      <c r="C23" s="29"/>
      <c r="D23" s="29"/>
      <c r="E23" s="29"/>
      <c r="F23" s="30"/>
      <c r="G23" s="13"/>
      <c r="H23" s="32"/>
      <c r="I23" s="32"/>
    </row>
    <row r="24" spans="1:9" ht="21.6" customHeight="1">
      <c r="A24" s="36"/>
      <c r="B24" s="38"/>
      <c r="C24" s="29"/>
      <c r="D24" s="29"/>
      <c r="E24" s="29"/>
      <c r="F24" s="30"/>
      <c r="G24" s="13"/>
      <c r="H24" s="32"/>
      <c r="I24" s="32"/>
    </row>
    <row r="25" spans="1:9" ht="21.6" customHeight="1">
      <c r="A25" s="36"/>
      <c r="B25" s="38"/>
      <c r="C25" s="29"/>
      <c r="D25" s="29"/>
      <c r="E25" s="29"/>
      <c r="F25" s="30"/>
      <c r="G25" s="13"/>
      <c r="H25" s="32"/>
      <c r="I25" s="32"/>
    </row>
    <row r="26" spans="1:9" ht="21.6" customHeight="1">
      <c r="A26" s="36"/>
      <c r="B26" s="38"/>
      <c r="C26" s="29"/>
      <c r="D26" s="29"/>
      <c r="E26" s="29"/>
      <c r="F26" s="30"/>
      <c r="G26" s="13"/>
      <c r="H26" s="32"/>
      <c r="I26" s="32"/>
    </row>
    <row r="27" spans="1:9" ht="21.6" customHeight="1">
      <c r="A27" s="36"/>
      <c r="B27" s="38"/>
      <c r="C27" s="29"/>
      <c r="D27" s="29"/>
      <c r="E27" s="29"/>
      <c r="F27" s="30"/>
      <c r="G27" s="13"/>
      <c r="H27" s="32"/>
      <c r="I27" s="32"/>
    </row>
    <row r="28" spans="1:9" ht="21.6" customHeight="1">
      <c r="A28" s="36"/>
      <c r="B28" s="38"/>
      <c r="C28" s="29"/>
      <c r="D28" s="29"/>
      <c r="E28" s="29"/>
      <c r="F28" s="30"/>
      <c r="G28" s="13"/>
      <c r="H28" s="32"/>
      <c r="I28" s="32"/>
    </row>
    <row r="29" spans="1:9" ht="21.6" customHeight="1">
      <c r="A29" s="36"/>
      <c r="B29" s="38"/>
      <c r="C29" s="29"/>
      <c r="D29" s="29"/>
      <c r="E29" s="29"/>
      <c r="F29" s="30"/>
      <c r="G29" s="13"/>
      <c r="H29" s="32"/>
      <c r="I29" s="32"/>
    </row>
    <row r="30" spans="1:9" ht="21.6" customHeight="1">
      <c r="A30" s="36"/>
      <c r="B30" s="38"/>
      <c r="C30" s="29"/>
      <c r="D30" s="29"/>
      <c r="E30" s="29"/>
      <c r="F30" s="30"/>
      <c r="G30" s="13"/>
      <c r="H30" s="32"/>
      <c r="I30" s="32"/>
    </row>
    <row r="31" spans="1:9" ht="21.6" customHeight="1">
      <c r="A31" s="36"/>
      <c r="B31" s="38"/>
      <c r="C31" s="29"/>
      <c r="D31" s="29"/>
      <c r="E31" s="29"/>
      <c r="F31" s="30"/>
      <c r="G31" s="13"/>
      <c r="H31" s="32"/>
      <c r="I31" s="32"/>
    </row>
    <row r="32" spans="1:9" ht="21.6" customHeight="1">
      <c r="A32" s="36"/>
      <c r="B32" s="38"/>
      <c r="C32" s="29"/>
      <c r="D32" s="29"/>
      <c r="E32" s="29"/>
      <c r="F32" s="30"/>
      <c r="G32" s="13"/>
      <c r="H32" s="32"/>
      <c r="I32" s="32"/>
    </row>
    <row r="33" spans="1:9" ht="21.6" customHeight="1">
      <c r="A33" s="36"/>
      <c r="B33" s="38"/>
      <c r="C33" s="29"/>
      <c r="D33" s="29"/>
      <c r="E33" s="29"/>
      <c r="F33" s="30"/>
      <c r="G33" s="13"/>
      <c r="H33" s="32"/>
      <c r="I33" s="32"/>
    </row>
  </sheetData>
  <mergeCells count="1">
    <mergeCell ref="A1:I1"/>
  </mergeCells>
  <phoneticPr fontId="8" type="noConversion"/>
  <conditionalFormatting sqref="B2:C33">
    <cfRule type="beginsWith" dxfId="40" priority="1" stopIfTrue="1" operator="beginsWith" text="+">
      <formula>FIND(UPPER("+"),UPPER(B2))=1</formula>
      <formula>"+"</formula>
    </cfRule>
    <cfRule type="beginsWith" dxfId="39" priority="2" stopIfTrue="1" operator="beginsWith" text="-">
      <formula>FIND(UPPER("-"),UPPER(B2))=1</formula>
      <formula>"-"</formula>
    </cfRule>
  </conditionalFormatting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ColWidth="16.28515625" defaultRowHeight="19.899999999999999" customHeight="1"/>
  <cols>
    <col min="1" max="1" width="7.42578125" style="39" customWidth="1"/>
    <col min="2" max="2" width="6.42578125" style="39" customWidth="1"/>
    <col min="3" max="3" width="6.7109375" style="39" customWidth="1"/>
    <col min="4" max="5" width="6.42578125" style="39" customWidth="1"/>
    <col min="6" max="6" width="6.28515625" style="39" customWidth="1"/>
    <col min="7" max="7" width="104.5703125" style="39" customWidth="1"/>
    <col min="8" max="256" width="16.28515625" style="39" customWidth="1"/>
  </cols>
  <sheetData>
    <row r="1" spans="1:7" ht="30.95" customHeight="1">
      <c r="A1" s="43" t="s">
        <v>36</v>
      </c>
      <c r="B1" s="43"/>
      <c r="C1" s="43"/>
      <c r="D1" s="43"/>
      <c r="E1" s="43"/>
      <c r="F1" s="43"/>
      <c r="G1" s="43"/>
    </row>
    <row r="2" spans="1:7" ht="21.2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7</v>
      </c>
      <c r="G2" s="2" t="s">
        <v>8</v>
      </c>
    </row>
    <row r="3" spans="1:7" ht="24.6" customHeight="1">
      <c r="A3" s="19">
        <v>2318</v>
      </c>
      <c r="B3" s="20">
        <v>42446.402777777781</v>
      </c>
      <c r="C3" s="21" t="s">
        <v>37</v>
      </c>
      <c r="D3" s="22">
        <v>22.56</v>
      </c>
      <c r="E3" s="24"/>
      <c r="F3" s="40">
        <v>5</v>
      </c>
      <c r="G3" s="7" t="s">
        <v>38</v>
      </c>
    </row>
    <row r="4" spans="1:7" ht="24.4" customHeight="1">
      <c r="A4" s="41"/>
      <c r="B4" s="27">
        <v>42446.577777777777</v>
      </c>
      <c r="C4" s="33" t="s">
        <v>39</v>
      </c>
      <c r="D4" s="28">
        <v>22</v>
      </c>
      <c r="E4" s="30"/>
      <c r="F4" s="34">
        <v>3</v>
      </c>
      <c r="G4" s="31" t="s">
        <v>40</v>
      </c>
    </row>
    <row r="5" spans="1:7" ht="24.4" customHeight="1">
      <c r="A5" s="35"/>
      <c r="B5" s="27">
        <v>42446.611805555556</v>
      </c>
      <c r="C5" s="33" t="s">
        <v>39</v>
      </c>
      <c r="D5" s="28">
        <v>21.55</v>
      </c>
      <c r="E5" s="34">
        <v>26.17</v>
      </c>
      <c r="F5" s="34">
        <v>3</v>
      </c>
      <c r="G5" s="31" t="s">
        <v>40</v>
      </c>
    </row>
    <row r="6" spans="1:7" ht="57" customHeight="1">
      <c r="A6" s="35"/>
      <c r="B6" s="38"/>
      <c r="C6" s="29"/>
      <c r="D6" s="29"/>
      <c r="E6" s="30"/>
      <c r="F6" s="30"/>
      <c r="G6" s="31" t="s">
        <v>41</v>
      </c>
    </row>
    <row r="7" spans="1:7" ht="21.6" customHeight="1">
      <c r="A7" s="26">
        <v>2319</v>
      </c>
      <c r="B7" s="27">
        <v>42448.399305555555</v>
      </c>
      <c r="C7" s="28">
        <v>-3</v>
      </c>
      <c r="D7" s="28">
        <v>22.03</v>
      </c>
      <c r="E7" s="30"/>
      <c r="F7" s="30"/>
      <c r="G7" s="13"/>
    </row>
    <row r="8" spans="1:7" ht="21.6" customHeight="1">
      <c r="A8" s="26">
        <v>2320</v>
      </c>
      <c r="B8" s="27">
        <v>42448.398611111108</v>
      </c>
      <c r="C8" s="28">
        <v>-3</v>
      </c>
      <c r="D8" s="28">
        <v>22.5</v>
      </c>
      <c r="E8" s="34">
        <v>27.75</v>
      </c>
      <c r="F8" s="30"/>
      <c r="G8" s="13"/>
    </row>
    <row r="9" spans="1:7" ht="21.6" customHeight="1">
      <c r="A9" s="35"/>
      <c r="B9" s="38"/>
      <c r="C9" s="29"/>
      <c r="D9" s="29"/>
      <c r="E9" s="30"/>
      <c r="F9" s="30"/>
      <c r="G9" s="13"/>
    </row>
    <row r="10" spans="1:7" ht="21.6" customHeight="1">
      <c r="A10" s="35"/>
      <c r="B10" s="38"/>
      <c r="C10" s="29"/>
      <c r="D10" s="29"/>
      <c r="E10" s="30"/>
      <c r="F10" s="30"/>
      <c r="G10" s="13"/>
    </row>
    <row r="11" spans="1:7" ht="21.6" customHeight="1">
      <c r="A11" s="35"/>
      <c r="B11" s="38"/>
      <c r="C11" s="29"/>
      <c r="D11" s="29"/>
      <c r="E11" s="30"/>
      <c r="F11" s="30"/>
      <c r="G11" s="13"/>
    </row>
  </sheetData>
  <mergeCells count="1">
    <mergeCell ref="A1:G1"/>
  </mergeCells>
  <phoneticPr fontId="8" type="noConversion"/>
  <conditionalFormatting sqref="B2:C11">
    <cfRule type="beginsWith" dxfId="38" priority="1" stopIfTrue="1" operator="beginsWith" text="+">
      <formula>FIND(UPPER("+"),UPPER(B2))=1</formula>
      <formula>"+"</formula>
    </cfRule>
    <cfRule type="beginsWith" dxfId="37" priority="2" stopIfTrue="1" operator="beginsWith" text="-">
      <formula>FIND(UPPER("-"),UPPER(B2))=1</formula>
      <formula>"-"</formula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9"/>
  <sheetViews>
    <sheetView showGridLines="0" tabSelected="1" workbookViewId="0">
      <pane xSplit="1" ySplit="2" topLeftCell="B18" activePane="bottomRight" state="frozen"/>
      <selection pane="topRight"/>
      <selection pane="bottomLeft"/>
      <selection pane="bottomRight" activeCell="D30" sqref="D30"/>
    </sheetView>
  </sheetViews>
  <sheetFormatPr defaultColWidth="16.28515625" defaultRowHeight="19.899999999999999" customHeight="1"/>
  <cols>
    <col min="1" max="1" width="11.85546875" style="42" customWidth="1"/>
    <col min="2" max="2" width="8.42578125" style="44" customWidth="1"/>
    <col min="3" max="3" width="9.5703125" style="44" customWidth="1"/>
    <col min="4" max="4" width="15.7109375" style="44" customWidth="1"/>
    <col min="5" max="5" width="9.42578125" style="44" customWidth="1"/>
    <col min="6" max="6" width="12.140625" style="45" customWidth="1"/>
    <col min="7" max="7" width="13.7109375" style="44" customWidth="1"/>
    <col min="8" max="8" width="11.28515625" style="44" customWidth="1"/>
    <col min="9" max="9" width="98.42578125" style="42" customWidth="1"/>
    <col min="10" max="256" width="16.28515625" style="42" customWidth="1"/>
  </cols>
  <sheetData>
    <row r="1" spans="1:11" ht="30.95" customHeight="1">
      <c r="A1" s="57" t="s">
        <v>56</v>
      </c>
      <c r="B1" s="57"/>
      <c r="C1" s="57"/>
      <c r="D1" s="57"/>
      <c r="E1" s="57"/>
      <c r="F1" s="57"/>
      <c r="G1" s="57"/>
      <c r="H1" s="57"/>
      <c r="I1" s="57"/>
      <c r="J1" s="55" t="s">
        <v>61</v>
      </c>
      <c r="K1" s="54"/>
    </row>
    <row r="2" spans="1:11" ht="26.25" customHeight="1">
      <c r="A2" s="58" t="s">
        <v>1</v>
      </c>
      <c r="B2" s="59" t="s">
        <v>2</v>
      </c>
      <c r="C2" s="59" t="s">
        <v>3</v>
      </c>
      <c r="D2" s="60" t="s">
        <v>57</v>
      </c>
      <c r="E2" s="59" t="s">
        <v>4</v>
      </c>
      <c r="F2" s="61" t="s">
        <v>5</v>
      </c>
      <c r="G2" s="59" t="s">
        <v>6</v>
      </c>
      <c r="H2" s="59" t="s">
        <v>7</v>
      </c>
      <c r="I2" s="58" t="s">
        <v>8</v>
      </c>
      <c r="J2" s="56" t="s">
        <v>62</v>
      </c>
      <c r="K2" s="54"/>
    </row>
    <row r="3" spans="1:11" ht="21.75" customHeight="1">
      <c r="A3" s="62">
        <v>200228</v>
      </c>
      <c r="B3" s="63"/>
      <c r="C3" s="48" t="s">
        <v>53</v>
      </c>
      <c r="D3" s="49" t="s">
        <v>43</v>
      </c>
      <c r="E3" s="49">
        <v>11.32</v>
      </c>
      <c r="F3" s="50">
        <f>(D3*E3*100+D3*E3*100*4/10000)/(G3*100)</f>
        <v>11.324528000000001</v>
      </c>
      <c r="G3" s="49" t="str">
        <f>D3</f>
        <v>20</v>
      </c>
      <c r="H3" s="63"/>
      <c r="I3" s="64"/>
    </row>
    <row r="4" spans="1:11" ht="21.6" customHeight="1">
      <c r="A4" s="65"/>
      <c r="B4" s="63"/>
      <c r="C4" s="48" t="s">
        <v>53</v>
      </c>
      <c r="D4" s="49" t="s">
        <v>44</v>
      </c>
      <c r="E4" s="49">
        <v>11.17</v>
      </c>
      <c r="F4" s="50">
        <f>(D4*E4*100+D4*E4*100*4/10000+F3*G3*100)/(G4*100)</f>
        <v>11.217342285714285</v>
      </c>
      <c r="G4" s="49">
        <v>70</v>
      </c>
      <c r="H4" s="63"/>
      <c r="I4" s="64"/>
      <c r="J4" s="52"/>
      <c r="K4" s="52"/>
    </row>
    <row r="5" spans="1:11" ht="21.6" customHeight="1">
      <c r="A5" s="62">
        <v>200303</v>
      </c>
      <c r="B5" s="63"/>
      <c r="C5" s="48" t="s">
        <v>53</v>
      </c>
      <c r="D5" s="49" t="s">
        <v>45</v>
      </c>
      <c r="E5" s="49">
        <v>11.3</v>
      </c>
      <c r="F5" s="50">
        <f t="shared" ref="F5" si="0">(D5*E5*100+D5*E5*100*4/10000+F4*G4*100)/(G5*100)</f>
        <v>11.223154133333331</v>
      </c>
      <c r="G5" s="49">
        <v>75</v>
      </c>
      <c r="H5" s="63"/>
      <c r="I5" s="64"/>
      <c r="J5" s="52"/>
      <c r="K5" s="52"/>
    </row>
    <row r="6" spans="1:11" ht="21.6" customHeight="1">
      <c r="A6" s="65"/>
      <c r="B6" s="63"/>
      <c r="C6" s="48" t="s">
        <v>53</v>
      </c>
      <c r="D6" s="49" t="s">
        <v>46</v>
      </c>
      <c r="E6" s="49">
        <v>11.36</v>
      </c>
      <c r="F6" s="50">
        <f>(D6*E6*100+D6*E6*100*4/10000+F5*G5*100)/(G6*100)</f>
        <v>11.231990999999999</v>
      </c>
      <c r="G6" s="49">
        <v>80</v>
      </c>
      <c r="H6" s="63"/>
      <c r="I6" s="64"/>
      <c r="J6" s="52"/>
      <c r="K6" s="52"/>
    </row>
    <row r="7" spans="1:11" ht="21.6" customHeight="1">
      <c r="A7" s="65"/>
      <c r="B7" s="63"/>
      <c r="C7" s="48" t="s">
        <v>54</v>
      </c>
      <c r="D7" s="49">
        <v>10</v>
      </c>
      <c r="E7" s="49">
        <v>11.52</v>
      </c>
      <c r="F7" s="50">
        <f>(F6*G6*100-E7*D7*100+E7*D7*100*1/1000+E7*D7*100*4/10000)/(G7*100)</f>
        <v>11.193150857142857</v>
      </c>
      <c r="G7" s="49">
        <v>70</v>
      </c>
      <c r="H7" s="63"/>
      <c r="I7" s="64"/>
      <c r="J7" s="52"/>
      <c r="K7" s="52"/>
    </row>
    <row r="8" spans="1:11" ht="21.6" customHeight="1">
      <c r="A8" s="62">
        <v>200304</v>
      </c>
      <c r="B8" s="63"/>
      <c r="C8" s="48" t="s">
        <v>53</v>
      </c>
      <c r="D8" s="49" t="s">
        <v>47</v>
      </c>
      <c r="E8" s="49">
        <v>10.97</v>
      </c>
      <c r="F8" s="50">
        <f>(D8*E8*100+D8*E8*100*4/10000+F7*G7*100)/(G8*100)</f>
        <v>11.165805500000003</v>
      </c>
      <c r="G8" s="49">
        <v>80</v>
      </c>
      <c r="H8" s="63"/>
      <c r="I8" s="64"/>
      <c r="J8" s="52"/>
      <c r="K8" s="52"/>
    </row>
    <row r="9" spans="1:11" ht="21.6" customHeight="1">
      <c r="A9" s="65"/>
      <c r="B9" s="63"/>
      <c r="C9" s="48" t="s">
        <v>53</v>
      </c>
      <c r="D9" s="49" t="s">
        <v>48</v>
      </c>
      <c r="E9" s="49">
        <v>11.04</v>
      </c>
      <c r="F9" s="50">
        <f>(D9*E9*100+D9*E9*100*4/10000+F8*G8*100)/(G9*100)</f>
        <v>11.152317777777782</v>
      </c>
      <c r="G9" s="49">
        <v>90</v>
      </c>
      <c r="H9" s="63"/>
      <c r="I9" s="64"/>
      <c r="J9" s="52"/>
      <c r="K9" s="52"/>
    </row>
    <row r="10" spans="1:11" ht="21.6" customHeight="1">
      <c r="A10" s="62">
        <v>200305</v>
      </c>
      <c r="B10" s="63"/>
      <c r="C10" s="48" t="s">
        <v>54</v>
      </c>
      <c r="D10" s="49">
        <v>20</v>
      </c>
      <c r="E10" s="49">
        <v>11.35</v>
      </c>
      <c r="F10" s="50">
        <f>(F9*G9*100-E10*D10*100+E10*D10*100*1/1000+E10*D10*100*4/10000)/(G10*100)</f>
        <v>11.100377142857148</v>
      </c>
      <c r="G10" s="49">
        <v>70</v>
      </c>
      <c r="H10" s="63"/>
      <c r="I10" s="64"/>
      <c r="J10" s="52"/>
      <c r="K10" s="52"/>
    </row>
    <row r="11" spans="1:11" ht="21.6" customHeight="1">
      <c r="A11" s="62">
        <v>200306</v>
      </c>
      <c r="B11" s="63"/>
      <c r="C11" s="48" t="s">
        <v>54</v>
      </c>
      <c r="D11" s="49">
        <v>70</v>
      </c>
      <c r="E11" s="49">
        <v>10.09</v>
      </c>
      <c r="F11" s="50">
        <f>(F10*G10*100-E11*D11*100+E11*D11*100*1/1000+E11*D11*100*4/10000)/(G11*100)</f>
        <v>71.715220000000443</v>
      </c>
      <c r="G11" s="49">
        <v>1</v>
      </c>
      <c r="H11" s="63"/>
      <c r="I11" s="69" t="s">
        <v>63</v>
      </c>
      <c r="J11" s="52"/>
      <c r="K11" s="52"/>
    </row>
    <row r="12" spans="1:11" ht="21.6" customHeight="1">
      <c r="A12" s="65"/>
      <c r="B12" s="63"/>
      <c r="C12" s="48" t="s">
        <v>53</v>
      </c>
      <c r="D12" s="49">
        <v>10</v>
      </c>
      <c r="E12" s="49">
        <v>11.09</v>
      </c>
      <c r="F12" s="50">
        <f t="shared" ref="F12:F27" si="1">(D12*E12*100+D12*E12*100*4/10000+F11*G11*100)/(G12*100)</f>
        <v>18.265958000000044</v>
      </c>
      <c r="G12" s="49">
        <v>10</v>
      </c>
      <c r="H12" s="63"/>
      <c r="I12" s="64"/>
      <c r="J12" s="52"/>
      <c r="K12" s="52"/>
    </row>
    <row r="13" spans="1:11" ht="21.6" customHeight="1">
      <c r="A13" s="62">
        <v>200309</v>
      </c>
      <c r="B13" s="63"/>
      <c r="C13" s="48" t="s">
        <v>53</v>
      </c>
      <c r="D13" s="49" t="s">
        <v>43</v>
      </c>
      <c r="E13" s="49">
        <v>10.07</v>
      </c>
      <c r="F13" s="50">
        <f t="shared" si="1"/>
        <v>12.804671333333346</v>
      </c>
      <c r="G13" s="49">
        <v>30</v>
      </c>
      <c r="H13" s="63"/>
      <c r="I13" s="64"/>
      <c r="J13" s="52"/>
      <c r="K13" s="52"/>
    </row>
    <row r="14" spans="1:11" ht="21.6" customHeight="1">
      <c r="A14" s="62">
        <v>200310</v>
      </c>
      <c r="B14" s="63"/>
      <c r="C14" s="48" t="s">
        <v>54</v>
      </c>
      <c r="D14" s="49">
        <v>5</v>
      </c>
      <c r="E14" s="49">
        <v>10.28</v>
      </c>
      <c r="F14" s="50">
        <f>(F13*G13*100-E14*D14*100+E14*D14*100*1/1000+E14*D14*100*4/10000)/(G14*100)</f>
        <v>13.312484000000014</v>
      </c>
      <c r="G14" s="49">
        <v>25</v>
      </c>
      <c r="H14" s="63"/>
      <c r="I14" s="64"/>
      <c r="J14" s="52"/>
      <c r="K14" s="52"/>
    </row>
    <row r="15" spans="1:11" ht="21.6" customHeight="1">
      <c r="A15" s="62">
        <v>200312</v>
      </c>
      <c r="B15" s="63"/>
      <c r="C15" s="48" t="s">
        <v>53</v>
      </c>
      <c r="D15" s="49" t="s">
        <v>49</v>
      </c>
      <c r="E15" s="49">
        <v>10.220000000000001</v>
      </c>
      <c r="F15" s="50">
        <f t="shared" si="1"/>
        <v>12.797751333333347</v>
      </c>
      <c r="G15" s="49">
        <v>30</v>
      </c>
      <c r="H15" s="63"/>
      <c r="I15" s="64"/>
      <c r="J15" s="52"/>
      <c r="K15" s="52"/>
    </row>
    <row r="16" spans="1:11" ht="21.6" customHeight="1">
      <c r="A16" s="65"/>
      <c r="B16" s="63"/>
      <c r="C16" s="48" t="s">
        <v>54</v>
      </c>
      <c r="D16" s="49">
        <v>5</v>
      </c>
      <c r="E16" s="49">
        <v>10.46</v>
      </c>
      <c r="F16" s="50">
        <f>(F15*G15*100-E16*D16*100+E16*D16*100*1/1000+E16*D16*100*4/10000)/(G16*100)</f>
        <v>13.268230400000018</v>
      </c>
      <c r="G16" s="49">
        <v>25</v>
      </c>
      <c r="H16" s="63"/>
      <c r="I16" s="64"/>
      <c r="J16" s="52"/>
      <c r="K16" s="52"/>
    </row>
    <row r="17" spans="1:256" ht="21.6" customHeight="1">
      <c r="A17" s="62">
        <v>200316</v>
      </c>
      <c r="B17" s="63"/>
      <c r="C17" s="48" t="s">
        <v>53</v>
      </c>
      <c r="D17" s="49" t="s">
        <v>50</v>
      </c>
      <c r="E17" s="49">
        <v>9.9499999999999993</v>
      </c>
      <c r="F17" s="50">
        <f t="shared" si="1"/>
        <v>12.91313214285716</v>
      </c>
      <c r="G17" s="49">
        <v>28</v>
      </c>
      <c r="H17" s="63"/>
      <c r="I17" s="64"/>
      <c r="J17" s="52"/>
      <c r="K17" s="52"/>
    </row>
    <row r="18" spans="1:256" ht="21.6" customHeight="1">
      <c r="A18" s="65"/>
      <c r="B18" s="63"/>
      <c r="C18" s="48" t="s">
        <v>53</v>
      </c>
      <c r="D18" s="49" t="s">
        <v>51</v>
      </c>
      <c r="E18" s="49">
        <v>10.02</v>
      </c>
      <c r="F18" s="50">
        <f t="shared" si="1"/>
        <v>12.720523866666682</v>
      </c>
      <c r="G18" s="49">
        <v>30</v>
      </c>
      <c r="H18" s="63"/>
      <c r="I18" s="64"/>
      <c r="J18" s="52"/>
      <c r="K18" s="52"/>
    </row>
    <row r="19" spans="1:256" ht="21.6" customHeight="1">
      <c r="A19" s="65"/>
      <c r="B19" s="63"/>
      <c r="C19" s="48" t="s">
        <v>54</v>
      </c>
      <c r="D19" s="49">
        <v>5</v>
      </c>
      <c r="E19" s="49">
        <v>10.28</v>
      </c>
      <c r="F19" s="50">
        <f>(F18*G18*100-E19*D19*100+E19*D19*100*1/1000+E19*D19*100*4/10000)/(G19*100)</f>
        <v>13.211507040000017</v>
      </c>
      <c r="G19" s="49">
        <v>25</v>
      </c>
      <c r="H19" s="63"/>
      <c r="I19" s="64"/>
      <c r="J19" s="52"/>
      <c r="K19" s="52"/>
    </row>
    <row r="20" spans="1:256" ht="21.6" customHeight="1">
      <c r="A20" s="62">
        <v>200317</v>
      </c>
      <c r="B20" s="63"/>
      <c r="C20" s="48" t="s">
        <v>54</v>
      </c>
      <c r="D20" s="49">
        <v>25</v>
      </c>
      <c r="E20" s="49">
        <v>9.3800000000000008</v>
      </c>
      <c r="F20" s="50">
        <f t="shared" ref="F19:F20" si="2">(F19*G19*100-E20*D20*100-E20*D20*100*1/1000-E20*D20*100*4/10000)/(G20*100)</f>
        <v>95.45937600000039</v>
      </c>
      <c r="G20" s="49">
        <v>1</v>
      </c>
      <c r="H20" s="63"/>
      <c r="I20" s="69" t="s">
        <v>64</v>
      </c>
      <c r="J20" s="52"/>
      <c r="K20" s="52"/>
    </row>
    <row r="21" spans="1:256" ht="21.6" customHeight="1">
      <c r="A21" s="65"/>
      <c r="B21" s="63"/>
      <c r="C21" s="48" t="s">
        <v>53</v>
      </c>
      <c r="D21" s="49" t="s">
        <v>48</v>
      </c>
      <c r="E21" s="49">
        <v>9.11</v>
      </c>
      <c r="F21" s="50">
        <f t="shared" si="1"/>
        <v>18.659581600000042</v>
      </c>
      <c r="G21" s="49">
        <v>10</v>
      </c>
      <c r="H21" s="63"/>
      <c r="I21" s="64"/>
      <c r="J21" s="52"/>
      <c r="K21" s="52"/>
    </row>
    <row r="22" spans="1:256" ht="24.4" customHeight="1">
      <c r="A22" s="62">
        <v>200318</v>
      </c>
      <c r="B22" s="66">
        <v>42446.402777777781</v>
      </c>
      <c r="C22" s="48" t="s">
        <v>53</v>
      </c>
      <c r="D22" s="49" t="s">
        <v>45</v>
      </c>
      <c r="E22" s="49">
        <v>9.48</v>
      </c>
      <c r="F22" s="50">
        <f t="shared" si="1"/>
        <v>15.600985066666695</v>
      </c>
      <c r="G22" s="49">
        <v>15</v>
      </c>
      <c r="H22" s="49">
        <v>5</v>
      </c>
      <c r="I22" s="67" t="s">
        <v>58</v>
      </c>
      <c r="J22" s="52"/>
      <c r="K22" s="52"/>
    </row>
    <row r="23" spans="1:256" ht="24.4" customHeight="1">
      <c r="A23" s="68"/>
      <c r="B23" s="66">
        <v>42446.454861111109</v>
      </c>
      <c r="C23" s="48" t="s">
        <v>54</v>
      </c>
      <c r="D23" s="49">
        <v>5</v>
      </c>
      <c r="E23" s="49">
        <v>9.7100000000000009</v>
      </c>
      <c r="F23" s="50">
        <f>(F22*G22*100-E23*D23*100+E23*D23*100*1/1000+E23*D23*100*4/10000)/(G23*100)</f>
        <v>18.553274600000041</v>
      </c>
      <c r="G23" s="49">
        <v>10</v>
      </c>
      <c r="H23" s="49">
        <v>5</v>
      </c>
      <c r="I23" s="67" t="s">
        <v>59</v>
      </c>
      <c r="J23" s="52"/>
      <c r="K23" s="52"/>
    </row>
    <row r="24" spans="1:256" ht="29.25" customHeight="1">
      <c r="A24" s="65"/>
      <c r="B24" s="48" t="s">
        <v>42</v>
      </c>
      <c r="C24" s="48" t="s">
        <v>54</v>
      </c>
      <c r="D24" s="49">
        <v>5</v>
      </c>
      <c r="E24" s="49">
        <v>9.89</v>
      </c>
      <c r="F24" s="50">
        <f>(F23*G23*100-E24*D24*100-E24*D24*100*1/1000-E24*D24*100*4/10000)/(G24*100)</f>
        <v>27.202703200000084</v>
      </c>
      <c r="G24" s="49">
        <v>5</v>
      </c>
      <c r="H24" s="49">
        <v>5</v>
      </c>
      <c r="I24" s="67" t="s">
        <v>60</v>
      </c>
      <c r="J24" s="52"/>
      <c r="K24" s="52"/>
    </row>
    <row r="25" spans="1:256" ht="21.6" customHeight="1">
      <c r="A25" s="62">
        <v>200319</v>
      </c>
      <c r="B25" s="66">
        <v>42448.411111111112</v>
      </c>
      <c r="C25" s="48" t="s">
        <v>54</v>
      </c>
      <c r="D25" s="49">
        <v>4</v>
      </c>
      <c r="E25" s="49">
        <v>9.69</v>
      </c>
      <c r="F25" s="50">
        <f>(F24*G24*100-E25*D25*100+E25*D25*100*1/1000+E25*D25*100*4/10000)/(G25*100)</f>
        <v>97.307780000000406</v>
      </c>
      <c r="G25" s="49">
        <v>1</v>
      </c>
      <c r="H25" s="63"/>
      <c r="I25" s="69" t="s">
        <v>64</v>
      </c>
      <c r="J25" s="52"/>
      <c r="K25" s="52"/>
    </row>
    <row r="26" spans="1:256" ht="21.6" customHeight="1">
      <c r="A26" s="62">
        <v>200320</v>
      </c>
      <c r="B26" s="66">
        <v>42448.46875</v>
      </c>
      <c r="C26" s="48" t="s">
        <v>53</v>
      </c>
      <c r="D26" s="49" t="s">
        <v>45</v>
      </c>
      <c r="E26" s="49">
        <v>9.59</v>
      </c>
      <c r="F26" s="50">
        <f t="shared" si="1"/>
        <v>29.055392000000079</v>
      </c>
      <c r="G26" s="49">
        <v>5</v>
      </c>
      <c r="H26" s="63"/>
      <c r="I26" s="64"/>
      <c r="J26" s="52"/>
      <c r="K26" s="52"/>
    </row>
    <row r="27" spans="1:256" ht="24.4" customHeight="1">
      <c r="A27" s="65"/>
      <c r="B27" s="66">
        <v>42448.564583333333</v>
      </c>
      <c r="C27" s="48" t="s">
        <v>53</v>
      </c>
      <c r="D27" s="49" t="s">
        <v>52</v>
      </c>
      <c r="E27" s="49">
        <v>9.59</v>
      </c>
      <c r="F27" s="50">
        <f t="shared" si="1"/>
        <v>12.837428666666678</v>
      </c>
      <c r="G27" s="49">
        <v>30</v>
      </c>
      <c r="H27" s="63"/>
      <c r="I27" s="67" t="s">
        <v>55</v>
      </c>
      <c r="J27" s="52"/>
      <c r="K27" s="52"/>
    </row>
    <row r="28" spans="1:256" s="53" customFormat="1" ht="19.899999999999999" customHeight="1">
      <c r="A28" s="65"/>
      <c r="B28" s="49"/>
      <c r="C28" s="48" t="s">
        <v>54</v>
      </c>
      <c r="D28" s="49">
        <v>2</v>
      </c>
      <c r="E28" s="49">
        <v>1</v>
      </c>
      <c r="F28" s="50">
        <f>IF(C28="买入",(D28*E28*100+D28*E28*100*4/10000+F27*G27*100)/(G28*100),(F27*G27*100-E28*D28*100+E28*D28*100*1/1000+E28*D28*100*4/10000)/(G28*100))</f>
        <v>13.683059285714299</v>
      </c>
      <c r="G28" s="49">
        <f>IF(C28="买入",G27+D28,G27-D28)</f>
        <v>28</v>
      </c>
      <c r="H28" s="49"/>
      <c r="I28" s="51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  <c r="EN28" s="52"/>
      <c r="EO28" s="52"/>
      <c r="EP28" s="52"/>
      <c r="EQ28" s="52"/>
      <c r="ER28" s="52"/>
      <c r="ES28" s="52"/>
      <c r="ET28" s="52"/>
      <c r="EU28" s="52"/>
      <c r="EV28" s="52"/>
      <c r="EW28" s="52"/>
      <c r="EX28" s="52"/>
      <c r="EY28" s="52"/>
      <c r="EZ28" s="52"/>
      <c r="FA28" s="52"/>
      <c r="FB28" s="52"/>
      <c r="FC28" s="52"/>
      <c r="FD28" s="52"/>
      <c r="FE28" s="52"/>
      <c r="FF28" s="52"/>
      <c r="FG28" s="52"/>
      <c r="FH28" s="52"/>
      <c r="FI28" s="52"/>
      <c r="FJ28" s="52"/>
      <c r="FK28" s="52"/>
      <c r="FL28" s="52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52"/>
      <c r="GC28" s="52"/>
      <c r="GD28" s="52"/>
      <c r="GE28" s="52"/>
      <c r="GF28" s="52"/>
      <c r="GG28" s="52"/>
      <c r="GH28" s="52"/>
      <c r="GI28" s="52"/>
      <c r="GJ28" s="52"/>
      <c r="GK28" s="52"/>
      <c r="GL28" s="52"/>
      <c r="GM28" s="52"/>
      <c r="GN28" s="52"/>
      <c r="GO28" s="52"/>
      <c r="GP28" s="52"/>
      <c r="GQ28" s="52"/>
      <c r="GR28" s="52"/>
      <c r="GS28" s="52"/>
      <c r="GT28" s="52"/>
      <c r="GU28" s="52"/>
      <c r="GV28" s="52"/>
      <c r="GW28" s="52"/>
      <c r="GX28" s="52"/>
      <c r="GY28" s="52"/>
      <c r="GZ28" s="52"/>
      <c r="HA28" s="52"/>
      <c r="HB28" s="52"/>
      <c r="HC28" s="52"/>
      <c r="HD28" s="52"/>
      <c r="HE28" s="52"/>
      <c r="HF28" s="52"/>
      <c r="HG28" s="52"/>
      <c r="HH28" s="52"/>
      <c r="HI28" s="52"/>
      <c r="HJ28" s="52"/>
      <c r="HK28" s="52"/>
      <c r="HL28" s="52"/>
      <c r="HM28" s="52"/>
      <c r="HN28" s="52"/>
      <c r="HO28" s="52"/>
      <c r="HP28" s="52"/>
      <c r="HQ28" s="52"/>
      <c r="HR28" s="52"/>
      <c r="HS28" s="52"/>
      <c r="HT28" s="52"/>
      <c r="HU28" s="52"/>
      <c r="HV28" s="52"/>
      <c r="HW28" s="52"/>
      <c r="HX28" s="52"/>
      <c r="HY28" s="52"/>
      <c r="HZ28" s="52"/>
      <c r="IA28" s="52"/>
      <c r="IB28" s="52"/>
      <c r="IC28" s="52"/>
      <c r="ID28" s="52"/>
      <c r="IE28" s="52"/>
      <c r="IF28" s="52"/>
      <c r="IG28" s="52"/>
      <c r="IH28" s="52"/>
      <c r="II28" s="52"/>
      <c r="IJ28" s="52"/>
      <c r="IK28" s="52"/>
      <c r="IL28" s="52"/>
      <c r="IM28" s="52"/>
      <c r="IN28" s="52"/>
      <c r="IO28" s="52"/>
      <c r="IP28" s="52"/>
      <c r="IQ28" s="52"/>
      <c r="IR28" s="52"/>
      <c r="IS28" s="52"/>
      <c r="IT28" s="52"/>
      <c r="IU28" s="52"/>
      <c r="IV28" s="52"/>
    </row>
    <row r="29" spans="1:256" s="53" customFormat="1" ht="19.899999999999999" customHeight="1">
      <c r="A29" s="65"/>
      <c r="B29" s="49"/>
      <c r="C29" s="48" t="s">
        <v>53</v>
      </c>
      <c r="D29" s="49">
        <v>2</v>
      </c>
      <c r="E29" s="49">
        <v>1</v>
      </c>
      <c r="F29" s="50">
        <f>IF(C29="买入",(D29*E29*100+D29*E29*100*4/10000+F28*G28*100)/(G29*100),(F28*G28*100-E29*D29*100+E29*D29*100*1/1000+E29*D29*100*4/10000)/(G29*100))</f>
        <v>12.837548666666679</v>
      </c>
      <c r="G29" s="49">
        <f t="shared" ref="G29:G39" si="3">IF(C29="买入",G28+D29,G28-D29)</f>
        <v>30</v>
      </c>
      <c r="H29" s="49"/>
      <c r="I29" s="51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/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  <c r="DO29" s="52"/>
      <c r="DP29" s="52"/>
      <c r="DQ29" s="52"/>
      <c r="DR29" s="52"/>
      <c r="DS29" s="52"/>
      <c r="DT29" s="52"/>
      <c r="DU29" s="52"/>
      <c r="DV29" s="52"/>
      <c r="DW29" s="52"/>
      <c r="DX29" s="52"/>
      <c r="DY29" s="52"/>
      <c r="DZ29" s="52"/>
      <c r="EA29" s="52"/>
      <c r="EB29" s="52"/>
      <c r="EC29" s="52"/>
      <c r="ED29" s="52"/>
      <c r="EE29" s="52"/>
      <c r="EF29" s="52"/>
      <c r="EG29" s="52"/>
      <c r="EH29" s="52"/>
      <c r="EI29" s="52"/>
      <c r="EJ29" s="52"/>
      <c r="EK29" s="52"/>
      <c r="EL29" s="52"/>
      <c r="EM29" s="52"/>
      <c r="EN29" s="52"/>
      <c r="EO29" s="52"/>
      <c r="EP29" s="52"/>
      <c r="EQ29" s="52"/>
      <c r="ER29" s="52"/>
      <c r="ES29" s="52"/>
      <c r="ET29" s="52"/>
      <c r="EU29" s="52"/>
      <c r="EV29" s="52"/>
      <c r="EW29" s="52"/>
      <c r="EX29" s="52"/>
      <c r="EY29" s="52"/>
      <c r="EZ29" s="52"/>
      <c r="FA29" s="52"/>
      <c r="FB29" s="52"/>
      <c r="FC29" s="52"/>
      <c r="FD29" s="52"/>
      <c r="FE29" s="52"/>
      <c r="FF29" s="52"/>
      <c r="FG29" s="52"/>
      <c r="FH29" s="52"/>
      <c r="FI29" s="52"/>
      <c r="FJ29" s="52"/>
      <c r="FK29" s="52"/>
      <c r="FL29" s="52"/>
      <c r="FM29" s="52"/>
      <c r="FN29" s="52"/>
      <c r="FO29" s="52"/>
      <c r="FP29" s="52"/>
      <c r="FQ29" s="52"/>
      <c r="FR29" s="52"/>
      <c r="FS29" s="52"/>
      <c r="FT29" s="52"/>
      <c r="FU29" s="52"/>
      <c r="FV29" s="52"/>
      <c r="FW29" s="52"/>
      <c r="FX29" s="52"/>
      <c r="FY29" s="52"/>
      <c r="FZ29" s="52"/>
      <c r="GA29" s="52"/>
      <c r="GB29" s="52"/>
      <c r="GC29" s="52"/>
      <c r="GD29" s="52"/>
      <c r="GE29" s="52"/>
      <c r="GF29" s="52"/>
      <c r="GG29" s="52"/>
      <c r="GH29" s="52"/>
      <c r="GI29" s="52"/>
      <c r="GJ29" s="52"/>
      <c r="GK29" s="52"/>
      <c r="GL29" s="52"/>
      <c r="GM29" s="52"/>
      <c r="GN29" s="52"/>
      <c r="GO29" s="52"/>
      <c r="GP29" s="52"/>
      <c r="GQ29" s="52"/>
      <c r="GR29" s="52"/>
      <c r="GS29" s="52"/>
      <c r="GT29" s="52"/>
      <c r="GU29" s="52"/>
      <c r="GV29" s="52"/>
      <c r="GW29" s="52"/>
      <c r="GX29" s="52"/>
      <c r="GY29" s="52"/>
      <c r="GZ29" s="52"/>
      <c r="HA29" s="52"/>
      <c r="HB29" s="52"/>
      <c r="HC29" s="52"/>
      <c r="HD29" s="52"/>
      <c r="HE29" s="52"/>
      <c r="HF29" s="52"/>
      <c r="HG29" s="52"/>
      <c r="HH29" s="52"/>
      <c r="HI29" s="52"/>
      <c r="HJ29" s="52"/>
      <c r="HK29" s="52"/>
      <c r="HL29" s="52"/>
      <c r="HM29" s="52"/>
      <c r="HN29" s="52"/>
      <c r="HO29" s="52"/>
      <c r="HP29" s="52"/>
      <c r="HQ29" s="52"/>
      <c r="HR29" s="52"/>
      <c r="HS29" s="52"/>
      <c r="HT29" s="52"/>
      <c r="HU29" s="52"/>
      <c r="HV29" s="52"/>
      <c r="HW29" s="52"/>
      <c r="HX29" s="52"/>
      <c r="HY29" s="52"/>
      <c r="HZ29" s="52"/>
      <c r="IA29" s="52"/>
      <c r="IB29" s="52"/>
      <c r="IC29" s="52"/>
      <c r="ID29" s="52"/>
      <c r="IE29" s="52"/>
      <c r="IF29" s="52"/>
      <c r="IG29" s="52"/>
      <c r="IH29" s="52"/>
      <c r="II29" s="52"/>
      <c r="IJ29" s="52"/>
      <c r="IK29" s="52"/>
      <c r="IL29" s="52"/>
      <c r="IM29" s="52"/>
      <c r="IN29" s="52"/>
      <c r="IO29" s="52"/>
      <c r="IP29" s="52"/>
      <c r="IQ29" s="52"/>
      <c r="IR29" s="52"/>
      <c r="IS29" s="52"/>
      <c r="IT29" s="52"/>
      <c r="IU29" s="52"/>
      <c r="IV29" s="52"/>
    </row>
    <row r="30" spans="1:256" ht="19.899999999999999" customHeight="1">
      <c r="A30" s="46"/>
      <c r="B30" s="47"/>
      <c r="C30" s="47"/>
      <c r="D30" s="47"/>
      <c r="E30" s="47"/>
      <c r="F30" s="50">
        <f t="shared" ref="F30:F39" si="4">IF(C30="买入",(D30*E30*100+D30*E30*100*4/10000+F29*G29*100)/(G30*100),(F29*G29*100-E30*D30*100+E30*D30*100*1/1000+E30*D30*100*4/10000)/(G30*100))</f>
        <v>12.837548666666679</v>
      </c>
      <c r="G30" s="49">
        <f t="shared" si="3"/>
        <v>30</v>
      </c>
      <c r="H30" s="47"/>
      <c r="I30" s="46"/>
    </row>
    <row r="31" spans="1:256" ht="19.899999999999999" customHeight="1">
      <c r="A31" s="46"/>
      <c r="B31" s="47"/>
      <c r="C31" s="47"/>
      <c r="D31" s="47"/>
      <c r="E31" s="47"/>
      <c r="F31" s="50">
        <f t="shared" si="4"/>
        <v>12.837548666666679</v>
      </c>
      <c r="G31" s="49">
        <f t="shared" si="3"/>
        <v>30</v>
      </c>
      <c r="H31" s="47"/>
      <c r="I31" s="46"/>
    </row>
    <row r="32" spans="1:256" ht="19.899999999999999" customHeight="1">
      <c r="A32" s="46"/>
      <c r="B32" s="47"/>
      <c r="C32" s="47"/>
      <c r="D32" s="47"/>
      <c r="E32" s="47"/>
      <c r="F32" s="50">
        <f t="shared" si="4"/>
        <v>12.837548666666679</v>
      </c>
      <c r="G32" s="49">
        <f t="shared" si="3"/>
        <v>30</v>
      </c>
      <c r="H32" s="47"/>
      <c r="I32" s="46"/>
    </row>
    <row r="33" spans="1:9" ht="19.899999999999999" customHeight="1">
      <c r="A33" s="46"/>
      <c r="B33" s="47"/>
      <c r="C33" s="47"/>
      <c r="D33" s="47"/>
      <c r="E33" s="47"/>
      <c r="F33" s="50">
        <f t="shared" si="4"/>
        <v>12.837548666666679</v>
      </c>
      <c r="G33" s="49">
        <f t="shared" si="3"/>
        <v>30</v>
      </c>
      <c r="H33" s="47"/>
      <c r="I33" s="46"/>
    </row>
    <row r="34" spans="1:9" ht="19.899999999999999" customHeight="1">
      <c r="A34" s="46"/>
      <c r="B34" s="47"/>
      <c r="C34" s="47"/>
      <c r="D34" s="47"/>
      <c r="E34" s="47"/>
      <c r="F34" s="50">
        <f t="shared" si="4"/>
        <v>12.837548666666679</v>
      </c>
      <c r="G34" s="49">
        <f t="shared" si="3"/>
        <v>30</v>
      </c>
      <c r="H34" s="47"/>
      <c r="I34" s="46"/>
    </row>
    <row r="35" spans="1:9" ht="19.899999999999999" customHeight="1">
      <c r="A35" s="46"/>
      <c r="B35" s="47"/>
      <c r="C35" s="47"/>
      <c r="D35" s="47"/>
      <c r="E35" s="47"/>
      <c r="F35" s="50">
        <f t="shared" si="4"/>
        <v>12.837548666666679</v>
      </c>
      <c r="G35" s="49">
        <f t="shared" si="3"/>
        <v>30</v>
      </c>
      <c r="H35" s="47"/>
      <c r="I35" s="46"/>
    </row>
    <row r="36" spans="1:9" ht="19.899999999999999" customHeight="1">
      <c r="A36" s="46"/>
      <c r="B36" s="47"/>
      <c r="C36" s="47"/>
      <c r="D36" s="47"/>
      <c r="E36" s="47"/>
      <c r="F36" s="50">
        <f t="shared" si="4"/>
        <v>12.837548666666679</v>
      </c>
      <c r="G36" s="49">
        <f t="shared" si="3"/>
        <v>30</v>
      </c>
      <c r="H36" s="47"/>
      <c r="I36" s="46"/>
    </row>
    <row r="37" spans="1:9" ht="19.899999999999999" customHeight="1">
      <c r="A37" s="46"/>
      <c r="B37" s="47"/>
      <c r="C37" s="47"/>
      <c r="D37" s="47"/>
      <c r="E37" s="47"/>
      <c r="F37" s="50">
        <f t="shared" si="4"/>
        <v>12.837548666666679</v>
      </c>
      <c r="G37" s="49">
        <f t="shared" si="3"/>
        <v>30</v>
      </c>
      <c r="H37" s="47"/>
      <c r="I37" s="46"/>
    </row>
    <row r="38" spans="1:9" ht="19.899999999999999" customHeight="1">
      <c r="A38" s="46"/>
      <c r="B38" s="47"/>
      <c r="C38" s="47"/>
      <c r="D38" s="47"/>
      <c r="E38" s="47"/>
      <c r="F38" s="50">
        <f t="shared" si="4"/>
        <v>12.837548666666679</v>
      </c>
      <c r="G38" s="49">
        <f t="shared" si="3"/>
        <v>30</v>
      </c>
      <c r="H38" s="47"/>
      <c r="I38" s="46"/>
    </row>
    <row r="39" spans="1:9" ht="19.899999999999999" customHeight="1">
      <c r="A39" s="46"/>
      <c r="B39" s="47"/>
      <c r="C39" s="47"/>
      <c r="D39" s="47"/>
      <c r="E39" s="47"/>
      <c r="F39" s="50">
        <f t="shared" si="4"/>
        <v>12.837548666666679</v>
      </c>
      <c r="G39" s="49">
        <f t="shared" si="3"/>
        <v>30</v>
      </c>
      <c r="H39" s="47"/>
      <c r="I39" s="46"/>
    </row>
  </sheetData>
  <mergeCells count="3">
    <mergeCell ref="A1:I1"/>
    <mergeCell ref="J1:K1"/>
    <mergeCell ref="J2:K2"/>
  </mergeCells>
  <phoneticPr fontId="8" type="noConversion"/>
  <conditionalFormatting sqref="B2:D27">
    <cfRule type="beginsWith" dxfId="36" priority="52" stopIfTrue="1" operator="beginsWith" text="+">
      <formula>FIND(UPPER("+"),UPPER(B2))=1</formula>
      <formula>"+"</formula>
    </cfRule>
    <cfRule type="beginsWith" dxfId="35" priority="53" stopIfTrue="1" operator="beginsWith" text="-">
      <formula>FIND(UPPER("-"),UPPER(B2))=1</formula>
      <formula>"-"</formula>
    </cfRule>
  </conditionalFormatting>
  <conditionalFormatting sqref="C3:C6">
    <cfRule type="containsText" dxfId="34" priority="51" operator="containsText" text="买入">
      <formula>NOT(ISERROR(SEARCH("买入",C3)))</formula>
    </cfRule>
  </conditionalFormatting>
  <conditionalFormatting sqref="C7">
    <cfRule type="containsText" dxfId="33" priority="50" operator="containsText" text="卖出">
      <formula>NOT(ISERROR(SEARCH("卖出",C7)))</formula>
    </cfRule>
  </conditionalFormatting>
  <conditionalFormatting sqref="C8:C9">
    <cfRule type="containsText" dxfId="32" priority="49" operator="containsText" text="买入">
      <formula>NOT(ISERROR(SEARCH("买入",C8)))</formula>
    </cfRule>
  </conditionalFormatting>
  <conditionalFormatting sqref="C8">
    <cfRule type="containsText" dxfId="31" priority="48" operator="containsText" text="买入">
      <formula>NOT(ISERROR(SEARCH("买入",C8)))</formula>
    </cfRule>
  </conditionalFormatting>
  <conditionalFormatting sqref="C12">
    <cfRule type="containsText" dxfId="30" priority="47" operator="containsText" text="买入">
      <formula>NOT(ISERROR(SEARCH("买入",C12)))</formula>
    </cfRule>
  </conditionalFormatting>
  <conditionalFormatting sqref="C12">
    <cfRule type="containsText" dxfId="29" priority="46" operator="containsText" text="买入">
      <formula>NOT(ISERROR(SEARCH("买入",C12)))</formula>
    </cfRule>
  </conditionalFormatting>
  <conditionalFormatting sqref="C15">
    <cfRule type="containsText" dxfId="28" priority="45" operator="containsText" text="买入">
      <formula>NOT(ISERROR(SEARCH("买入",C15)))</formula>
    </cfRule>
  </conditionalFormatting>
  <conditionalFormatting sqref="C15">
    <cfRule type="containsText" dxfId="27" priority="44" operator="containsText" text="买入">
      <formula>NOT(ISERROR(SEARCH("买入",C15)))</formula>
    </cfRule>
  </conditionalFormatting>
  <conditionalFormatting sqref="C17">
    <cfRule type="containsText" dxfId="26" priority="43" operator="containsText" text="买入">
      <formula>NOT(ISERROR(SEARCH("买入",C17)))</formula>
    </cfRule>
  </conditionalFormatting>
  <conditionalFormatting sqref="C17">
    <cfRule type="containsText" dxfId="25" priority="42" operator="containsText" text="买入">
      <formula>NOT(ISERROR(SEARCH("买入",C17)))</formula>
    </cfRule>
  </conditionalFormatting>
  <conditionalFormatting sqref="C21">
    <cfRule type="containsText" dxfId="24" priority="41" operator="containsText" text="买入">
      <formula>NOT(ISERROR(SEARCH("买入",C21)))</formula>
    </cfRule>
  </conditionalFormatting>
  <conditionalFormatting sqref="C21">
    <cfRule type="containsText" dxfId="23" priority="40" operator="containsText" text="买入">
      <formula>NOT(ISERROR(SEARCH("买入",C21)))</formula>
    </cfRule>
  </conditionalFormatting>
  <conditionalFormatting sqref="C9">
    <cfRule type="containsText" dxfId="22" priority="39" operator="containsText" text="买入">
      <formula>NOT(ISERROR(SEARCH("买入",C9)))</formula>
    </cfRule>
  </conditionalFormatting>
  <conditionalFormatting sqref="C13">
    <cfRule type="containsText" dxfId="21" priority="38" operator="containsText" text="买入">
      <formula>NOT(ISERROR(SEARCH("买入",C13)))</formula>
    </cfRule>
  </conditionalFormatting>
  <conditionalFormatting sqref="C13">
    <cfRule type="containsText" dxfId="20" priority="37" operator="containsText" text="买入">
      <formula>NOT(ISERROR(SEARCH("买入",C13)))</formula>
    </cfRule>
  </conditionalFormatting>
  <conditionalFormatting sqref="C18">
    <cfRule type="containsText" dxfId="19" priority="36" operator="containsText" text="买入">
      <formula>NOT(ISERROR(SEARCH("买入",C18)))</formula>
    </cfRule>
  </conditionalFormatting>
  <conditionalFormatting sqref="C18">
    <cfRule type="containsText" dxfId="18" priority="35" operator="containsText" text="买入">
      <formula>NOT(ISERROR(SEARCH("买入",C18)))</formula>
    </cfRule>
  </conditionalFormatting>
  <conditionalFormatting sqref="C22">
    <cfRule type="containsText" dxfId="17" priority="34" operator="containsText" text="买入">
      <formula>NOT(ISERROR(SEARCH("买入",C22)))</formula>
    </cfRule>
  </conditionalFormatting>
  <conditionalFormatting sqref="C22">
    <cfRule type="containsText" dxfId="16" priority="33" operator="containsText" text="买入">
      <formula>NOT(ISERROR(SEARCH("买入",C22)))</formula>
    </cfRule>
  </conditionalFormatting>
  <conditionalFormatting sqref="C26">
    <cfRule type="containsText" dxfId="15" priority="32" operator="containsText" text="买入">
      <formula>NOT(ISERROR(SEARCH("买入",C26)))</formula>
    </cfRule>
  </conditionalFormatting>
  <conditionalFormatting sqref="C26">
    <cfRule type="containsText" dxfId="14" priority="31" operator="containsText" text="买入">
      <formula>NOT(ISERROR(SEARCH("买入",C26)))</formula>
    </cfRule>
  </conditionalFormatting>
  <conditionalFormatting sqref="C27">
    <cfRule type="containsText" dxfId="13" priority="30" operator="containsText" text="买入">
      <formula>NOT(ISERROR(SEARCH("买入",C27)))</formula>
    </cfRule>
  </conditionalFormatting>
  <conditionalFormatting sqref="C27">
    <cfRule type="containsText" dxfId="12" priority="29" operator="containsText" text="买入">
      <formula>NOT(ISERROR(SEARCH("买入",C27)))</formula>
    </cfRule>
  </conditionalFormatting>
  <conditionalFormatting sqref="C10:C11">
    <cfRule type="containsText" dxfId="11" priority="28" operator="containsText" text="卖出">
      <formula>NOT(ISERROR(SEARCH("卖出",C10)))</formula>
    </cfRule>
  </conditionalFormatting>
  <conditionalFormatting sqref="C14">
    <cfRule type="containsText" dxfId="10" priority="27" operator="containsText" text="卖出">
      <formula>NOT(ISERROR(SEARCH("卖出",C14)))</formula>
    </cfRule>
  </conditionalFormatting>
  <conditionalFormatting sqref="C16">
    <cfRule type="containsText" dxfId="9" priority="26" operator="containsText" text="卖出">
      <formula>NOT(ISERROR(SEARCH("卖出",C16)))</formula>
    </cfRule>
  </conditionalFormatting>
  <conditionalFormatting sqref="C19:C20">
    <cfRule type="containsText" dxfId="8" priority="25" operator="containsText" text="卖出">
      <formula>NOT(ISERROR(SEARCH("卖出",C19)))</formula>
    </cfRule>
  </conditionalFormatting>
  <conditionalFormatting sqref="C23:C25">
    <cfRule type="containsText" dxfId="7" priority="24" operator="containsText" text="卖出">
      <formula>NOT(ISERROR(SEARCH("卖出",C23)))</formula>
    </cfRule>
  </conditionalFormatting>
  <conditionalFormatting sqref="C28">
    <cfRule type="containsText" dxfId="6" priority="12" operator="containsText" text="卖出">
      <formula>NOT(ISERROR(SEARCH("卖出",C28)))</formula>
    </cfRule>
  </conditionalFormatting>
  <conditionalFormatting sqref="C29">
    <cfRule type="containsText" dxfId="5" priority="16" operator="containsText" text="买入">
      <formula>NOT(ISERROR(SEARCH("买入",C29)))</formula>
    </cfRule>
  </conditionalFormatting>
  <conditionalFormatting sqref="C29">
    <cfRule type="beginsWith" dxfId="4" priority="17" stopIfTrue="1" operator="beginsWith" text="+">
      <formula>FIND(UPPER("+"),UPPER(C29))=1</formula>
      <formula>"+"</formula>
    </cfRule>
    <cfRule type="beginsWith" dxfId="3" priority="18" stopIfTrue="1" operator="beginsWith" text="-">
      <formula>FIND(UPPER("-"),UPPER(C29))=1</formula>
      <formula>"-"</formula>
    </cfRule>
  </conditionalFormatting>
  <conditionalFormatting sqref="C29">
    <cfRule type="containsText" dxfId="2" priority="15" operator="containsText" text="买入">
      <formula>NOT(ISERROR(SEARCH("买入",C29)))</formula>
    </cfRule>
  </conditionalFormatting>
  <conditionalFormatting sqref="C28">
    <cfRule type="beginsWith" dxfId="1" priority="13" stopIfTrue="1" operator="beginsWith" text="+">
      <formula>FIND(UPPER("+"),UPPER(C28))=1</formula>
      <formula>"+"</formula>
    </cfRule>
    <cfRule type="beginsWith" dxfId="0" priority="14" stopIfTrue="1" operator="beginsWith" text="-">
      <formula>FIND(UPPER("-"),UPPER(C28))=1</formula>
      <formula>"-"</formula>
    </cfRule>
  </conditionalFormatting>
  <dataValidations count="2">
    <dataValidation type="list" allowBlank="1" showInputMessage="1" showErrorMessage="1" sqref="C3:C6 C8:C9 C12:C13 C15 C17:C18 C21:C22 C26:C27 C29">
      <formula1>"买入,卖出"</formula1>
    </dataValidation>
    <dataValidation type="list" allowBlank="1" showInputMessage="1" showErrorMessage="1" sqref="C7 C23:C25 C19:C20 C16 C14 C10:C11 C28">
      <formula1>#REF!</formula1>
    </dataValidation>
  </dataValidations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东方证券600958 - 东方证券600958</vt:lpstr>
      <vt:lpstr>金发600143 - 金发600143</vt:lpstr>
      <vt:lpstr>长亮300348 - 长亮300348</vt:lpstr>
      <vt:lpstr>长信300088 - 长信300088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modified xsi:type="dcterms:W3CDTF">2020-03-21T08:50:05Z</dcterms:modified>
</cp:coreProperties>
</file>