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gada\Desktop\Excel_gyak\"/>
    </mc:Choice>
  </mc:AlternateContent>
  <xr:revisionPtr revIDLastSave="0" documentId="13_ncr:1_{3B5E2C7B-039F-498B-AF00-327AAD65AF4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datok" sheetId="1" r:id="rId1"/>
    <sheet name="Régiónként" sheetId="2" r:id="rId2"/>
  </sheets>
  <definedNames>
    <definedName name="_xlnm._FilterDatabase" localSheetId="0" hidden="1">Adatok!$A$1:$G$52</definedName>
  </definedNames>
  <calcPr calcId="18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4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B5" i="2" s="1"/>
  <c r="O8" i="1"/>
  <c r="O9" i="1"/>
  <c r="O10" i="1"/>
  <c r="O11" i="1"/>
  <c r="O12" i="1"/>
  <c r="O13" i="1"/>
  <c r="O14" i="1"/>
  <c r="O15" i="1"/>
  <c r="O16" i="1"/>
  <c r="O17" i="1"/>
  <c r="O18" i="1"/>
  <c r="O19" i="1"/>
  <c r="B6" i="2" s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B4" i="2" s="1"/>
  <c r="B8" i="2"/>
  <c r="B9" i="2"/>
  <c r="B7" i="2"/>
  <c r="D5" i="2"/>
  <c r="D6" i="2"/>
  <c r="D7" i="2"/>
  <c r="D8" i="2"/>
  <c r="D9" i="2"/>
  <c r="D4" i="2"/>
  <c r="N3" i="1"/>
  <c r="N9" i="1"/>
  <c r="N10" i="1"/>
  <c r="N12" i="1"/>
  <c r="N13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2" i="1"/>
  <c r="N43" i="1"/>
  <c r="N44" i="1"/>
  <c r="N45" i="1"/>
  <c r="N46" i="1"/>
  <c r="N47" i="1"/>
  <c r="N48" i="1"/>
  <c r="N49" i="1"/>
  <c r="N50" i="1"/>
  <c r="N51" i="1"/>
  <c r="N52" i="1"/>
  <c r="N4" i="1"/>
  <c r="N5" i="1"/>
  <c r="N6" i="1"/>
  <c r="N7" i="1"/>
  <c r="N8" i="1"/>
  <c r="N2" i="1"/>
  <c r="I3" i="1"/>
  <c r="J7" i="1" l="1"/>
</calcChain>
</file>

<file path=xl/sharedStrings.xml><?xml version="1.0" encoding="utf-8"?>
<sst xmlns="http://schemas.openxmlformats.org/spreadsheetml/2006/main" count="251" uniqueCount="166">
  <si>
    <t>Ország</t>
  </si>
  <si>
    <t>Főváros</t>
  </si>
  <si>
    <t>Régió</t>
  </si>
  <si>
    <t>Elsődleges hivatalos nyelv</t>
  </si>
  <si>
    <t>Terület</t>
  </si>
  <si>
    <t>Népesség</t>
  </si>
  <si>
    <t>GDP (millió USD)</t>
  </si>
  <si>
    <t>Afganisztán</t>
  </si>
  <si>
    <t>Kabul</t>
  </si>
  <si>
    <t>Dél-Ázsia</t>
  </si>
  <si>
    <t>dari</t>
  </si>
  <si>
    <t>Azerbajdzsán</t>
  </si>
  <si>
    <t>Baku</t>
  </si>
  <si>
    <t>Délnyugat-Ázsia</t>
  </si>
  <si>
    <t>azeri</t>
  </si>
  <si>
    <t>Bahrein</t>
  </si>
  <si>
    <t>Manama</t>
  </si>
  <si>
    <t>arab</t>
  </si>
  <si>
    <t>Banglades</t>
  </si>
  <si>
    <t>Dakka</t>
  </si>
  <si>
    <t>bengáli</t>
  </si>
  <si>
    <t>Bhután</t>
  </si>
  <si>
    <t>Thimphu</t>
  </si>
  <si>
    <t>dzongkha</t>
  </si>
  <si>
    <t>Brunei</t>
  </si>
  <si>
    <t>Bandar Seri Begawan</t>
  </si>
  <si>
    <t>Délkelet-Ázsia</t>
  </si>
  <si>
    <t>maláj</t>
  </si>
  <si>
    <t>Ciprus</t>
  </si>
  <si>
    <t>Nicosia</t>
  </si>
  <si>
    <t>török</t>
  </si>
  <si>
    <t>Dél-Korea</t>
  </si>
  <si>
    <t>Szöul</t>
  </si>
  <si>
    <t>Kelet-Ázsia</t>
  </si>
  <si>
    <t>koreai</t>
  </si>
  <si>
    <t>Egyesült Arab Emírségek</t>
  </si>
  <si>
    <t>Abu-Dzabi</t>
  </si>
  <si>
    <t>Egyiptom (csak a Sínai-fsz.)</t>
  </si>
  <si>
    <t>Kairó</t>
  </si>
  <si>
    <t>n.a.</t>
  </si>
  <si>
    <t>Észak-Korea</t>
  </si>
  <si>
    <t>Phenjan</t>
  </si>
  <si>
    <t>Fülöp-szigetek</t>
  </si>
  <si>
    <t>Manila</t>
  </si>
  <si>
    <t>filippínó</t>
  </si>
  <si>
    <t>Grúzia</t>
  </si>
  <si>
    <t>Tbiliszi</t>
  </si>
  <si>
    <t>grúz</t>
  </si>
  <si>
    <t>India</t>
  </si>
  <si>
    <t>Új-Delhi</t>
  </si>
  <si>
    <t>hindi</t>
  </si>
  <si>
    <t>Indonézia</t>
  </si>
  <si>
    <t>Jakarta</t>
  </si>
  <si>
    <t>indonéz</t>
  </si>
  <si>
    <t>Irak</t>
  </si>
  <si>
    <t>Bagdad</t>
  </si>
  <si>
    <t>Irán</t>
  </si>
  <si>
    <t>Teherán</t>
  </si>
  <si>
    <t>perzsa</t>
  </si>
  <si>
    <t>Izrael</t>
  </si>
  <si>
    <t>Jeruzsálem</t>
  </si>
  <si>
    <t>héber</t>
  </si>
  <si>
    <t>Japán</t>
  </si>
  <si>
    <t>Tokió</t>
  </si>
  <si>
    <t>japán</t>
  </si>
  <si>
    <t>Jemen</t>
  </si>
  <si>
    <t>Sanaa</t>
  </si>
  <si>
    <t>Jordánia</t>
  </si>
  <si>
    <t>Amman</t>
  </si>
  <si>
    <t>Kambodzsa</t>
  </si>
  <si>
    <t>Phnom Penh</t>
  </si>
  <si>
    <t>khmer</t>
  </si>
  <si>
    <t>Katar</t>
  </si>
  <si>
    <t>Doha</t>
  </si>
  <si>
    <t>Kazahsztán (az európai rész nélkül)</t>
  </si>
  <si>
    <t>Nur-Szultan</t>
  </si>
  <si>
    <t>Közép-Ázsia</t>
  </si>
  <si>
    <t>kazak</t>
  </si>
  <si>
    <t>Kelet-Timor</t>
  </si>
  <si>
    <t>Dili</t>
  </si>
  <si>
    <t>tetum</t>
  </si>
  <si>
    <t>Kína</t>
  </si>
  <si>
    <t>Peking</t>
  </si>
  <si>
    <t>mandarin</t>
  </si>
  <si>
    <t>Kirgizisztán</t>
  </si>
  <si>
    <t>Biskek</t>
  </si>
  <si>
    <t>kirgiz</t>
  </si>
  <si>
    <t>Kuvait</t>
  </si>
  <si>
    <t>Kuvaitváros</t>
  </si>
  <si>
    <t>Laosz</t>
  </si>
  <si>
    <t>Vientián</t>
  </si>
  <si>
    <t>lao</t>
  </si>
  <si>
    <t>Libanon</t>
  </si>
  <si>
    <t>Bejrút</t>
  </si>
  <si>
    <t>Malajzia</t>
  </si>
  <si>
    <t>Kuala Lumpur</t>
  </si>
  <si>
    <t>Maldív-szigetek</t>
  </si>
  <si>
    <t>Malé</t>
  </si>
  <si>
    <t>maldiv</t>
  </si>
  <si>
    <t>Mianmar</t>
  </si>
  <si>
    <t>Nepjida</t>
  </si>
  <si>
    <t>burmai</t>
  </si>
  <si>
    <t>Mongólia</t>
  </si>
  <si>
    <t>Ulánbátor</t>
  </si>
  <si>
    <t>mongol</t>
  </si>
  <si>
    <t>Nepál</t>
  </si>
  <si>
    <t>Kathmandu</t>
  </si>
  <si>
    <t>nepáli</t>
  </si>
  <si>
    <t>Omán</t>
  </si>
  <si>
    <t>Maszkat</t>
  </si>
  <si>
    <t>Oroszország+ (az európai rész nélkül)</t>
  </si>
  <si>
    <t>Moszkva</t>
  </si>
  <si>
    <t>Észak-Ázsia</t>
  </si>
  <si>
    <t>orosz</t>
  </si>
  <si>
    <t>Örményország</t>
  </si>
  <si>
    <t>Jereván</t>
  </si>
  <si>
    <t>örmény</t>
  </si>
  <si>
    <t>Pakisztán</t>
  </si>
  <si>
    <t>Iszlámábád</t>
  </si>
  <si>
    <t>urdu</t>
  </si>
  <si>
    <t>Palesztina++</t>
  </si>
  <si>
    <t>Rámalláh</t>
  </si>
  <si>
    <t>Srí Lanka</t>
  </si>
  <si>
    <t>Szrí Dzsajavardhanapura Kótté</t>
  </si>
  <si>
    <t>szingaléz</t>
  </si>
  <si>
    <t>Szaúd-Arábia</t>
  </si>
  <si>
    <t>Rijád</t>
  </si>
  <si>
    <t>Szingapúr</t>
  </si>
  <si>
    <t>angol</t>
  </si>
  <si>
    <t>Szíria</t>
  </si>
  <si>
    <t>Damaszkusz</t>
  </si>
  <si>
    <t>Tádzsikisztán</t>
  </si>
  <si>
    <t>Dusanbe</t>
  </si>
  <si>
    <t>tádzsik</t>
  </si>
  <si>
    <t>Tajvan</t>
  </si>
  <si>
    <t>Tajpej</t>
  </si>
  <si>
    <t>Thaiföld</t>
  </si>
  <si>
    <t>Bangkok</t>
  </si>
  <si>
    <t>thai</t>
  </si>
  <si>
    <t>Törökország (az európiai Trákia nélkül)</t>
  </si>
  <si>
    <t>Ankara</t>
  </si>
  <si>
    <t>Türkmenisztán</t>
  </si>
  <si>
    <t>Aşgabat</t>
  </si>
  <si>
    <t>türkmén</t>
  </si>
  <si>
    <t>Üzbegisztán</t>
  </si>
  <si>
    <t>Taskent</t>
  </si>
  <si>
    <t>üzbég</t>
  </si>
  <si>
    <t>Vietnám</t>
  </si>
  <si>
    <t>Hanoi</t>
  </si>
  <si>
    <t>vietnámi</t>
  </si>
  <si>
    <t>Délnyugat Ázsiában vagy Kelet-Ázsiában nagyobb az egy főre jutó GDP?</t>
  </si>
  <si>
    <t>GDP</t>
  </si>
  <si>
    <t>Mennyi a megadott országnál kisebb területű oszrágok átlagos GDP-je?</t>
  </si>
  <si>
    <t>Átlagos GDP</t>
  </si>
  <si>
    <t>SEGÉD#1</t>
  </si>
  <si>
    <t>Adott számánál nagyobb GDP értékű országok</t>
  </si>
  <si>
    <t>Régiónkénti adatok</t>
  </si>
  <si>
    <t>Beszélt nyelvek száma</t>
  </si>
  <si>
    <t>SEGÉD#2</t>
  </si>
  <si>
    <t>Egyedi és Szűrő függvények kellenének hozzá, 2016-os nem támogatja őket!</t>
  </si>
  <si>
    <t>Sorcímkék</t>
  </si>
  <si>
    <t>(üres)</t>
  </si>
  <si>
    <t>Végösszeg</t>
  </si>
  <si>
    <t>Mennyiség / Elsődleges hivatalos nyelv</t>
  </si>
  <si>
    <t>#SEGÉD PIVOT</t>
  </si>
  <si>
    <t>SEGÉD#3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</si>
</sst>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8" formatCode="0\ \F\ő;\-#,##0\ &quot;Ft&quot;"/>
    <numFmt numFmtId="173" formatCode="0.00\ \U\S\D;\-#,##0\ &quot;Ft&quot;"/>
    <numFmt numFmtId="17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2" borderId="1" xfId="0" applyFill="1" applyBorder="1"/>
    <xf numFmtId="0" fontId="0" fillId="0" borderId="1" xfId="0" applyBorder="1"/>
    <xf numFmtId="3" fontId="0" fillId="0" borderId="1" xfId="0" applyNumberFormat="1" applyBorder="1"/>
    <xf numFmtId="0" fontId="3" fillId="3" borderId="1" xfId="0" applyFont="1" applyFill="1" applyBorder="1" applyAlignment="1">
      <alignment horizontal="center" vertical="center"/>
    </xf>
    <xf numFmtId="168" fontId="0" fillId="0" borderId="1" xfId="0" applyNumberFormat="1" applyBorder="1"/>
    <xf numFmtId="0" fontId="3" fillId="0" borderId="1" xfId="0" applyFont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173" fontId="0" fillId="2" borderId="1" xfId="0" applyNumberFormat="1" applyFill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left"/>
    </xf>
    <xf numFmtId="0" fontId="3" fillId="5" borderId="0" xfId="0" applyFont="1" applyFill="1" applyAlignment="1">
      <alignment horizontal="center" vertical="center"/>
    </xf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5" fontId="0" fillId="2" borderId="0" xfId="1" applyNumberFormat="1" applyFont="1" applyFill="1"/>
  </cellXfs>
  <cellStyles count="2">
    <cellStyle name="Ezres" xfId="1" builtinId="3"/>
    <cellStyle name="Normál" xfId="0" builtinId="0"/>
  </cellStyles>
  <dxfs count="2">
    <dxf>
      <font>
        <b/>
        <i val="0"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ócs Ádám" refreshedDate="45303.58536597222" createdVersion="8" refreshedVersion="8" minRefreshableVersion="3" recordCount="52" xr:uid="{6DF90CBA-F94C-4DAD-9862-4116AA26D2D1}">
  <cacheSource type="worksheet">
    <worksheetSource ref="B1:D1048576" sheet="Adatok"/>
  </cacheSource>
  <cacheFields count="3">
    <cacheField name="Főváros" numFmtId="0">
      <sharedItems containsBlank="1"/>
    </cacheField>
    <cacheField name="Régió" numFmtId="0">
      <sharedItems containsBlank="1" count="7">
        <s v="Dél-Ázsia"/>
        <s v="Délnyugat-Ázsia"/>
        <s v="Délkelet-Ázsia"/>
        <s v="Kelet-Ázsia"/>
        <s v="Közép-Ázsia"/>
        <s v="Észak-Ázsia"/>
        <m/>
      </sharedItems>
    </cacheField>
    <cacheField name="Elsődleges hivatalos nyelv" numFmtId="0">
      <sharedItems containsBlank="1" count="36">
        <s v="dari"/>
        <s v="azeri"/>
        <s v="arab"/>
        <s v="bengáli"/>
        <s v="dzongkha"/>
        <s v="maláj"/>
        <s v="török"/>
        <s v="koreai"/>
        <s v="filippínó"/>
        <s v="grúz"/>
        <s v="hindi"/>
        <s v="indonéz"/>
        <s v="perzsa"/>
        <s v="héber"/>
        <s v="japán"/>
        <s v="khmer"/>
        <s v="kazak"/>
        <s v="tetum"/>
        <s v="mandarin"/>
        <s v="kirgiz"/>
        <s v="lao"/>
        <s v="maldiv"/>
        <s v="burmai"/>
        <s v="mongol"/>
        <s v="nepáli"/>
        <s v="orosz"/>
        <s v="örmény"/>
        <s v="urdu"/>
        <s v="szingaléz"/>
        <s v="angol"/>
        <s v="tádzsik"/>
        <s v="thai"/>
        <s v="türkmén"/>
        <s v="üzbég"/>
        <s v="vietnámi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Kabul"/>
    <x v="0"/>
    <x v="0"/>
  </r>
  <r>
    <s v="Baku"/>
    <x v="1"/>
    <x v="1"/>
  </r>
  <r>
    <s v="Manama"/>
    <x v="1"/>
    <x v="2"/>
  </r>
  <r>
    <s v="Dakka"/>
    <x v="0"/>
    <x v="3"/>
  </r>
  <r>
    <s v="Thimphu"/>
    <x v="0"/>
    <x v="4"/>
  </r>
  <r>
    <s v="Bandar Seri Begawan"/>
    <x v="2"/>
    <x v="5"/>
  </r>
  <r>
    <s v="Nicosia"/>
    <x v="1"/>
    <x v="6"/>
  </r>
  <r>
    <s v="Szöul"/>
    <x v="3"/>
    <x v="7"/>
  </r>
  <r>
    <s v="Abu-Dzabi"/>
    <x v="1"/>
    <x v="2"/>
  </r>
  <r>
    <s v="Kairó"/>
    <x v="1"/>
    <x v="2"/>
  </r>
  <r>
    <s v="Phenjan"/>
    <x v="3"/>
    <x v="7"/>
  </r>
  <r>
    <s v="Manila"/>
    <x v="2"/>
    <x v="8"/>
  </r>
  <r>
    <s v="Tbiliszi"/>
    <x v="1"/>
    <x v="9"/>
  </r>
  <r>
    <s v="Új-Delhi"/>
    <x v="0"/>
    <x v="10"/>
  </r>
  <r>
    <s v="Jakarta"/>
    <x v="2"/>
    <x v="11"/>
  </r>
  <r>
    <s v="Bagdad"/>
    <x v="1"/>
    <x v="2"/>
  </r>
  <r>
    <s v="Teherán"/>
    <x v="1"/>
    <x v="12"/>
  </r>
  <r>
    <s v="Jeruzsálem"/>
    <x v="1"/>
    <x v="13"/>
  </r>
  <r>
    <s v="Tokió"/>
    <x v="3"/>
    <x v="14"/>
  </r>
  <r>
    <s v="Sanaa"/>
    <x v="1"/>
    <x v="2"/>
  </r>
  <r>
    <s v="Amman"/>
    <x v="1"/>
    <x v="2"/>
  </r>
  <r>
    <s v="Phnom Penh"/>
    <x v="2"/>
    <x v="15"/>
  </r>
  <r>
    <s v="Doha"/>
    <x v="1"/>
    <x v="2"/>
  </r>
  <r>
    <s v="Nur-Szultan"/>
    <x v="4"/>
    <x v="16"/>
  </r>
  <r>
    <s v="Dili"/>
    <x v="2"/>
    <x v="17"/>
  </r>
  <r>
    <s v="Peking"/>
    <x v="3"/>
    <x v="18"/>
  </r>
  <r>
    <s v="Biskek"/>
    <x v="4"/>
    <x v="19"/>
  </r>
  <r>
    <s v="Kuvaitváros"/>
    <x v="1"/>
    <x v="2"/>
  </r>
  <r>
    <s v="Vientián"/>
    <x v="2"/>
    <x v="20"/>
  </r>
  <r>
    <s v="Bejrút"/>
    <x v="1"/>
    <x v="2"/>
  </r>
  <r>
    <s v="Kuala Lumpur"/>
    <x v="2"/>
    <x v="5"/>
  </r>
  <r>
    <s v="Malé"/>
    <x v="0"/>
    <x v="21"/>
  </r>
  <r>
    <s v="Nepjida"/>
    <x v="2"/>
    <x v="22"/>
  </r>
  <r>
    <s v="Ulánbátor"/>
    <x v="3"/>
    <x v="23"/>
  </r>
  <r>
    <s v="Kathmandu"/>
    <x v="0"/>
    <x v="24"/>
  </r>
  <r>
    <s v="Maszkat"/>
    <x v="1"/>
    <x v="2"/>
  </r>
  <r>
    <s v="Moszkva"/>
    <x v="5"/>
    <x v="25"/>
  </r>
  <r>
    <s v="Jereván"/>
    <x v="1"/>
    <x v="26"/>
  </r>
  <r>
    <s v="Iszlámábád"/>
    <x v="0"/>
    <x v="27"/>
  </r>
  <r>
    <s v="Rámalláh"/>
    <x v="1"/>
    <x v="2"/>
  </r>
  <r>
    <s v="Szrí Dzsajavardhanapura Kótté"/>
    <x v="0"/>
    <x v="28"/>
  </r>
  <r>
    <s v="Rijád"/>
    <x v="1"/>
    <x v="2"/>
  </r>
  <r>
    <s v="Szingapúr"/>
    <x v="2"/>
    <x v="29"/>
  </r>
  <r>
    <s v="Damaszkusz"/>
    <x v="1"/>
    <x v="2"/>
  </r>
  <r>
    <s v="Dusanbe"/>
    <x v="4"/>
    <x v="30"/>
  </r>
  <r>
    <s v="Tajpej"/>
    <x v="3"/>
    <x v="18"/>
  </r>
  <r>
    <s v="Bangkok"/>
    <x v="2"/>
    <x v="31"/>
  </r>
  <r>
    <s v="Ankara"/>
    <x v="1"/>
    <x v="6"/>
  </r>
  <r>
    <s v="Aşgabat"/>
    <x v="4"/>
    <x v="32"/>
  </r>
  <r>
    <s v="Taskent"/>
    <x v="4"/>
    <x v="33"/>
  </r>
  <r>
    <s v="Hanoi"/>
    <x v="2"/>
    <x v="34"/>
  </r>
  <r>
    <m/>
    <x v="6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BC42BB-0629-41A1-9114-37BACEFCB6A8}" name="Kimutatás1" cacheId="4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>
  <location ref="P5:Q13" firstHeaderRow="1" firstDataRow="1" firstDataCol="1"/>
  <pivotFields count="3">
    <pivotField showAll="0"/>
    <pivotField axis="axisRow" showAll="0">
      <items count="8">
        <item x="0"/>
        <item x="2"/>
        <item x="1"/>
        <item x="5"/>
        <item x="3"/>
        <item x="4"/>
        <item x="6"/>
        <item t="default"/>
      </items>
    </pivotField>
    <pivotField dataField="1" showAll="0">
      <items count="37">
        <item x="29"/>
        <item x="2"/>
        <item x="1"/>
        <item x="3"/>
        <item x="22"/>
        <item x="0"/>
        <item x="4"/>
        <item x="8"/>
        <item x="9"/>
        <item x="13"/>
        <item x="10"/>
        <item x="11"/>
        <item x="14"/>
        <item x="16"/>
        <item x="15"/>
        <item x="19"/>
        <item x="7"/>
        <item x="20"/>
        <item x="5"/>
        <item x="21"/>
        <item x="18"/>
        <item x="23"/>
        <item x="24"/>
        <item x="25"/>
        <item x="26"/>
        <item x="12"/>
        <item x="28"/>
        <item x="30"/>
        <item x="17"/>
        <item x="31"/>
        <item x="6"/>
        <item x="32"/>
        <item x="27"/>
        <item x="33"/>
        <item x="34"/>
        <item x="35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Mennyiség / Elsődleges hivatalos nyelv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"/>
  <sheetViews>
    <sheetView tabSelected="1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J16" sqref="J16"/>
    </sheetView>
  </sheetViews>
  <sheetFormatPr defaultRowHeight="15" x14ac:dyDescent="0.25"/>
  <cols>
    <col min="1" max="1" width="35.7109375" bestFit="1" customWidth="1"/>
    <col min="2" max="2" width="28" bestFit="1" customWidth="1"/>
    <col min="3" max="3" width="15.42578125" bestFit="1" customWidth="1"/>
    <col min="4" max="4" width="24.5703125" bestFit="1" customWidth="1"/>
    <col min="5" max="5" width="9" bestFit="1" customWidth="1"/>
    <col min="6" max="6" width="13.7109375" bestFit="1" customWidth="1"/>
    <col min="7" max="7" width="15.85546875" bestFit="1" customWidth="1"/>
    <col min="9" max="9" width="20.7109375" customWidth="1"/>
    <col min="10" max="10" width="25" customWidth="1"/>
    <col min="11" max="11" width="15.5703125" customWidth="1"/>
    <col min="12" max="12" width="10" bestFit="1" customWidth="1"/>
    <col min="14" max="14" width="11.85546875" customWidth="1"/>
    <col min="16" max="16" width="11" bestFit="1" customWidth="1"/>
  </cols>
  <sheetData>
    <row r="1" spans="1:16" s="4" customFormat="1" ht="44.2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N1" s="4" t="s">
        <v>154</v>
      </c>
      <c r="O1" s="4" t="s">
        <v>158</v>
      </c>
      <c r="P1" s="4" t="s">
        <v>165</v>
      </c>
    </row>
    <row r="2" spans="1:16" x14ac:dyDescent="0.25">
      <c r="A2" s="6" t="s">
        <v>7</v>
      </c>
      <c r="B2" s="7" t="s">
        <v>8</v>
      </c>
      <c r="C2" s="7" t="s">
        <v>9</v>
      </c>
      <c r="D2" s="7" t="s">
        <v>10</v>
      </c>
      <c r="E2" s="7">
        <v>647500</v>
      </c>
      <c r="F2" s="10">
        <v>32200000</v>
      </c>
      <c r="G2" s="7">
        <v>20444</v>
      </c>
      <c r="I2" s="2" t="s">
        <v>150</v>
      </c>
      <c r="J2" s="2"/>
      <c r="K2" s="2"/>
      <c r="L2" s="2"/>
      <c r="N2" t="str">
        <f>IF(E2&lt;VLOOKUP($J$6,B$2:E$52,4,0),G2,"")</f>
        <v/>
      </c>
      <c r="O2">
        <f>IF(G2&gt;Régiónként!B$1,E2,"")</f>
        <v>647500</v>
      </c>
      <c r="P2">
        <f>IF(G2&gt;Régiónként!B$1,F2,"")</f>
        <v>32200000</v>
      </c>
    </row>
    <row r="3" spans="1:16" x14ac:dyDescent="0.25">
      <c r="A3" s="6" t="s">
        <v>11</v>
      </c>
      <c r="B3" s="7" t="s">
        <v>12</v>
      </c>
      <c r="C3" s="7" t="s">
        <v>13</v>
      </c>
      <c r="D3" s="7" t="s">
        <v>14</v>
      </c>
      <c r="E3" s="7">
        <v>86600</v>
      </c>
      <c r="F3" s="10">
        <v>9700000</v>
      </c>
      <c r="G3" s="7">
        <v>74145</v>
      </c>
      <c r="I3" s="3" t="str">
        <f>IF((SUMIF(C2:C50,C3,F2:F52)/SUMIF(C2:C50,C3,G2:G52))=(SUMIF(C2:C50,C9,F2:F52)/SUMIF(C2:C50,C9,G2:G52)),"Egyenlő",IF(SUMIF(C2:C50,C3,F2:F52)/SUMIF(C2:C50,C3,G2:G52)&gt;(SUMIF(C2:C50,C9,F2:F52)/SUMIF(C2:C50,C9,G2:G52)),CONCATENATE(LEFT(C3,9),"-Ázsiában a nagyobb"),CONCATENATE(LEFT(C9,5),"-Ázsiában a nagyobb")))</f>
        <v>Délnyugat-Ázsiában a nagyobb</v>
      </c>
      <c r="J3" s="3"/>
      <c r="K3" s="3"/>
      <c r="L3" s="3"/>
      <c r="N3">
        <f>IF(E3&lt;VLOOKUP($J$6,B$2:E$52,4,0),G3,"")</f>
        <v>74145</v>
      </c>
      <c r="O3">
        <f>IF(G3&gt;Régiónként!B$1,E3,"")</f>
        <v>86600</v>
      </c>
      <c r="P3">
        <f>IF(G3&gt;Régiónként!B$1,F3,"")</f>
        <v>9700000</v>
      </c>
    </row>
    <row r="4" spans="1:16" x14ac:dyDescent="0.25">
      <c r="A4" s="6" t="s">
        <v>15</v>
      </c>
      <c r="B4" s="7" t="s">
        <v>16</v>
      </c>
      <c r="C4" s="7" t="s">
        <v>13</v>
      </c>
      <c r="D4" s="7" t="s">
        <v>17</v>
      </c>
      <c r="E4" s="7">
        <v>711</v>
      </c>
      <c r="F4" s="10">
        <v>1400000</v>
      </c>
      <c r="G4" s="7">
        <v>33862</v>
      </c>
      <c r="N4">
        <f t="shared" ref="N3:N52" si="0">IF(E4&lt;VLOOKUP($J$6,B$2:E$52,4,0),G4,"")</f>
        <v>33862</v>
      </c>
      <c r="O4">
        <f>IF(G4&gt;Régiónként!B$1,E4,"")</f>
        <v>711</v>
      </c>
      <c r="P4">
        <f>IF(G4&gt;Régiónként!B$1,F4,"")</f>
        <v>1400000</v>
      </c>
    </row>
    <row r="5" spans="1:16" x14ac:dyDescent="0.25">
      <c r="A5" s="6" t="s">
        <v>18</v>
      </c>
      <c r="B5" s="7" t="s">
        <v>19</v>
      </c>
      <c r="C5" s="7" t="s">
        <v>9</v>
      </c>
      <c r="D5" s="7" t="s">
        <v>20</v>
      </c>
      <c r="E5" s="7">
        <v>144000</v>
      </c>
      <c r="F5" s="10">
        <v>160400000</v>
      </c>
      <c r="G5" s="7">
        <v>183824</v>
      </c>
      <c r="I5" s="2" t="s">
        <v>152</v>
      </c>
      <c r="J5" s="2"/>
      <c r="K5" s="2"/>
      <c r="L5" s="2"/>
      <c r="N5" t="str">
        <f t="shared" si="0"/>
        <v/>
      </c>
      <c r="O5">
        <f>IF(G5&gt;Régiónként!B$1,E5,"")</f>
        <v>144000</v>
      </c>
      <c r="P5">
        <f>IF(G5&gt;Régiónként!B$1,F5,"")</f>
        <v>160400000</v>
      </c>
    </row>
    <row r="6" spans="1:16" x14ac:dyDescent="0.25">
      <c r="A6" s="6" t="s">
        <v>21</v>
      </c>
      <c r="B6" s="7" t="s">
        <v>22</v>
      </c>
      <c r="C6" s="7" t="s">
        <v>9</v>
      </c>
      <c r="D6" s="7" t="s">
        <v>23</v>
      </c>
      <c r="E6" s="7">
        <v>47000</v>
      </c>
      <c r="F6" s="10">
        <v>800000</v>
      </c>
      <c r="G6" s="8">
        <v>1983</v>
      </c>
      <c r="I6" s="11" t="s">
        <v>1</v>
      </c>
      <c r="J6" s="12" t="s">
        <v>32</v>
      </c>
      <c r="M6" s="5"/>
      <c r="N6">
        <f t="shared" si="0"/>
        <v>1983</v>
      </c>
      <c r="O6" t="str">
        <f>IF(G6&gt;Régiónként!B$1,E6,"")</f>
        <v/>
      </c>
      <c r="P6" t="str">
        <f>IF(G6&gt;Régiónként!B$1,F6,"")</f>
        <v/>
      </c>
    </row>
    <row r="7" spans="1:16" x14ac:dyDescent="0.25">
      <c r="A7" s="6" t="s">
        <v>24</v>
      </c>
      <c r="B7" s="7" t="s">
        <v>25</v>
      </c>
      <c r="C7" s="7" t="s">
        <v>26</v>
      </c>
      <c r="D7" s="7" t="s">
        <v>27</v>
      </c>
      <c r="E7" s="7">
        <v>5770</v>
      </c>
      <c r="F7" s="10">
        <v>400000</v>
      </c>
      <c r="G7" s="7">
        <v>17104</v>
      </c>
      <c r="I7" s="11" t="s">
        <v>153</v>
      </c>
      <c r="J7" s="13">
        <f>IF(ISNUMBER(MATCH(J6,$B$2:$B$52,0)),AVERAGE(N2:N52),"Nincs ilyen")</f>
        <v>132705.64705882352</v>
      </c>
      <c r="N7">
        <f t="shared" si="0"/>
        <v>17104</v>
      </c>
      <c r="O7">
        <f>IF(G7&gt;Régiónként!B$1,E7,"")</f>
        <v>5770</v>
      </c>
      <c r="P7">
        <f>IF(G7&gt;Régiónként!B$1,F7,"")</f>
        <v>400000</v>
      </c>
    </row>
    <row r="8" spans="1:16" x14ac:dyDescent="0.25">
      <c r="A8" s="6" t="s">
        <v>28</v>
      </c>
      <c r="B8" s="7" t="s">
        <v>29</v>
      </c>
      <c r="C8" s="7" t="s">
        <v>13</v>
      </c>
      <c r="D8" s="7" t="s">
        <v>30</v>
      </c>
      <c r="E8" s="7">
        <v>9251</v>
      </c>
      <c r="F8" s="10">
        <v>775927</v>
      </c>
      <c r="G8" s="7">
        <v>23263</v>
      </c>
      <c r="N8">
        <f t="shared" si="0"/>
        <v>23263</v>
      </c>
      <c r="O8">
        <f>IF(G8&gt;Régiónként!B$1,E8,"")</f>
        <v>9251</v>
      </c>
      <c r="P8">
        <f>IF(G8&gt;Régiónként!B$1,F8,"")</f>
        <v>775927</v>
      </c>
    </row>
    <row r="9" spans="1:16" x14ac:dyDescent="0.25">
      <c r="A9" s="6" t="s">
        <v>31</v>
      </c>
      <c r="B9" s="7" t="s">
        <v>32</v>
      </c>
      <c r="C9" s="7" t="s">
        <v>33</v>
      </c>
      <c r="D9" s="7" t="s">
        <v>34</v>
      </c>
      <c r="E9" s="7">
        <v>99392</v>
      </c>
      <c r="F9" s="10">
        <v>50700000</v>
      </c>
      <c r="G9" s="7">
        <v>1410383</v>
      </c>
      <c r="N9" t="str">
        <f t="shared" si="0"/>
        <v/>
      </c>
      <c r="O9">
        <f>IF(G9&gt;Régiónként!B$1,E9,"")</f>
        <v>99392</v>
      </c>
      <c r="P9">
        <f>IF(G9&gt;Régiónként!B$1,F9,"")</f>
        <v>50700000</v>
      </c>
    </row>
    <row r="10" spans="1:16" x14ac:dyDescent="0.25">
      <c r="A10" s="6" t="s">
        <v>35</v>
      </c>
      <c r="B10" s="7" t="s">
        <v>36</v>
      </c>
      <c r="C10" s="7" t="s">
        <v>13</v>
      </c>
      <c r="D10" s="7" t="s">
        <v>17</v>
      </c>
      <c r="E10" s="7">
        <v>83600</v>
      </c>
      <c r="F10" s="10">
        <v>9600000</v>
      </c>
      <c r="G10" s="7">
        <v>399451</v>
      </c>
      <c r="N10">
        <f t="shared" si="0"/>
        <v>399451</v>
      </c>
      <c r="O10">
        <f>IF(G10&gt;Régiónként!B$1,E10,"")</f>
        <v>83600</v>
      </c>
      <c r="P10">
        <f>IF(G10&gt;Régiónként!B$1,F10,"")</f>
        <v>9600000</v>
      </c>
    </row>
    <row r="11" spans="1:16" x14ac:dyDescent="0.25">
      <c r="A11" s="6" t="s">
        <v>37</v>
      </c>
      <c r="B11" s="7" t="s">
        <v>38</v>
      </c>
      <c r="C11" s="7" t="s">
        <v>13</v>
      </c>
      <c r="D11" s="7" t="s">
        <v>17</v>
      </c>
      <c r="E11" s="7">
        <v>60000</v>
      </c>
      <c r="F11" s="10">
        <v>1300000</v>
      </c>
      <c r="G11" s="7" t="s">
        <v>39</v>
      </c>
      <c r="O11">
        <f>IF(G11&gt;Régiónként!B$1,E11,"")</f>
        <v>60000</v>
      </c>
      <c r="P11">
        <f>IF(G11&gt;Régiónként!B$1,F11,"")</f>
        <v>1300000</v>
      </c>
    </row>
    <row r="12" spans="1:16" x14ac:dyDescent="0.25">
      <c r="A12" s="6" t="s">
        <v>40</v>
      </c>
      <c r="B12" s="7" t="s">
        <v>41</v>
      </c>
      <c r="C12" s="7" t="s">
        <v>33</v>
      </c>
      <c r="D12" s="7" t="s">
        <v>34</v>
      </c>
      <c r="E12" s="7">
        <v>122762</v>
      </c>
      <c r="F12" s="10">
        <v>25000000</v>
      </c>
      <c r="G12" s="7" t="s">
        <v>39</v>
      </c>
      <c r="N12" t="str">
        <f t="shared" si="0"/>
        <v/>
      </c>
      <c r="O12">
        <f>IF(G12&gt;Régiónként!B$1,E12,"")</f>
        <v>122762</v>
      </c>
      <c r="P12">
        <f>IF(G12&gt;Régiónként!B$1,F12,"")</f>
        <v>25000000</v>
      </c>
    </row>
    <row r="13" spans="1:16" x14ac:dyDescent="0.25">
      <c r="A13" s="6" t="s">
        <v>42</v>
      </c>
      <c r="B13" s="7" t="s">
        <v>43</v>
      </c>
      <c r="C13" s="7" t="s">
        <v>26</v>
      </c>
      <c r="D13" s="7" t="s">
        <v>44</v>
      </c>
      <c r="E13" s="7">
        <v>300000</v>
      </c>
      <c r="F13" s="10">
        <v>103000000</v>
      </c>
      <c r="G13" s="7">
        <v>284618</v>
      </c>
      <c r="N13" t="str">
        <f t="shared" si="0"/>
        <v/>
      </c>
      <c r="O13">
        <f>IF(G13&gt;Régiónként!B$1,E13,"")</f>
        <v>300000</v>
      </c>
      <c r="P13">
        <f>IF(G13&gt;Régiónként!B$1,F13,"")</f>
        <v>103000000</v>
      </c>
    </row>
    <row r="14" spans="1:16" x14ac:dyDescent="0.25">
      <c r="A14" s="6" t="s">
        <v>45</v>
      </c>
      <c r="B14" s="7" t="s">
        <v>46</v>
      </c>
      <c r="C14" s="7" t="s">
        <v>13</v>
      </c>
      <c r="D14" s="7" t="s">
        <v>47</v>
      </c>
      <c r="E14" s="7">
        <v>69700</v>
      </c>
      <c r="F14" s="10">
        <v>3800000</v>
      </c>
      <c r="G14" s="7" t="s">
        <v>39</v>
      </c>
      <c r="O14">
        <f>IF(G14&gt;Régiónként!B$1,E14,"")</f>
        <v>69700</v>
      </c>
      <c r="P14">
        <f>IF(G14&gt;Régiónként!B$1,F14,"")</f>
        <v>3800000</v>
      </c>
    </row>
    <row r="15" spans="1:16" x14ac:dyDescent="0.25">
      <c r="A15" s="6" t="s">
        <v>48</v>
      </c>
      <c r="B15" s="7" t="s">
        <v>49</v>
      </c>
      <c r="C15" s="7" t="s">
        <v>9</v>
      </c>
      <c r="D15" s="7" t="s">
        <v>50</v>
      </c>
      <c r="E15" s="7">
        <v>3287590</v>
      </c>
      <c r="F15" s="10">
        <v>1314100000</v>
      </c>
      <c r="G15" s="7">
        <v>2051228</v>
      </c>
      <c r="N15" t="str">
        <f t="shared" si="0"/>
        <v/>
      </c>
      <c r="O15">
        <f>IF(G15&gt;Régiónként!B$1,E15,"")</f>
        <v>3287590</v>
      </c>
      <c r="P15">
        <f>IF(G15&gt;Régiónként!B$1,F15,"")</f>
        <v>1314100000</v>
      </c>
    </row>
    <row r="16" spans="1:16" x14ac:dyDescent="0.25">
      <c r="A16" s="6" t="s">
        <v>51</v>
      </c>
      <c r="B16" s="7" t="s">
        <v>52</v>
      </c>
      <c r="C16" s="7" t="s">
        <v>26</v>
      </c>
      <c r="D16" s="7" t="s">
        <v>53</v>
      </c>
      <c r="E16" s="7">
        <v>1912988</v>
      </c>
      <c r="F16" s="10">
        <v>255700000</v>
      </c>
      <c r="G16" s="7">
        <v>888648</v>
      </c>
      <c r="N16" t="str">
        <f t="shared" si="0"/>
        <v/>
      </c>
      <c r="O16">
        <f>IF(G16&gt;Régiónként!B$1,E16,"")</f>
        <v>1912988</v>
      </c>
      <c r="P16">
        <f>IF(G16&gt;Régiónként!B$1,F16,"")</f>
        <v>255700000</v>
      </c>
    </row>
    <row r="17" spans="1:16" x14ac:dyDescent="0.25">
      <c r="A17" s="6" t="s">
        <v>54</v>
      </c>
      <c r="B17" s="7" t="s">
        <v>55</v>
      </c>
      <c r="C17" s="7" t="s">
        <v>13</v>
      </c>
      <c r="D17" s="7" t="s">
        <v>17</v>
      </c>
      <c r="E17" s="7">
        <v>437072</v>
      </c>
      <c r="F17" s="10">
        <v>37100000</v>
      </c>
      <c r="G17" s="7">
        <v>223508</v>
      </c>
      <c r="N17" t="str">
        <f t="shared" si="0"/>
        <v/>
      </c>
      <c r="O17">
        <f>IF(G17&gt;Régiónként!B$1,E17,"")</f>
        <v>437072</v>
      </c>
      <c r="P17">
        <f>IF(G17&gt;Régiónként!B$1,F17,"")</f>
        <v>37100000</v>
      </c>
    </row>
    <row r="18" spans="1:16" x14ac:dyDescent="0.25">
      <c r="A18" s="6" t="s">
        <v>56</v>
      </c>
      <c r="B18" s="7" t="s">
        <v>57</v>
      </c>
      <c r="C18" s="7" t="s">
        <v>13</v>
      </c>
      <c r="D18" s="7" t="s">
        <v>58</v>
      </c>
      <c r="E18" s="7">
        <v>1648195</v>
      </c>
      <c r="F18" s="10">
        <v>78500000</v>
      </c>
      <c r="G18" s="7">
        <v>416490</v>
      </c>
      <c r="N18" t="str">
        <f t="shared" si="0"/>
        <v/>
      </c>
      <c r="O18">
        <f>IF(G18&gt;Régiónként!B$1,E18,"")</f>
        <v>1648195</v>
      </c>
      <c r="P18">
        <f>IF(G18&gt;Régiónként!B$1,F18,"")</f>
        <v>78500000</v>
      </c>
    </row>
    <row r="19" spans="1:16" x14ac:dyDescent="0.25">
      <c r="A19" s="6" t="s">
        <v>59</v>
      </c>
      <c r="B19" s="7" t="s">
        <v>60</v>
      </c>
      <c r="C19" s="7" t="s">
        <v>13</v>
      </c>
      <c r="D19" s="7" t="s">
        <v>61</v>
      </c>
      <c r="E19" s="7">
        <v>22380</v>
      </c>
      <c r="F19" s="10">
        <v>8400000</v>
      </c>
      <c r="G19" s="7">
        <v>305673</v>
      </c>
      <c r="N19">
        <f t="shared" si="0"/>
        <v>305673</v>
      </c>
      <c r="O19">
        <f>IF(G19&gt;Régiónként!B$1,E19,"")</f>
        <v>22380</v>
      </c>
      <c r="P19">
        <f>IF(G19&gt;Régiónként!B$1,F19,"")</f>
        <v>8400000</v>
      </c>
    </row>
    <row r="20" spans="1:16" x14ac:dyDescent="0.25">
      <c r="A20" s="6" t="s">
        <v>62</v>
      </c>
      <c r="B20" s="7" t="s">
        <v>63</v>
      </c>
      <c r="C20" s="7" t="s">
        <v>33</v>
      </c>
      <c r="D20" s="7" t="s">
        <v>64</v>
      </c>
      <c r="E20" s="7">
        <v>377835</v>
      </c>
      <c r="F20" s="10">
        <v>126900000</v>
      </c>
      <c r="G20" s="7">
        <v>4602367</v>
      </c>
      <c r="N20" t="str">
        <f t="shared" si="0"/>
        <v/>
      </c>
      <c r="O20">
        <f>IF(G20&gt;Régiónként!B$1,E20,"")</f>
        <v>377835</v>
      </c>
      <c r="P20">
        <f>IF(G20&gt;Régiónként!B$1,F20,"")</f>
        <v>126900000</v>
      </c>
    </row>
    <row r="21" spans="1:16" x14ac:dyDescent="0.25">
      <c r="A21" s="6" t="s">
        <v>65</v>
      </c>
      <c r="B21" s="7" t="s">
        <v>66</v>
      </c>
      <c r="C21" s="7" t="s">
        <v>13</v>
      </c>
      <c r="D21" s="7" t="s">
        <v>17</v>
      </c>
      <c r="E21" s="7">
        <v>527970</v>
      </c>
      <c r="F21" s="10">
        <v>26700000</v>
      </c>
      <c r="G21" s="7">
        <v>43229</v>
      </c>
      <c r="N21" t="str">
        <f t="shared" si="0"/>
        <v/>
      </c>
      <c r="O21">
        <f>IF(G21&gt;Régiónként!B$1,E21,"")</f>
        <v>527970</v>
      </c>
      <c r="P21">
        <f>IF(G21&gt;Régiónként!B$1,F21,"")</f>
        <v>26700000</v>
      </c>
    </row>
    <row r="22" spans="1:16" x14ac:dyDescent="0.25">
      <c r="A22" s="6" t="s">
        <v>67</v>
      </c>
      <c r="B22" s="7" t="s">
        <v>68</v>
      </c>
      <c r="C22" s="7" t="s">
        <v>13</v>
      </c>
      <c r="D22" s="7" t="s">
        <v>17</v>
      </c>
      <c r="E22" s="7">
        <v>89342</v>
      </c>
      <c r="F22" s="10">
        <v>8100000</v>
      </c>
      <c r="G22" s="7">
        <v>35878</v>
      </c>
      <c r="N22">
        <f t="shared" si="0"/>
        <v>35878</v>
      </c>
      <c r="O22">
        <f>IF(G22&gt;Régiónként!B$1,E22,"")</f>
        <v>89342</v>
      </c>
      <c r="P22">
        <f>IF(G22&gt;Régiónként!B$1,F22,"")</f>
        <v>8100000</v>
      </c>
    </row>
    <row r="23" spans="1:16" x14ac:dyDescent="0.25">
      <c r="A23" s="6" t="s">
        <v>69</v>
      </c>
      <c r="B23" s="7" t="s">
        <v>70</v>
      </c>
      <c r="C23" s="7" t="s">
        <v>26</v>
      </c>
      <c r="D23" s="7" t="s">
        <v>71</v>
      </c>
      <c r="E23" s="7">
        <v>181040</v>
      </c>
      <c r="F23" s="10">
        <v>15400000</v>
      </c>
      <c r="G23" s="7">
        <v>16551</v>
      </c>
      <c r="N23" t="str">
        <f t="shared" si="0"/>
        <v/>
      </c>
      <c r="O23">
        <f>IF(G23&gt;Régiónként!B$1,E23,"")</f>
        <v>181040</v>
      </c>
      <c r="P23">
        <f>IF(G23&gt;Régiónként!B$1,F23,"")</f>
        <v>15400000</v>
      </c>
    </row>
    <row r="24" spans="1:16" x14ac:dyDescent="0.25">
      <c r="A24" s="6" t="s">
        <v>72</v>
      </c>
      <c r="B24" s="7" t="s">
        <v>73</v>
      </c>
      <c r="C24" s="7" t="s">
        <v>13</v>
      </c>
      <c r="D24" s="7" t="s">
        <v>17</v>
      </c>
      <c r="E24" s="7">
        <v>11437</v>
      </c>
      <c r="F24" s="10">
        <v>2400000</v>
      </c>
      <c r="G24" s="7">
        <v>210109</v>
      </c>
      <c r="N24">
        <f t="shared" si="0"/>
        <v>210109</v>
      </c>
      <c r="O24">
        <f>IF(G24&gt;Régiónként!B$1,E24,"")</f>
        <v>11437</v>
      </c>
      <c r="P24">
        <f>IF(G24&gt;Régiónként!B$1,F24,"")</f>
        <v>2400000</v>
      </c>
    </row>
    <row r="25" spans="1:16" x14ac:dyDescent="0.25">
      <c r="A25" s="6" t="s">
        <v>74</v>
      </c>
      <c r="B25" s="7" t="s">
        <v>75</v>
      </c>
      <c r="C25" s="7" t="s">
        <v>76</v>
      </c>
      <c r="D25" s="7" t="s">
        <v>77</v>
      </c>
      <c r="E25" s="7">
        <v>2717300</v>
      </c>
      <c r="F25" s="10">
        <v>17500000</v>
      </c>
      <c r="G25" s="7">
        <v>216036</v>
      </c>
      <c r="N25" t="str">
        <f t="shared" si="0"/>
        <v/>
      </c>
      <c r="O25">
        <f>IF(G25&gt;Régiónként!B$1,E25,"")</f>
        <v>2717300</v>
      </c>
      <c r="P25">
        <f>IF(G25&gt;Régiónként!B$1,F25,"")</f>
        <v>17500000</v>
      </c>
    </row>
    <row r="26" spans="1:16" x14ac:dyDescent="0.25">
      <c r="A26" s="6" t="s">
        <v>78</v>
      </c>
      <c r="B26" s="7" t="s">
        <v>79</v>
      </c>
      <c r="C26" s="7" t="s">
        <v>26</v>
      </c>
      <c r="D26" s="7" t="s">
        <v>80</v>
      </c>
      <c r="E26" s="7">
        <v>15007</v>
      </c>
      <c r="F26" s="10">
        <v>1200000</v>
      </c>
      <c r="G26" s="8">
        <v>4970</v>
      </c>
      <c r="N26">
        <f t="shared" si="0"/>
        <v>4970</v>
      </c>
      <c r="O26" t="str">
        <f>IF(G26&gt;Régiónként!B$1,E26,"")</f>
        <v/>
      </c>
      <c r="P26" t="str">
        <f>IF(G26&gt;Régiónként!B$1,F26,"")</f>
        <v/>
      </c>
    </row>
    <row r="27" spans="1:16" x14ac:dyDescent="0.25">
      <c r="A27" s="6" t="s">
        <v>81</v>
      </c>
      <c r="B27" s="7" t="s">
        <v>82</v>
      </c>
      <c r="C27" s="7" t="s">
        <v>33</v>
      </c>
      <c r="D27" s="7" t="s">
        <v>83</v>
      </c>
      <c r="E27" s="7">
        <v>9572419</v>
      </c>
      <c r="F27" s="10">
        <v>1380000000</v>
      </c>
      <c r="G27" s="7">
        <v>10356508</v>
      </c>
      <c r="N27" t="str">
        <f t="shared" si="0"/>
        <v/>
      </c>
      <c r="O27">
        <f>IF(G27&gt;Régiónként!B$1,E27,"")</f>
        <v>9572419</v>
      </c>
      <c r="P27">
        <f>IF(G27&gt;Régiónként!B$1,F27,"")</f>
        <v>1380000000</v>
      </c>
    </row>
    <row r="28" spans="1:16" x14ac:dyDescent="0.25">
      <c r="A28" s="6" t="s">
        <v>84</v>
      </c>
      <c r="B28" s="7" t="s">
        <v>85</v>
      </c>
      <c r="C28" s="7" t="s">
        <v>76</v>
      </c>
      <c r="D28" s="7" t="s">
        <v>86</v>
      </c>
      <c r="E28" s="7">
        <v>198500</v>
      </c>
      <c r="F28" s="10">
        <v>6000000</v>
      </c>
      <c r="G28" s="7">
        <v>7402</v>
      </c>
      <c r="N28" t="str">
        <f t="shared" si="0"/>
        <v/>
      </c>
      <c r="O28" t="str">
        <f>IF(G28&gt;Régiónként!B$1,E28,"")</f>
        <v/>
      </c>
      <c r="P28" t="str">
        <f>IF(G28&gt;Régiónként!B$1,F28,"")</f>
        <v/>
      </c>
    </row>
    <row r="29" spans="1:16" x14ac:dyDescent="0.25">
      <c r="A29" s="6" t="s">
        <v>87</v>
      </c>
      <c r="B29" s="7" t="s">
        <v>88</v>
      </c>
      <c r="C29" s="7" t="s">
        <v>13</v>
      </c>
      <c r="D29" s="7" t="s">
        <v>17</v>
      </c>
      <c r="E29" s="7">
        <v>17820</v>
      </c>
      <c r="F29" s="10">
        <v>3800000</v>
      </c>
      <c r="G29" s="7">
        <v>172608</v>
      </c>
      <c r="N29">
        <f t="shared" si="0"/>
        <v>172608</v>
      </c>
      <c r="O29">
        <f>IF(G29&gt;Régiónként!B$1,E29,"")</f>
        <v>17820</v>
      </c>
      <c r="P29">
        <f>IF(G29&gt;Régiónként!B$1,F29,"")</f>
        <v>3800000</v>
      </c>
    </row>
    <row r="30" spans="1:16" x14ac:dyDescent="0.25">
      <c r="A30" s="6" t="s">
        <v>89</v>
      </c>
      <c r="B30" s="7" t="s">
        <v>90</v>
      </c>
      <c r="C30" s="7" t="s">
        <v>26</v>
      </c>
      <c r="D30" s="7" t="s">
        <v>91</v>
      </c>
      <c r="E30" s="7">
        <v>236800</v>
      </c>
      <c r="F30" s="10">
        <v>6900000</v>
      </c>
      <c r="G30" s="7">
        <v>11681</v>
      </c>
      <c r="N30" t="str">
        <f t="shared" si="0"/>
        <v/>
      </c>
      <c r="O30">
        <f>IF(G30&gt;Régiónként!B$1,E30,"")</f>
        <v>236800</v>
      </c>
      <c r="P30">
        <f>IF(G30&gt;Régiónként!B$1,F30,"")</f>
        <v>6900000</v>
      </c>
    </row>
    <row r="31" spans="1:16" x14ac:dyDescent="0.25">
      <c r="A31" s="6" t="s">
        <v>92</v>
      </c>
      <c r="B31" s="7" t="s">
        <v>93</v>
      </c>
      <c r="C31" s="7" t="s">
        <v>13</v>
      </c>
      <c r="D31" s="7" t="s">
        <v>17</v>
      </c>
      <c r="E31" s="7">
        <v>10452</v>
      </c>
      <c r="F31" s="10">
        <v>6200000</v>
      </c>
      <c r="G31" s="7">
        <v>50028</v>
      </c>
      <c r="N31">
        <f t="shared" si="0"/>
        <v>50028</v>
      </c>
      <c r="O31">
        <f>IF(G31&gt;Régiónként!B$1,E31,"")</f>
        <v>10452</v>
      </c>
      <c r="P31">
        <f>IF(G31&gt;Régiónként!B$1,F31,"")</f>
        <v>6200000</v>
      </c>
    </row>
    <row r="32" spans="1:16" x14ac:dyDescent="0.25">
      <c r="A32" s="6" t="s">
        <v>94</v>
      </c>
      <c r="B32" s="7" t="s">
        <v>95</v>
      </c>
      <c r="C32" s="7" t="s">
        <v>26</v>
      </c>
      <c r="D32" s="7" t="s">
        <v>27</v>
      </c>
      <c r="E32" s="7">
        <v>329750</v>
      </c>
      <c r="F32" s="10">
        <v>30800000</v>
      </c>
      <c r="G32" s="7">
        <v>338108</v>
      </c>
      <c r="N32" t="str">
        <f t="shared" si="0"/>
        <v/>
      </c>
      <c r="O32">
        <f>IF(G32&gt;Régiónként!B$1,E32,"")</f>
        <v>329750</v>
      </c>
      <c r="P32">
        <f>IF(G32&gt;Régiónként!B$1,F32,"")</f>
        <v>30800000</v>
      </c>
    </row>
    <row r="33" spans="1:16" x14ac:dyDescent="0.25">
      <c r="A33" s="6" t="s">
        <v>96</v>
      </c>
      <c r="B33" s="7" t="s">
        <v>97</v>
      </c>
      <c r="C33" s="7" t="s">
        <v>9</v>
      </c>
      <c r="D33" s="7" t="s">
        <v>98</v>
      </c>
      <c r="E33" s="7">
        <v>298</v>
      </c>
      <c r="F33" s="10">
        <v>300000</v>
      </c>
      <c r="G33" s="8">
        <v>2885</v>
      </c>
      <c r="N33">
        <f t="shared" si="0"/>
        <v>2885</v>
      </c>
      <c r="O33" t="str">
        <f>IF(G33&gt;Régiónként!B$1,E33,"")</f>
        <v/>
      </c>
      <c r="P33" t="str">
        <f>IF(G33&gt;Régiónként!B$1,F33,"")</f>
        <v/>
      </c>
    </row>
    <row r="34" spans="1:16" x14ac:dyDescent="0.25">
      <c r="A34" s="6" t="s">
        <v>99</v>
      </c>
      <c r="B34" s="7" t="s">
        <v>100</v>
      </c>
      <c r="C34" s="7" t="s">
        <v>26</v>
      </c>
      <c r="D34" s="7" t="s">
        <v>101</v>
      </c>
      <c r="E34" s="7">
        <v>676600</v>
      </c>
      <c r="F34" s="10">
        <v>52100000</v>
      </c>
      <c r="G34" s="7">
        <v>63135</v>
      </c>
      <c r="N34" t="str">
        <f t="shared" si="0"/>
        <v/>
      </c>
      <c r="O34">
        <f>IF(G34&gt;Régiónként!B$1,E34,"")</f>
        <v>676600</v>
      </c>
      <c r="P34">
        <f>IF(G34&gt;Régiónként!B$1,F34,"")</f>
        <v>52100000</v>
      </c>
    </row>
    <row r="35" spans="1:16" x14ac:dyDescent="0.25">
      <c r="A35" s="6" t="s">
        <v>102</v>
      </c>
      <c r="B35" s="7" t="s">
        <v>103</v>
      </c>
      <c r="C35" s="7" t="s">
        <v>33</v>
      </c>
      <c r="D35" s="7" t="s">
        <v>104</v>
      </c>
      <c r="E35" s="7">
        <v>1565500</v>
      </c>
      <c r="F35" s="10">
        <v>3000000</v>
      </c>
      <c r="G35" s="7">
        <v>12037</v>
      </c>
      <c r="N35" t="str">
        <f t="shared" si="0"/>
        <v/>
      </c>
      <c r="O35">
        <f>IF(G35&gt;Régiónként!B$1,E35,"")</f>
        <v>1565500</v>
      </c>
      <c r="P35">
        <f>IF(G35&gt;Régiónként!B$1,F35,"")</f>
        <v>3000000</v>
      </c>
    </row>
    <row r="36" spans="1:16" x14ac:dyDescent="0.25">
      <c r="A36" s="6" t="s">
        <v>105</v>
      </c>
      <c r="B36" s="7" t="s">
        <v>106</v>
      </c>
      <c r="C36" s="7" t="s">
        <v>9</v>
      </c>
      <c r="D36" s="7" t="s">
        <v>107</v>
      </c>
      <c r="E36" s="7">
        <v>147181</v>
      </c>
      <c r="F36" s="10">
        <v>28000000</v>
      </c>
      <c r="G36" s="7">
        <v>19761</v>
      </c>
      <c r="N36" t="str">
        <f t="shared" si="0"/>
        <v/>
      </c>
      <c r="O36">
        <f>IF(G36&gt;Régiónként!B$1,E36,"")</f>
        <v>147181</v>
      </c>
      <c r="P36">
        <f>IF(G36&gt;Régiónként!B$1,F36,"")</f>
        <v>28000000</v>
      </c>
    </row>
    <row r="37" spans="1:16" x14ac:dyDescent="0.25">
      <c r="A37" s="6" t="s">
        <v>108</v>
      </c>
      <c r="B37" s="7" t="s">
        <v>109</v>
      </c>
      <c r="C37" s="7" t="s">
        <v>13</v>
      </c>
      <c r="D37" s="7" t="s">
        <v>17</v>
      </c>
      <c r="E37" s="7">
        <v>309500</v>
      </c>
      <c r="F37" s="10">
        <v>4200000</v>
      </c>
      <c r="G37" s="7">
        <v>77779</v>
      </c>
      <c r="N37" t="str">
        <f t="shared" si="0"/>
        <v/>
      </c>
      <c r="O37">
        <f>IF(G37&gt;Régiónként!B$1,E37,"")</f>
        <v>309500</v>
      </c>
      <c r="P37">
        <f>IF(G37&gt;Régiónként!B$1,F37,"")</f>
        <v>4200000</v>
      </c>
    </row>
    <row r="38" spans="1:16" x14ac:dyDescent="0.25">
      <c r="A38" s="6" t="s">
        <v>110</v>
      </c>
      <c r="B38" s="7" t="s">
        <v>111</v>
      </c>
      <c r="C38" s="7" t="s">
        <v>112</v>
      </c>
      <c r="D38" s="7" t="s">
        <v>113</v>
      </c>
      <c r="E38" s="7">
        <v>13122850</v>
      </c>
      <c r="F38" s="10">
        <v>38000000</v>
      </c>
      <c r="G38" s="7" t="s">
        <v>39</v>
      </c>
      <c r="N38" t="str">
        <f t="shared" si="0"/>
        <v/>
      </c>
      <c r="O38">
        <f>IF(G38&gt;Régiónként!B$1,E38,"")</f>
        <v>13122850</v>
      </c>
      <c r="P38">
        <f>IF(G38&gt;Régiónként!B$1,F38,"")</f>
        <v>38000000</v>
      </c>
    </row>
    <row r="39" spans="1:16" x14ac:dyDescent="0.25">
      <c r="A39" s="6" t="s">
        <v>114</v>
      </c>
      <c r="B39" s="7" t="s">
        <v>115</v>
      </c>
      <c r="C39" s="7" t="s">
        <v>13</v>
      </c>
      <c r="D39" s="7" t="s">
        <v>116</v>
      </c>
      <c r="E39" s="7">
        <v>29800</v>
      </c>
      <c r="F39" s="10">
        <v>3000000</v>
      </c>
      <c r="G39" s="7">
        <v>11644</v>
      </c>
      <c r="N39">
        <f t="shared" si="0"/>
        <v>11644</v>
      </c>
      <c r="O39">
        <f>IF(G39&gt;Régiónként!B$1,E39,"")</f>
        <v>29800</v>
      </c>
      <c r="P39">
        <f>IF(G39&gt;Régiónként!B$1,F39,"")</f>
        <v>3000000</v>
      </c>
    </row>
    <row r="40" spans="1:16" x14ac:dyDescent="0.25">
      <c r="A40" s="6" t="s">
        <v>117</v>
      </c>
      <c r="B40" s="7" t="s">
        <v>118</v>
      </c>
      <c r="C40" s="7" t="s">
        <v>9</v>
      </c>
      <c r="D40" s="7" t="s">
        <v>119</v>
      </c>
      <c r="E40" s="7">
        <v>803940</v>
      </c>
      <c r="F40" s="10">
        <v>199000000</v>
      </c>
      <c r="G40" s="7">
        <v>246849</v>
      </c>
      <c r="N40" t="str">
        <f t="shared" si="0"/>
        <v/>
      </c>
      <c r="O40">
        <f>IF(G40&gt;Régiónként!B$1,E40,"")</f>
        <v>803940</v>
      </c>
      <c r="P40">
        <f>IF(G40&gt;Régiónként!B$1,F40,"")</f>
        <v>199000000</v>
      </c>
    </row>
    <row r="41" spans="1:16" x14ac:dyDescent="0.25">
      <c r="A41" s="6" t="s">
        <v>120</v>
      </c>
      <c r="B41" s="7" t="s">
        <v>121</v>
      </c>
      <c r="C41" s="7" t="s">
        <v>13</v>
      </c>
      <c r="D41" s="7" t="s">
        <v>17</v>
      </c>
      <c r="E41" s="7">
        <v>6220</v>
      </c>
      <c r="F41" s="10">
        <v>4500000</v>
      </c>
      <c r="G41" s="7" t="s">
        <v>39</v>
      </c>
      <c r="O41">
        <f>IF(G41&gt;Régiónként!B$1,E41,"")</f>
        <v>6220</v>
      </c>
      <c r="P41">
        <f>IF(G41&gt;Régiónként!B$1,F41,"")</f>
        <v>4500000</v>
      </c>
    </row>
    <row r="42" spans="1:16" x14ac:dyDescent="0.25">
      <c r="A42" s="6" t="s">
        <v>122</v>
      </c>
      <c r="B42" s="7" t="s">
        <v>123</v>
      </c>
      <c r="C42" s="7" t="s">
        <v>9</v>
      </c>
      <c r="D42" s="7" t="s">
        <v>124</v>
      </c>
      <c r="E42" s="7">
        <v>65610</v>
      </c>
      <c r="F42" s="10">
        <v>20900000</v>
      </c>
      <c r="G42" s="7">
        <v>74924</v>
      </c>
      <c r="N42">
        <f t="shared" si="0"/>
        <v>74924</v>
      </c>
      <c r="O42">
        <f>IF(G42&gt;Régiónként!B$1,E42,"")</f>
        <v>65610</v>
      </c>
      <c r="P42">
        <f>IF(G42&gt;Régiónként!B$1,F42,"")</f>
        <v>20900000</v>
      </c>
    </row>
    <row r="43" spans="1:16" x14ac:dyDescent="0.25">
      <c r="A43" s="6" t="s">
        <v>125</v>
      </c>
      <c r="B43" s="7" t="s">
        <v>126</v>
      </c>
      <c r="C43" s="7" t="s">
        <v>13</v>
      </c>
      <c r="D43" s="7" t="s">
        <v>17</v>
      </c>
      <c r="E43" s="7">
        <v>2240000</v>
      </c>
      <c r="F43" s="10">
        <v>31600000</v>
      </c>
      <c r="G43" s="7">
        <v>746248</v>
      </c>
      <c r="N43" t="str">
        <f t="shared" si="0"/>
        <v/>
      </c>
      <c r="O43">
        <f>IF(G43&gt;Régiónként!B$1,E43,"")</f>
        <v>2240000</v>
      </c>
      <c r="P43">
        <f>IF(G43&gt;Régiónként!B$1,F43,"")</f>
        <v>31600000</v>
      </c>
    </row>
    <row r="44" spans="1:16" x14ac:dyDescent="0.25">
      <c r="A44" s="6" t="s">
        <v>127</v>
      </c>
      <c r="B44" s="7" t="s">
        <v>127</v>
      </c>
      <c r="C44" s="7" t="s">
        <v>26</v>
      </c>
      <c r="D44" s="7" t="s">
        <v>128</v>
      </c>
      <c r="E44" s="7">
        <v>682</v>
      </c>
      <c r="F44" s="10">
        <v>5500000</v>
      </c>
      <c r="G44" s="7">
        <v>307872</v>
      </c>
      <c r="N44">
        <f t="shared" si="0"/>
        <v>307872</v>
      </c>
      <c r="O44">
        <f>IF(G44&gt;Régiónként!B$1,E44,"")</f>
        <v>682</v>
      </c>
      <c r="P44">
        <f>IF(G44&gt;Régiónként!B$1,F44,"")</f>
        <v>5500000</v>
      </c>
    </row>
    <row r="45" spans="1:16" x14ac:dyDescent="0.25">
      <c r="A45" s="6" t="s">
        <v>129</v>
      </c>
      <c r="B45" s="7" t="s">
        <v>130</v>
      </c>
      <c r="C45" s="7" t="s">
        <v>13</v>
      </c>
      <c r="D45" s="7" t="s">
        <v>17</v>
      </c>
      <c r="E45" s="7">
        <v>185180</v>
      </c>
      <c r="F45" s="10">
        <v>17100000</v>
      </c>
      <c r="G45" s="7" t="s">
        <v>39</v>
      </c>
      <c r="N45" t="str">
        <f t="shared" si="0"/>
        <v/>
      </c>
      <c r="O45">
        <f>IF(G45&gt;Régiónként!B$1,E45,"")</f>
        <v>185180</v>
      </c>
      <c r="P45">
        <f>IF(G45&gt;Régiónként!B$1,F45,"")</f>
        <v>17100000</v>
      </c>
    </row>
    <row r="46" spans="1:16" x14ac:dyDescent="0.25">
      <c r="A46" s="6" t="s">
        <v>131</v>
      </c>
      <c r="B46" s="7" t="s">
        <v>132</v>
      </c>
      <c r="C46" s="7" t="s">
        <v>76</v>
      </c>
      <c r="D46" s="7" t="s">
        <v>133</v>
      </c>
      <c r="E46" s="7">
        <v>143100</v>
      </c>
      <c r="F46" s="10">
        <v>8500000</v>
      </c>
      <c r="G46" s="7">
        <v>9242</v>
      </c>
      <c r="N46" t="str">
        <f t="shared" si="0"/>
        <v/>
      </c>
      <c r="O46" t="str">
        <f>IF(G46&gt;Régiónként!B$1,E46,"")</f>
        <v/>
      </c>
      <c r="P46" t="str">
        <f>IF(G46&gt;Régiónként!B$1,F46,"")</f>
        <v/>
      </c>
    </row>
    <row r="47" spans="1:16" x14ac:dyDescent="0.25">
      <c r="A47" s="6" t="s">
        <v>134</v>
      </c>
      <c r="B47" s="7" t="s">
        <v>135</v>
      </c>
      <c r="C47" s="7" t="s">
        <v>33</v>
      </c>
      <c r="D47" s="7" t="s">
        <v>83</v>
      </c>
      <c r="E47" s="7">
        <v>35980</v>
      </c>
      <c r="F47" s="10">
        <v>23500000</v>
      </c>
      <c r="G47" s="7">
        <v>529597</v>
      </c>
      <c r="N47">
        <f t="shared" si="0"/>
        <v>529597</v>
      </c>
      <c r="O47">
        <f>IF(G47&gt;Régiónként!B$1,E47,"")</f>
        <v>35980</v>
      </c>
      <c r="P47">
        <f>IF(G47&gt;Régiónként!B$1,F47,"")</f>
        <v>23500000</v>
      </c>
    </row>
    <row r="48" spans="1:16" x14ac:dyDescent="0.25">
      <c r="A48" s="6" t="s">
        <v>136</v>
      </c>
      <c r="B48" s="7" t="s">
        <v>137</v>
      </c>
      <c r="C48" s="7" t="s">
        <v>26</v>
      </c>
      <c r="D48" s="7" t="s">
        <v>138</v>
      </c>
      <c r="E48" s="7">
        <v>513115</v>
      </c>
      <c r="F48" s="10">
        <v>65100000</v>
      </c>
      <c r="G48" s="7">
        <v>404824</v>
      </c>
      <c r="N48" t="str">
        <f t="shared" si="0"/>
        <v/>
      </c>
      <c r="O48">
        <f>IF(G48&gt;Régiónként!B$1,E48,"")</f>
        <v>513115</v>
      </c>
      <c r="P48">
        <f>IF(G48&gt;Régiónként!B$1,F48,"")</f>
        <v>65100000</v>
      </c>
    </row>
    <row r="49" spans="1:16" x14ac:dyDescent="0.25">
      <c r="A49" s="6" t="s">
        <v>139</v>
      </c>
      <c r="B49" s="7" t="s">
        <v>140</v>
      </c>
      <c r="C49" s="7" t="s">
        <v>13</v>
      </c>
      <c r="D49" s="7" t="s">
        <v>30</v>
      </c>
      <c r="E49" s="7">
        <v>779452</v>
      </c>
      <c r="F49" s="10">
        <v>67000000</v>
      </c>
      <c r="G49" s="7" t="s">
        <v>39</v>
      </c>
      <c r="N49" t="str">
        <f t="shared" si="0"/>
        <v/>
      </c>
      <c r="O49">
        <f>IF(G49&gt;Régiónként!B$1,E49,"")</f>
        <v>779452</v>
      </c>
      <c r="P49">
        <f>IF(G49&gt;Régiónként!B$1,F49,"")</f>
        <v>67000000</v>
      </c>
    </row>
    <row r="50" spans="1:16" x14ac:dyDescent="0.25">
      <c r="A50" s="6" t="s">
        <v>141</v>
      </c>
      <c r="B50" s="7" t="s">
        <v>142</v>
      </c>
      <c r="C50" s="7" t="s">
        <v>76</v>
      </c>
      <c r="D50" s="7" t="s">
        <v>143</v>
      </c>
      <c r="E50" s="7">
        <v>488100</v>
      </c>
      <c r="F50" s="10">
        <v>5400000</v>
      </c>
      <c r="G50" s="7">
        <v>47932</v>
      </c>
      <c r="N50" t="str">
        <f t="shared" si="0"/>
        <v/>
      </c>
      <c r="O50">
        <f>IF(G50&gt;Régiónként!B$1,E50,"")</f>
        <v>488100</v>
      </c>
      <c r="P50">
        <f>IF(G50&gt;Régiónként!B$1,F50,"")</f>
        <v>5400000</v>
      </c>
    </row>
    <row r="51" spans="1:16" x14ac:dyDescent="0.25">
      <c r="A51" s="6" t="s">
        <v>144</v>
      </c>
      <c r="B51" s="7" t="s">
        <v>145</v>
      </c>
      <c r="C51" s="7" t="s">
        <v>76</v>
      </c>
      <c r="D51" s="7" t="s">
        <v>146</v>
      </c>
      <c r="E51" s="7">
        <v>447400</v>
      </c>
      <c r="F51" s="10">
        <v>31300000</v>
      </c>
      <c r="G51" s="7">
        <v>62613</v>
      </c>
      <c r="N51" t="str">
        <f t="shared" si="0"/>
        <v/>
      </c>
      <c r="O51">
        <f>IF(G51&gt;Régiónként!B$1,E51,"")</f>
        <v>447400</v>
      </c>
      <c r="P51">
        <f>IF(G51&gt;Régiónként!B$1,F51,"")</f>
        <v>31300000</v>
      </c>
    </row>
    <row r="52" spans="1:16" x14ac:dyDescent="0.25">
      <c r="A52" s="6" t="s">
        <v>147</v>
      </c>
      <c r="B52" s="7" t="s">
        <v>148</v>
      </c>
      <c r="C52" s="7" t="s">
        <v>26</v>
      </c>
      <c r="D52" s="7" t="s">
        <v>149</v>
      </c>
      <c r="E52" s="7">
        <v>331690</v>
      </c>
      <c r="F52" s="10">
        <v>91700000</v>
      </c>
      <c r="G52" s="7">
        <v>185897</v>
      </c>
      <c r="N52" t="str">
        <f t="shared" si="0"/>
        <v/>
      </c>
      <c r="O52">
        <f>IF(G52&gt;Régiónként!B$1,E52,"")</f>
        <v>331690</v>
      </c>
      <c r="P52">
        <f>IF(G52&gt;Régiónként!B$1,F52,"")</f>
        <v>91700000</v>
      </c>
    </row>
  </sheetData>
  <autoFilter ref="A1:G52" xr:uid="{00000000-0001-0000-0000-000000000000}"/>
  <mergeCells count="3">
    <mergeCell ref="I2:L2"/>
    <mergeCell ref="I3:L3"/>
    <mergeCell ref="I5:L5"/>
  </mergeCells>
  <conditionalFormatting sqref="A1:G52">
    <cfRule type="expression" dxfId="1" priority="1">
      <formula>IF(ISNUMBER(FIND("+",$A1)),TRUE,FALSE)</formula>
    </cfRule>
    <cfRule type="expression" dxfId="0" priority="2">
      <formula>IF(ISNUMBER(FIND("(",$A1)),TRUE,FALSE)</formula>
    </cfRule>
  </conditionalFormatting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FC94A-39BC-4DAF-8D7E-1369FB6D0E29}">
  <dimension ref="A1:Q13"/>
  <sheetViews>
    <sheetView workbookViewId="0">
      <selection activeCell="E4" sqref="E4"/>
    </sheetView>
  </sheetViews>
  <sheetFormatPr defaultRowHeight="15" x14ac:dyDescent="0.25"/>
  <cols>
    <col min="1" max="1" width="15" customWidth="1"/>
    <col min="2" max="3" width="14.7109375" customWidth="1"/>
    <col min="4" max="4" width="15.140625" customWidth="1"/>
    <col min="16" max="16" width="15.42578125" bestFit="1" customWidth="1"/>
    <col min="17" max="17" width="36.5703125" bestFit="1" customWidth="1"/>
  </cols>
  <sheetData>
    <row r="1" spans="1:17" x14ac:dyDescent="0.25">
      <c r="A1" t="s">
        <v>151</v>
      </c>
      <c r="B1" s="22">
        <v>10000</v>
      </c>
    </row>
    <row r="2" spans="1:17" ht="30" customHeight="1" x14ac:dyDescent="0.25">
      <c r="A2" s="16" t="s">
        <v>155</v>
      </c>
      <c r="B2" s="16"/>
      <c r="C2" s="16"/>
      <c r="D2" s="14" t="s">
        <v>156</v>
      </c>
    </row>
    <row r="3" spans="1:17" ht="48.75" customHeight="1" x14ac:dyDescent="0.25">
      <c r="A3" s="17" t="s">
        <v>2</v>
      </c>
      <c r="B3" s="17" t="s">
        <v>4</v>
      </c>
      <c r="C3" s="17" t="s">
        <v>5</v>
      </c>
      <c r="D3" s="15" t="s">
        <v>157</v>
      </c>
    </row>
    <row r="4" spans="1:17" x14ac:dyDescent="0.25">
      <c r="A4" s="18" t="s">
        <v>9</v>
      </c>
      <c r="B4" s="1">
        <f>IFERROR(IF(ISNUMBER(B$1),AVERAGEIF(Adatok!C$2:C$52,Régiónként!A4,Adatok!O$2:O$52),""),"-")</f>
        <v>849303.5</v>
      </c>
      <c r="C4">
        <f>IFERROR(IF(ISNUMBER(B$1),AVERAGEIF(Adatok!C$2:C$52,Régiónként!A4,Adatok!P$2:P$52),""),"-")</f>
        <v>292433333.33333331</v>
      </c>
      <c r="D4" s="1">
        <f>VLOOKUP(A4,P:Q,2,0)</f>
        <v>8</v>
      </c>
      <c r="E4" t="s">
        <v>159</v>
      </c>
      <c r="P4" t="s">
        <v>164</v>
      </c>
    </row>
    <row r="5" spans="1:17" x14ac:dyDescent="0.25">
      <c r="A5" s="18" t="s">
        <v>26</v>
      </c>
      <c r="B5" s="1">
        <f>IFERROR(IF(ISNUMBER(B$1),AVERAGEIF(Adatok!C$2:C$52,Régiónként!A5,Adatok!O$2:O$52),""),"-")</f>
        <v>448843.5</v>
      </c>
      <c r="C5">
        <f>IFERROR(IF(ISNUMBER(B$1),AVERAGEIF(Adatok!C$2:C$52,Régiónként!A5,Adatok!P$2:P$52),""),"-")</f>
        <v>62660000</v>
      </c>
      <c r="D5" s="1">
        <f t="shared" ref="D5:D9" si="0">VLOOKUP(A5,P:Q,2,0)</f>
        <v>11</v>
      </c>
      <c r="P5" s="19" t="s">
        <v>160</v>
      </c>
      <c r="Q5" t="s">
        <v>163</v>
      </c>
    </row>
    <row r="6" spans="1:17" x14ac:dyDescent="0.25">
      <c r="A6" s="18" t="s">
        <v>13</v>
      </c>
      <c r="B6" s="1">
        <f>IFERROR(IF(ISNUMBER(B$1),AVERAGEIF(Adatok!C$2:C$52,Régiónként!A6,Adatok!O$2:O$52),""),"-")</f>
        <v>331234.09999999998</v>
      </c>
      <c r="C6">
        <f>IFERROR(IF(ISNUMBER(B$1),AVERAGEIF(Adatok!C$2:C$52,Régiónként!A6,Adatok!P$2:P$52),""),"-")</f>
        <v>16258796.35</v>
      </c>
      <c r="D6" s="1">
        <f t="shared" si="0"/>
        <v>20</v>
      </c>
      <c r="P6" s="20" t="s">
        <v>9</v>
      </c>
      <c r="Q6" s="21">
        <v>8</v>
      </c>
    </row>
    <row r="7" spans="1:17" x14ac:dyDescent="0.25">
      <c r="A7" s="18" t="s">
        <v>112</v>
      </c>
      <c r="B7" s="1">
        <f>IFERROR(IF(ISNUMBER(B$1),AVERAGEIF(Adatok!C$2:C$52,Régiónként!A7,Adatok!O$2:O$52),""),"-")</f>
        <v>13122850</v>
      </c>
      <c r="C7">
        <f>IFERROR(IF(ISNUMBER(B$1),AVERAGEIF(Adatok!C$2:C$52,Régiónként!A7,Adatok!P$2:P$52),""),"-")</f>
        <v>38000000</v>
      </c>
      <c r="D7" s="1">
        <f t="shared" si="0"/>
        <v>1</v>
      </c>
      <c r="P7" s="20" t="s">
        <v>26</v>
      </c>
      <c r="Q7" s="21">
        <v>11</v>
      </c>
    </row>
    <row r="8" spans="1:17" x14ac:dyDescent="0.25">
      <c r="A8" s="18" t="s">
        <v>33</v>
      </c>
      <c r="B8" s="1">
        <f>IFERROR(IF(ISNUMBER(B$1),AVERAGEIF(Adatok!C$2:C$52,Régiónként!A8,Adatok!O$2:O$52),""),"-")</f>
        <v>1962314.6666666667</v>
      </c>
      <c r="C8">
        <f>IFERROR(IF(ISNUMBER(B$1),AVERAGEIF(Adatok!C$2:C$52,Régiónként!A8,Adatok!P$2:P$52),""),"-")</f>
        <v>268183333.33333334</v>
      </c>
      <c r="D8" s="1">
        <f t="shared" si="0"/>
        <v>6</v>
      </c>
      <c r="P8" s="20" t="s">
        <v>13</v>
      </c>
      <c r="Q8" s="21">
        <v>20</v>
      </c>
    </row>
    <row r="9" spans="1:17" x14ac:dyDescent="0.25">
      <c r="A9" s="18" t="s">
        <v>76</v>
      </c>
      <c r="B9" s="1">
        <f>IFERROR(IF(ISNUMBER(B$1),AVERAGEIF(Adatok!C$2:C$52,Régiónként!A9,Adatok!O$2:O$52),""),"-")</f>
        <v>1217600</v>
      </c>
      <c r="C9">
        <f>IFERROR(IF(ISNUMBER(B$1),AVERAGEIF(Adatok!C$2:C$52,Régiónként!A9,Adatok!P$2:P$52),""),"-")</f>
        <v>18066666.666666668</v>
      </c>
      <c r="D9" s="1">
        <f t="shared" si="0"/>
        <v>5</v>
      </c>
      <c r="P9" s="20" t="s">
        <v>112</v>
      </c>
      <c r="Q9" s="21">
        <v>1</v>
      </c>
    </row>
    <row r="10" spans="1:17" x14ac:dyDescent="0.25">
      <c r="P10" s="20" t="s">
        <v>33</v>
      </c>
      <c r="Q10" s="21">
        <v>6</v>
      </c>
    </row>
    <row r="11" spans="1:17" x14ac:dyDescent="0.25">
      <c r="P11" s="20" t="s">
        <v>76</v>
      </c>
      <c r="Q11" s="21">
        <v>5</v>
      </c>
    </row>
    <row r="12" spans="1:17" x14ac:dyDescent="0.25">
      <c r="P12" s="20" t="s">
        <v>161</v>
      </c>
      <c r="Q12" s="21"/>
    </row>
    <row r="13" spans="1:17" x14ac:dyDescent="0.25">
      <c r="P13" s="20" t="s">
        <v>162</v>
      </c>
      <c r="Q13" s="21">
        <v>51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Adatok</vt:lpstr>
      <vt:lpstr>Régiónként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Agócs Ádám</dc:creator>
  <cp:lastModifiedBy>Ádám Agócs</cp:lastModifiedBy>
  <dcterms:created xsi:type="dcterms:W3CDTF">2015-06-05T18:19:34Z</dcterms:created>
  <dcterms:modified xsi:type="dcterms:W3CDTF">2024-01-12T14:19:57Z</dcterms:modified>
</cp:coreProperties>
</file>