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o.valadez\Documents\Repositorios\Recovery-systems\"/>
    </mc:Choice>
  </mc:AlternateContent>
  <bookViews>
    <workbookView minimized="1" xWindow="0" yWindow="0" windowWidth="28800" windowHeight="12330"/>
  </bookViews>
  <sheets>
    <sheet name="Hoja1" sheetId="1" r:id="rId1"/>
  </sheets>
  <definedNames>
    <definedName name="PI">Hoja1!$T$12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T13" i="1"/>
  <c r="C34" i="1"/>
  <c r="D34" i="1" s="1"/>
  <c r="R34" i="1"/>
  <c r="S12" i="1"/>
  <c r="F12" i="1"/>
  <c r="F13" i="1"/>
  <c r="F14" i="1"/>
  <c r="F15" i="1"/>
  <c r="F16" i="1"/>
  <c r="F17" i="1"/>
  <c r="F18" i="1"/>
  <c r="F19" i="1"/>
  <c r="F11" i="1"/>
  <c r="F21" i="1"/>
  <c r="F22" i="1"/>
  <c r="F23" i="1"/>
  <c r="F24" i="1"/>
  <c r="F25" i="1"/>
  <c r="F26" i="1"/>
  <c r="F27" i="1"/>
  <c r="F28" i="1"/>
  <c r="F29" i="1"/>
  <c r="F30" i="1"/>
  <c r="F20" i="1"/>
  <c r="T12" i="1"/>
  <c r="C12" i="1"/>
  <c r="B51" i="1"/>
  <c r="B52" i="1"/>
  <c r="B5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34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1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1" i="1"/>
  <c r="F4" i="1"/>
  <c r="F6" i="1"/>
  <c r="F5" i="1"/>
  <c r="E6" i="1"/>
  <c r="E5" i="1"/>
  <c r="E4" i="1"/>
</calcChain>
</file>

<file path=xl/sharedStrings.xml><?xml version="1.0" encoding="utf-8"?>
<sst xmlns="http://schemas.openxmlformats.org/spreadsheetml/2006/main" count="22" uniqueCount="21">
  <si>
    <t xml:space="preserve">Design charts </t>
  </si>
  <si>
    <t>1)</t>
  </si>
  <si>
    <t>2)</t>
  </si>
  <si>
    <t>3)</t>
  </si>
  <si>
    <t>1) For 1km, density (1.055), dynamic vicosity (1.854*E-5)</t>
  </si>
  <si>
    <t>Ve</t>
  </si>
  <si>
    <t>rho</t>
  </si>
  <si>
    <t>miu</t>
  </si>
  <si>
    <t>Sref (m^2)</t>
  </si>
  <si>
    <t>Mass (kg)</t>
  </si>
  <si>
    <t>q (Pa)</t>
  </si>
  <si>
    <t>Cd</t>
  </si>
  <si>
    <t>Design charts</t>
  </si>
  <si>
    <t>2) For 2km, density (0.954), dynamic vicosity (1.822*E-5)</t>
  </si>
  <si>
    <t>3) For 3km, density (0.861), dynamic vicosity (1.79*E-5)</t>
  </si>
  <si>
    <t>Design chart for lengths</t>
  </si>
  <si>
    <t>a</t>
  </si>
  <si>
    <t>b</t>
  </si>
  <si>
    <t>D (2a)</t>
  </si>
  <si>
    <t>LN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</si>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</sst>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Design</a:t>
            </a:r>
            <a:r>
              <a:rPr lang="es-MX" baseline="0"/>
              <a:t> chart for Parachutes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13685991225962"/>
          <c:y val="0.15649783830099395"/>
          <c:w val="0.60496906468379064"/>
          <c:h val="0.6561464978416233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Hoja1!$C$9</c:f>
              <c:strCache>
                <c:ptCount val="1"/>
                <c:pt idx="0">
                  <c:v>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Hoja1!$B$11:$B$30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Hoja1!$C$11:$C$30</c:f>
              <c:numCache>
                <c:formatCode>General</c:formatCode>
                <c:ptCount val="20"/>
                <c:pt idx="0">
                  <c:v>1.2398104265402845</c:v>
                </c:pt>
                <c:pt idx="1">
                  <c:v>2.479620853080569</c:v>
                </c:pt>
                <c:pt idx="2">
                  <c:v>3.7194312796208533</c:v>
                </c:pt>
                <c:pt idx="3">
                  <c:v>4.959241706161138</c:v>
                </c:pt>
                <c:pt idx="4">
                  <c:v>6.1990521327014223</c:v>
                </c:pt>
                <c:pt idx="5">
                  <c:v>7.4388625592417066</c:v>
                </c:pt>
                <c:pt idx="6">
                  <c:v>8.6786729857819918</c:v>
                </c:pt>
                <c:pt idx="7">
                  <c:v>9.918483412322276</c:v>
                </c:pt>
                <c:pt idx="8">
                  <c:v>11.15829383886256</c:v>
                </c:pt>
                <c:pt idx="9">
                  <c:v>12.398104265402845</c:v>
                </c:pt>
                <c:pt idx="10">
                  <c:v>13.637914691943131</c:v>
                </c:pt>
                <c:pt idx="11">
                  <c:v>14.877725118483413</c:v>
                </c:pt>
                <c:pt idx="12">
                  <c:v>16.117535545023699</c:v>
                </c:pt>
                <c:pt idx="13">
                  <c:v>17.357345971563984</c:v>
                </c:pt>
                <c:pt idx="14">
                  <c:v>18.597156398104268</c:v>
                </c:pt>
                <c:pt idx="15">
                  <c:v>19.836966824644552</c:v>
                </c:pt>
                <c:pt idx="16">
                  <c:v>21.076777251184836</c:v>
                </c:pt>
                <c:pt idx="17">
                  <c:v>22.316587677725121</c:v>
                </c:pt>
                <c:pt idx="18">
                  <c:v>23.556398104265405</c:v>
                </c:pt>
                <c:pt idx="19">
                  <c:v>24.796208530805689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D44-4E9A-9D39-EB5DD2652138}"/>
            </c:ext>
          </c:extLst>
        </c:ser>
        <c:ser>
          <c:idx val="1"/>
          <c:order val="1"/>
          <c:tx>
            <c:strRef>
              <c:f>Hoja1!$D$9</c:f>
              <c:strCache>
                <c:ptCount val="1"/>
                <c:pt idx="0">
                  <c:v>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Hoja1!$B$11:$B$30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Hoja1!$D$11:$D$30</c:f>
              <c:numCache>
                <c:formatCode>General</c:formatCode>
                <c:ptCount val="20"/>
                <c:pt idx="0">
                  <c:v>1.3710691823899372</c:v>
                </c:pt>
                <c:pt idx="1">
                  <c:v>2.7421383647798745</c:v>
                </c:pt>
                <c:pt idx="2">
                  <c:v>4.1132075471698117</c:v>
                </c:pt>
                <c:pt idx="3">
                  <c:v>5.484276729559749</c:v>
                </c:pt>
                <c:pt idx="4">
                  <c:v>6.8553459119496871</c:v>
                </c:pt>
                <c:pt idx="5">
                  <c:v>8.2264150943396235</c:v>
                </c:pt>
                <c:pt idx="6">
                  <c:v>9.5974842767295616</c:v>
                </c:pt>
                <c:pt idx="7">
                  <c:v>10.968553459119498</c:v>
                </c:pt>
                <c:pt idx="8">
                  <c:v>12.339622641509436</c:v>
                </c:pt>
                <c:pt idx="9">
                  <c:v>13.710691823899374</c:v>
                </c:pt>
                <c:pt idx="10">
                  <c:v>15.081761006289311</c:v>
                </c:pt>
                <c:pt idx="11">
                  <c:v>16.452830188679247</c:v>
                </c:pt>
                <c:pt idx="12">
                  <c:v>17.823899371069185</c:v>
                </c:pt>
                <c:pt idx="13">
                  <c:v>19.194968553459123</c:v>
                </c:pt>
                <c:pt idx="14">
                  <c:v>20.566037735849058</c:v>
                </c:pt>
                <c:pt idx="15">
                  <c:v>21.937106918238996</c:v>
                </c:pt>
                <c:pt idx="16">
                  <c:v>23.308176100628934</c:v>
                </c:pt>
                <c:pt idx="17">
                  <c:v>24.679245283018872</c:v>
                </c:pt>
                <c:pt idx="18">
                  <c:v>26.05031446540881</c:v>
                </c:pt>
                <c:pt idx="19">
                  <c:v>27.421383647798748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D44-4E9A-9D39-EB5DD2652138}"/>
            </c:ext>
          </c:extLst>
        </c:ser>
        <c:ser>
          <c:idx val="2"/>
          <c:order val="2"/>
          <c:tx>
            <c:strRef>
              <c:f>Hoja1!$E$9</c:f>
              <c:strCache>
                <c:ptCount val="1"/>
                <c:pt idx="0">
                  <c:v>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Hoja1!$B$11:$B$30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Hoja1!$E$11:$E$30</c:f>
              <c:numCache>
                <c:formatCode>General</c:formatCode>
                <c:ptCount val="20"/>
                <c:pt idx="0">
                  <c:v>1.5191637630662023</c:v>
                </c:pt>
                <c:pt idx="1">
                  <c:v>3.0383275261324045</c:v>
                </c:pt>
                <c:pt idx="2">
                  <c:v>4.5574912891986061</c:v>
                </c:pt>
                <c:pt idx="3">
                  <c:v>6.0766550522648091</c:v>
                </c:pt>
                <c:pt idx="4">
                  <c:v>7.595818815331012</c:v>
                </c:pt>
                <c:pt idx="5">
                  <c:v>9.1149825783972123</c:v>
                </c:pt>
                <c:pt idx="6">
                  <c:v>10.634146341463415</c:v>
                </c:pt>
                <c:pt idx="7">
                  <c:v>12.153310104529618</c:v>
                </c:pt>
                <c:pt idx="8">
                  <c:v>13.672473867595821</c:v>
                </c:pt>
                <c:pt idx="9">
                  <c:v>15.191637630662024</c:v>
                </c:pt>
                <c:pt idx="10">
                  <c:v>16.710801393728225</c:v>
                </c:pt>
                <c:pt idx="11">
                  <c:v>18.229965156794425</c:v>
                </c:pt>
                <c:pt idx="12">
                  <c:v>19.749128919860627</c:v>
                </c:pt>
                <c:pt idx="13">
                  <c:v>21.26829268292683</c:v>
                </c:pt>
                <c:pt idx="14">
                  <c:v>22.787456445993033</c:v>
                </c:pt>
                <c:pt idx="15">
                  <c:v>24.306620209059236</c:v>
                </c:pt>
                <c:pt idx="16">
                  <c:v>25.825783972125439</c:v>
                </c:pt>
                <c:pt idx="17">
                  <c:v>27.344947735191642</c:v>
                </c:pt>
                <c:pt idx="18">
                  <c:v>28.864111498257845</c:v>
                </c:pt>
                <c:pt idx="19">
                  <c:v>30.383275261324048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D44-4E9A-9D39-EB5DD2652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238432"/>
        <c:axId val="1788235712"/>
      </c:scatterChart>
      <c:valAx>
        <c:axId val="178823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235712"/>
        <c:crosses val="autoZero"/>
        <c:crossBetween val="midCat"/>
      </c:valAx>
      <c:valAx>
        <c:axId val="17882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23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3476959904249"/>
          <c:y val="0.17819556191383037"/>
          <c:w val="7.8422699947390651E-2"/>
          <c:h val="0.19230898077215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17</xdr:row>
      <xdr:rowOff>190499</xdr:rowOff>
    </xdr:from>
    <xdr:to>
      <xdr:col>14</xdr:col>
      <xdr:colOff>57150</xdr:colOff>
      <xdr:row>35</xdr:row>
      <xdr:rowOff>104775</xdr:rowOff>
    </xdr:to>
    <xdr:grpSp>
      <xdr:nvGrpSpPr>
        <xdr:cNvPr id="6" name="Grupo 5"/>
        <xdr:cNvGrpSpPr/>
      </xdr:nvGrpSpPr>
      <xdr:grpSpPr>
        <a:xfrm>
          <a:off x="5543549" y="4571999"/>
          <a:ext cx="6038851" cy="3343276"/>
          <a:chOff x="5419724" y="2914649"/>
          <a:chExt cx="6038851" cy="3343276"/>
        </a:xfrm>
      </xdr:grpSpPr>
      <xdr:graphicFrame macro="">
        <xdr:nvGraphicFramePr>
          <xdr:cNvPr id="2" name="Gráfico 1"/>
          <xdr:cNvGraphicFramePr/>
        </xdr:nvGraphicFramePr>
        <xdr:xfrm>
          <a:off x="5419724" y="2914649"/>
          <a:ext cx="6038851" cy="33432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B$4">
        <xdr:nvSpPr>
          <xdr:cNvPr id="3" name="CuadroTexto 2"/>
          <xdr:cNvSpPr txBox="1"/>
        </xdr:nvSpPr>
        <xdr:spPr>
          <a:xfrm>
            <a:off x="9934576" y="4171950"/>
            <a:ext cx="133350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23C67CB5-C909-4DC4-86F4-29A8A0959F0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1) For 1km, density (1.055), dynamic vicosity (1.854*E-5)</a:t>
            </a:fld>
            <a:endParaRPr lang="es-MX" sz="1100"/>
          </a:p>
        </xdr:txBody>
      </xdr:sp>
      <xdr:sp macro="" textlink="$B$5">
        <xdr:nvSpPr>
          <xdr:cNvPr id="4" name="CuadroTexto 3"/>
          <xdr:cNvSpPr txBox="1"/>
        </xdr:nvSpPr>
        <xdr:spPr>
          <a:xfrm>
            <a:off x="9925051" y="4762500"/>
            <a:ext cx="133350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E2CCFD1E-D142-43D2-87C8-B4AF387B4A07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2) For 2km, density (0.954), dynamic vicosity (1.822*E-5)</a:t>
            </a:fld>
            <a:endParaRPr lang="es-MX" sz="1100"/>
          </a:p>
        </xdr:txBody>
      </xdr:sp>
      <xdr:sp macro="" textlink="$B$6">
        <xdr:nvSpPr>
          <xdr:cNvPr id="5" name="CuadroTexto 4"/>
          <xdr:cNvSpPr txBox="1"/>
        </xdr:nvSpPr>
        <xdr:spPr>
          <a:xfrm>
            <a:off x="9925050" y="5334000"/>
            <a:ext cx="133350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2466C75-1FF3-4BEB-91B1-A26B169E05EE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3) For 3km, density (0.861), dynamic vicosity (1.79*E-5)</a:t>
            </a:fld>
            <a:endParaRPr lang="es-MX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3"/>
  <sheetViews>
    <sheetView tabSelected="1" workbookViewId="0">
      <selection activeCell="E43" sqref="E43"/>
    </sheetView>
  </sheetViews>
  <sheetFormatPr defaultColWidth="11.42578125" defaultRowHeight="15" x14ac:dyDescent="0.25"/>
  <cols>
    <col min="2" max="2" width="23.85546875" customWidth="1"/>
    <col min="6" max="6" width="11.85546875" bestFit="1" customWidth="1"/>
  </cols>
  <sheetData>
    <row r="3" spans="2:20" x14ac:dyDescent="0.25">
      <c r="B3" t="s">
        <v>0</v>
      </c>
      <c r="C3" t="s">
        <v>5</v>
      </c>
      <c r="D3" t="s">
        <v>6</v>
      </c>
      <c r="E3" t="s">
        <v>7</v>
      </c>
      <c r="F3" t="s">
        <v>10</v>
      </c>
      <c r="G3" t="s">
        <v>11</v>
      </c>
    </row>
    <row r="4" spans="2:20" ht="45" x14ac:dyDescent="0.25">
      <c r="B4" s="1" t="s">
        <v>4</v>
      </c>
      <c r="C4" s="2">
        <v>5</v>
      </c>
      <c r="D4">
        <v>1.0549999999999999</v>
      </c>
      <c r="E4">
        <f>1.854*10^-5</f>
        <v>1.8540000000000002E-5</v>
      </c>
      <c r="F4">
        <f>0.5*D4*C4^2</f>
        <v>13.1875</v>
      </c>
      <c r="G4">
        <v>0.6</v>
      </c>
    </row>
    <row r="5" spans="2:20" ht="45" x14ac:dyDescent="0.25">
      <c r="B5" s="1" t="s">
        <v>13</v>
      </c>
      <c r="C5" s="2">
        <v>5</v>
      </c>
      <c r="D5">
        <v>0.95399999999999996</v>
      </c>
      <c r="E5">
        <f>1.822*10^-5</f>
        <v>1.8220000000000002E-5</v>
      </c>
      <c r="F5">
        <f>0.5*D5*C5^2</f>
        <v>11.924999999999999</v>
      </c>
      <c r="G5">
        <v>0.6</v>
      </c>
    </row>
    <row r="6" spans="2:20" ht="45" x14ac:dyDescent="0.25">
      <c r="B6" s="1" t="s">
        <v>14</v>
      </c>
      <c r="C6" s="2">
        <v>5</v>
      </c>
      <c r="D6">
        <v>0.86099999999999999</v>
      </c>
      <c r="E6">
        <f>1.79*10^-5</f>
        <v>1.7900000000000001E-5</v>
      </c>
      <c r="F6">
        <f>0.5*D6*C6^2</f>
        <v>10.762499999999999</v>
      </c>
      <c r="G6">
        <v>0.6</v>
      </c>
    </row>
    <row r="7" spans="2:20" x14ac:dyDescent="0.25">
      <c r="C7" s="2"/>
    </row>
    <row r="9" spans="2:20" x14ac:dyDescent="0.25">
      <c r="B9" s="1" t="s">
        <v>12</v>
      </c>
      <c r="C9" t="s">
        <v>1</v>
      </c>
      <c r="D9" t="s">
        <v>2</v>
      </c>
      <c r="E9" t="s">
        <v>3</v>
      </c>
    </row>
    <row r="10" spans="2:20" x14ac:dyDescent="0.25">
      <c r="B10" s="1" t="s">
        <v>9</v>
      </c>
      <c r="C10" t="s">
        <v>8</v>
      </c>
    </row>
    <row r="11" spans="2:20" x14ac:dyDescent="0.25">
      <c r="B11">
        <v>1</v>
      </c>
      <c r="C11">
        <f>(B11*9.81)/($F$4*$G$4)</f>
        <v>1.2398104265402845</v>
      </c>
      <c r="D11">
        <f>(B11*9.81)/($F$5*$G$5)</f>
        <v>1.3710691823899372</v>
      </c>
      <c r="E11">
        <f>(B11*9.81)/($F$6*$G$6)</f>
        <v>1.5191637630662023</v>
      </c>
      <c r="F11">
        <f>SQRT(E11/(0.5*((2*T$12)+T$12*0.707^2*S$12)/0.707))</f>
        <v>0.48717885361474539</v>
      </c>
      <c r="S11" t="s">
        <v>19</v>
      </c>
      <c r="T11" t="s">
        <v>20</v>
      </c>
    </row>
    <row r="12" spans="2:20" x14ac:dyDescent="0.25">
      <c r="B12">
        <v>2</v>
      </c>
      <c r="C12">
        <f>(B12*9.81)/($F$4*$G$4)</f>
        <v>2.479620853080569</v>
      </c>
      <c r="D12">
        <f t="shared" ref="D12:D30" si="0">(B12*9.81)/($F$5*$G$5)</f>
        <v>2.7421383647798745</v>
      </c>
      <c r="E12">
        <f t="shared" ref="E12:E30" si="1">(B12*9.81)/($F$6*$G$6)</f>
        <v>3.0383275261324045</v>
      </c>
      <c r="F12">
        <f t="shared" ref="F12:F19" si="2">SQRT(E12/(0.5*((2*T$12)+T$12*0.707^2*S$12)/0.707))</f>
        <v>0.68897494208334964</v>
      </c>
      <c r="S12" s="4">
        <f>LN(1.707/0.293)</f>
        <v>1.7623201137773734</v>
      </c>
      <c r="T12" s="4">
        <f>PI()</f>
        <v>3.1415926535897931</v>
      </c>
    </row>
    <row r="13" spans="2:20" x14ac:dyDescent="0.25">
      <c r="B13">
        <v>3</v>
      </c>
      <c r="C13">
        <f t="shared" ref="C13:C30" si="3">(B13*9.81)/($F$4*$G$4)</f>
        <v>3.7194312796208533</v>
      </c>
      <c r="D13">
        <f t="shared" si="0"/>
        <v>4.1132075471698117</v>
      </c>
      <c r="E13">
        <f t="shared" si="1"/>
        <v>4.5574912891986061</v>
      </c>
      <c r="F13">
        <f t="shared" si="2"/>
        <v>0.84381852683389957</v>
      </c>
      <c r="T13">
        <f>C42</f>
        <v>1.479337802104127</v>
      </c>
    </row>
    <row r="14" spans="2:20" x14ac:dyDescent="0.25">
      <c r="B14">
        <v>4</v>
      </c>
      <c r="C14">
        <f t="shared" si="3"/>
        <v>4.959241706161138</v>
      </c>
      <c r="D14">
        <f t="shared" si="0"/>
        <v>5.484276729559749</v>
      </c>
      <c r="E14">
        <f t="shared" si="1"/>
        <v>6.0766550522648091</v>
      </c>
      <c r="F14">
        <f t="shared" si="2"/>
        <v>0.97435770722949078</v>
      </c>
    </row>
    <row r="15" spans="2:20" x14ac:dyDescent="0.25">
      <c r="B15">
        <v>5</v>
      </c>
      <c r="C15">
        <f t="shared" si="3"/>
        <v>6.1990521327014223</v>
      </c>
      <c r="D15">
        <f t="shared" si="0"/>
        <v>6.8553459119496871</v>
      </c>
      <c r="E15">
        <f t="shared" si="1"/>
        <v>7.595818815331012</v>
      </c>
      <c r="F15">
        <f t="shared" si="2"/>
        <v>1.0893650338829899</v>
      </c>
    </row>
    <row r="16" spans="2:20" x14ac:dyDescent="0.25">
      <c r="B16">
        <v>6</v>
      </c>
      <c r="C16">
        <f t="shared" si="3"/>
        <v>7.4388625592417066</v>
      </c>
      <c r="D16">
        <f t="shared" si="0"/>
        <v>8.2264150943396235</v>
      </c>
      <c r="E16">
        <f t="shared" si="1"/>
        <v>9.1149825783972123</v>
      </c>
      <c r="F16">
        <f t="shared" si="2"/>
        <v>1.1933396048301861</v>
      </c>
    </row>
    <row r="17" spans="2:6" x14ac:dyDescent="0.25">
      <c r="B17">
        <v>7</v>
      </c>
      <c r="C17">
        <f t="shared" si="3"/>
        <v>8.6786729857819918</v>
      </c>
      <c r="D17">
        <f t="shared" si="0"/>
        <v>9.5974842767295616</v>
      </c>
      <c r="E17">
        <f t="shared" si="1"/>
        <v>10.634146341463415</v>
      </c>
      <c r="F17">
        <f t="shared" si="2"/>
        <v>1.2889540906741568</v>
      </c>
    </row>
    <row r="18" spans="2:6" x14ac:dyDescent="0.25">
      <c r="B18">
        <v>8</v>
      </c>
      <c r="C18">
        <f t="shared" si="3"/>
        <v>9.918483412322276</v>
      </c>
      <c r="D18">
        <f t="shared" si="0"/>
        <v>10.968553459119498</v>
      </c>
      <c r="E18">
        <f t="shared" si="1"/>
        <v>12.153310104529618</v>
      </c>
      <c r="F18">
        <f t="shared" si="2"/>
        <v>1.3779498841666993</v>
      </c>
    </row>
    <row r="19" spans="2:6" x14ac:dyDescent="0.25">
      <c r="B19">
        <v>9</v>
      </c>
      <c r="C19">
        <f t="shared" si="3"/>
        <v>11.15829383886256</v>
      </c>
      <c r="D19">
        <f t="shared" si="0"/>
        <v>12.339622641509436</v>
      </c>
      <c r="E19">
        <f t="shared" si="1"/>
        <v>13.672473867595821</v>
      </c>
      <c r="F19">
        <f t="shared" si="2"/>
        <v>1.4615365608442361</v>
      </c>
    </row>
    <row r="20" spans="2:6" x14ac:dyDescent="0.25">
      <c r="B20">
        <v>10</v>
      </c>
      <c r="C20">
        <f t="shared" si="3"/>
        <v>12.398104265402845</v>
      </c>
      <c r="D20">
        <f t="shared" si="0"/>
        <v>13.710691823899374</v>
      </c>
      <c r="E20">
        <f t="shared" si="1"/>
        <v>15.191637630662024</v>
      </c>
      <c r="F20">
        <f>SQRT(E20/(0.5*((2*T$12)+T$12*0.707^2*S$12)/0.707))</f>
        <v>1.5405948052923506</v>
      </c>
    </row>
    <row r="21" spans="2:6" x14ac:dyDescent="0.25">
      <c r="B21">
        <v>11</v>
      </c>
      <c r="C21">
        <f t="shared" si="3"/>
        <v>13.637914691943131</v>
      </c>
      <c r="D21">
        <f t="shared" si="0"/>
        <v>15.081761006289311</v>
      </c>
      <c r="E21">
        <f t="shared" si="1"/>
        <v>16.710801393728225</v>
      </c>
      <c r="F21">
        <f t="shared" ref="F21:F30" si="4">SQRT(E21/(0.5*((2*T$12)+T$12*0.707^2*S$12)/0.707))</f>
        <v>1.6157894632355889</v>
      </c>
    </row>
    <row r="22" spans="2:6" x14ac:dyDescent="0.25">
      <c r="B22">
        <v>12</v>
      </c>
      <c r="C22">
        <f t="shared" si="3"/>
        <v>14.877725118483413</v>
      </c>
      <c r="D22">
        <f t="shared" si="0"/>
        <v>16.452830188679247</v>
      </c>
      <c r="E22">
        <f t="shared" si="1"/>
        <v>18.229965156794425</v>
      </c>
      <c r="F22">
        <f t="shared" si="4"/>
        <v>1.6876370536677991</v>
      </c>
    </row>
    <row r="23" spans="2:6" x14ac:dyDescent="0.25">
      <c r="B23">
        <v>13</v>
      </c>
      <c r="C23">
        <f t="shared" si="3"/>
        <v>16.117535545023699</v>
      </c>
      <c r="D23">
        <f t="shared" si="0"/>
        <v>17.823899371069185</v>
      </c>
      <c r="E23">
        <f t="shared" si="1"/>
        <v>19.749128919860627</v>
      </c>
      <c r="F23">
        <f t="shared" si="4"/>
        <v>1.7565483370297292</v>
      </c>
    </row>
    <row r="24" spans="2:6" x14ac:dyDescent="0.25">
      <c r="B24">
        <v>14</v>
      </c>
      <c r="C24">
        <f t="shared" si="3"/>
        <v>17.357345971563984</v>
      </c>
      <c r="D24">
        <f t="shared" si="0"/>
        <v>19.194968553459123</v>
      </c>
      <c r="E24">
        <f t="shared" si="1"/>
        <v>21.26829268292683</v>
      </c>
      <c r="F24">
        <f t="shared" si="4"/>
        <v>1.8228563563076727</v>
      </c>
    </row>
    <row r="25" spans="2:6" x14ac:dyDescent="0.25">
      <c r="B25">
        <v>15</v>
      </c>
      <c r="C25">
        <f t="shared" si="3"/>
        <v>18.597156398104268</v>
      </c>
      <c r="D25">
        <f t="shared" si="0"/>
        <v>20.566037735849058</v>
      </c>
      <c r="E25">
        <f t="shared" si="1"/>
        <v>22.787456445993033</v>
      </c>
      <c r="F25">
        <f t="shared" si="4"/>
        <v>1.8868355866743298</v>
      </c>
    </row>
    <row r="26" spans="2:6" x14ac:dyDescent="0.25">
      <c r="B26">
        <v>16</v>
      </c>
      <c r="C26">
        <f t="shared" si="3"/>
        <v>19.836966824644552</v>
      </c>
      <c r="D26">
        <f t="shared" si="0"/>
        <v>21.937106918238996</v>
      </c>
      <c r="E26">
        <f t="shared" si="1"/>
        <v>24.306620209059236</v>
      </c>
      <c r="F26">
        <f t="shared" si="4"/>
        <v>1.9487154144589816</v>
      </c>
    </row>
    <row r="27" spans="2:6" x14ac:dyDescent="0.25">
      <c r="B27">
        <v>17</v>
      </c>
      <c r="C27">
        <f t="shared" si="3"/>
        <v>21.076777251184836</v>
      </c>
      <c r="D27">
        <f t="shared" si="0"/>
        <v>23.308176100628934</v>
      </c>
      <c r="E27">
        <f t="shared" si="1"/>
        <v>25.825783972125439</v>
      </c>
      <c r="F27">
        <f t="shared" si="4"/>
        <v>2.0086898720209194</v>
      </c>
    </row>
    <row r="28" spans="2:6" x14ac:dyDescent="0.25">
      <c r="B28">
        <v>18</v>
      </c>
      <c r="C28">
        <f t="shared" si="3"/>
        <v>22.316587677725121</v>
      </c>
      <c r="D28">
        <f t="shared" si="0"/>
        <v>24.679245283018872</v>
      </c>
      <c r="E28">
        <f t="shared" si="1"/>
        <v>27.344947735191642</v>
      </c>
      <c r="F28">
        <f t="shared" si="4"/>
        <v>2.066924826250049</v>
      </c>
    </row>
    <row r="29" spans="2:6" x14ac:dyDescent="0.25">
      <c r="B29">
        <v>19</v>
      </c>
      <c r="C29">
        <f t="shared" si="3"/>
        <v>23.556398104265405</v>
      </c>
      <c r="D29">
        <f t="shared" si="0"/>
        <v>26.05031446540881</v>
      </c>
      <c r="E29">
        <f t="shared" si="1"/>
        <v>28.864111498257845</v>
      </c>
      <c r="F29">
        <f t="shared" si="4"/>
        <v>2.1235633903366704</v>
      </c>
    </row>
    <row r="30" spans="2:6" x14ac:dyDescent="0.25">
      <c r="B30">
        <v>20</v>
      </c>
      <c r="C30">
        <f t="shared" si="3"/>
        <v>24.796208530805689</v>
      </c>
      <c r="D30">
        <f t="shared" si="0"/>
        <v>27.421383647798748</v>
      </c>
      <c r="E30">
        <f t="shared" si="1"/>
        <v>30.383275261324048</v>
      </c>
      <c r="F30">
        <f t="shared" si="4"/>
        <v>2.1787300677659798</v>
      </c>
    </row>
    <row r="32" spans="2:6" x14ac:dyDescent="0.25">
      <c r="B32" t="s">
        <v>15</v>
      </c>
    </row>
    <row r="33" spans="1:18" x14ac:dyDescent="0.25">
      <c r="B33" s="3" t="s">
        <v>1</v>
      </c>
      <c r="C33" s="3" t="s">
        <v>16</v>
      </c>
      <c r="D33" s="3" t="s">
        <v>17</v>
      </c>
      <c r="E33" s="3" t="s">
        <v>18</v>
      </c>
    </row>
    <row r="34" spans="1:18" x14ac:dyDescent="0.25">
      <c r="A34">
        <v>1</v>
      </c>
      <c r="B34" s="3">
        <f>C11</f>
        <v>1.2398104265402845</v>
      </c>
      <c r="C34">
        <f>SQRT(B34/(0.5*((2*T$12)+(T$12*0.707^2*S$12)/0.707)))</f>
        <v>0.49311260070137569</v>
      </c>
      <c r="D34" s="3">
        <f>C34*0.707</f>
        <v>0.34863060869587259</v>
      </c>
      <c r="E34" s="3">
        <f>C34*2</f>
        <v>0.98622520140275138</v>
      </c>
      <c r="R34">
        <f>PI</f>
        <v>3.1415926535897931</v>
      </c>
    </row>
    <row r="35" spans="1:18" x14ac:dyDescent="0.25">
      <c r="A35">
        <v>2</v>
      </c>
      <c r="B35" s="3">
        <f t="shared" ref="B35:B53" si="5">C12</f>
        <v>2.479620853080569</v>
      </c>
      <c r="C35">
        <f t="shared" ref="C35:C53" si="6">SQRT(B35/(0.5*((2*T$12)+(T$12*0.707^2*S$12)/0.707)))</f>
        <v>0.69736652768895413</v>
      </c>
      <c r="D35" s="3">
        <f t="shared" ref="D35:D53" si="7">C35*0.707</f>
        <v>0.49303813507609057</v>
      </c>
      <c r="E35" s="3">
        <f t="shared" ref="E35:E53" si="8">C35*2</f>
        <v>1.3947330553779083</v>
      </c>
    </row>
    <row r="36" spans="1:18" x14ac:dyDescent="0.25">
      <c r="A36">
        <v>3</v>
      </c>
      <c r="B36" s="3">
        <f t="shared" si="5"/>
        <v>3.7194312796208533</v>
      </c>
      <c r="C36">
        <f t="shared" si="6"/>
        <v>0.85409607826720713</v>
      </c>
      <c r="D36" s="3">
        <f t="shared" si="7"/>
        <v>0.60384592733491538</v>
      </c>
      <c r="E36" s="3">
        <f t="shared" si="8"/>
        <v>1.7081921565344143</v>
      </c>
    </row>
    <row r="37" spans="1:18" x14ac:dyDescent="0.25">
      <c r="A37">
        <v>4</v>
      </c>
      <c r="B37" s="3">
        <f t="shared" si="5"/>
        <v>4.959241706161138</v>
      </c>
      <c r="C37">
        <f t="shared" si="6"/>
        <v>0.98622520140275138</v>
      </c>
      <c r="D37" s="3">
        <f t="shared" si="7"/>
        <v>0.69726121739174518</v>
      </c>
      <c r="E37" s="3">
        <f t="shared" si="8"/>
        <v>1.9724504028055028</v>
      </c>
    </row>
    <row r="38" spans="1:18" x14ac:dyDescent="0.25">
      <c r="A38">
        <v>5</v>
      </c>
      <c r="B38" s="3">
        <f t="shared" si="5"/>
        <v>6.1990521327014223</v>
      </c>
      <c r="C38">
        <f t="shared" si="6"/>
        <v>1.1026332957299865</v>
      </c>
      <c r="D38" s="3">
        <f t="shared" si="7"/>
        <v>0.77956174008110035</v>
      </c>
      <c r="E38" s="3">
        <f t="shared" si="8"/>
        <v>2.2052665914599729</v>
      </c>
    </row>
    <row r="39" spans="1:18" x14ac:dyDescent="0.25">
      <c r="A39">
        <v>6</v>
      </c>
      <c r="B39" s="3">
        <f t="shared" si="5"/>
        <v>7.4388625592417066</v>
      </c>
      <c r="C39">
        <f t="shared" si="6"/>
        <v>1.2078742574551569</v>
      </c>
      <c r="D39" s="3">
        <f t="shared" si="7"/>
        <v>0.8539671000207959</v>
      </c>
      <c r="E39" s="3">
        <f t="shared" si="8"/>
        <v>2.4157485149103137</v>
      </c>
    </row>
    <row r="40" spans="1:18" x14ac:dyDescent="0.25">
      <c r="A40">
        <v>7</v>
      </c>
      <c r="B40" s="3">
        <f t="shared" si="5"/>
        <v>8.6786729857819918</v>
      </c>
      <c r="C40">
        <f t="shared" si="6"/>
        <v>1.3046533098081348</v>
      </c>
      <c r="D40" s="3">
        <f t="shared" si="7"/>
        <v>0.92238989003435123</v>
      </c>
      <c r="E40" s="3">
        <f t="shared" si="8"/>
        <v>2.6093066196162695</v>
      </c>
    </row>
    <row r="41" spans="1:18" x14ac:dyDescent="0.25">
      <c r="A41">
        <v>8</v>
      </c>
      <c r="B41" s="3">
        <f t="shared" si="5"/>
        <v>9.918483412322276</v>
      </c>
      <c r="C41">
        <f t="shared" si="6"/>
        <v>1.3947330553779083</v>
      </c>
      <c r="D41" s="3">
        <f t="shared" si="7"/>
        <v>0.98607627015218113</v>
      </c>
      <c r="E41" s="3">
        <f t="shared" si="8"/>
        <v>2.7894661107558165</v>
      </c>
    </row>
    <row r="42" spans="1:18" x14ac:dyDescent="0.25">
      <c r="A42">
        <v>9</v>
      </c>
      <c r="B42" s="3">
        <f t="shared" si="5"/>
        <v>11.15829383886256</v>
      </c>
      <c r="C42">
        <f t="shared" si="6"/>
        <v>1.479337802104127</v>
      </c>
      <c r="D42" s="3">
        <f t="shared" si="7"/>
        <v>1.0458918260876178</v>
      </c>
      <c r="E42" s="3">
        <f t="shared" si="8"/>
        <v>2.958675604208254</v>
      </c>
    </row>
    <row r="43" spans="1:18" x14ac:dyDescent="0.25">
      <c r="A43">
        <v>10</v>
      </c>
      <c r="B43" s="3">
        <f t="shared" si="5"/>
        <v>12.398104265402845</v>
      </c>
      <c r="C43">
        <f t="shared" si="6"/>
        <v>1.5593589611454906</v>
      </c>
      <c r="D43" s="3">
        <f t="shared" si="7"/>
        <v>1.1024667855298618</v>
      </c>
      <c r="E43" s="3">
        <f t="shared" si="8"/>
        <v>3.1187179222909811</v>
      </c>
    </row>
    <row r="44" spans="1:18" x14ac:dyDescent="0.25">
      <c r="A44">
        <v>11</v>
      </c>
      <c r="B44" s="3">
        <f t="shared" si="5"/>
        <v>13.637914691943131</v>
      </c>
      <c r="C44">
        <f t="shared" si="6"/>
        <v>1.6354694759228061</v>
      </c>
      <c r="D44" s="3">
        <f t="shared" si="7"/>
        <v>1.1562769194774238</v>
      </c>
      <c r="E44" s="3">
        <f t="shared" si="8"/>
        <v>3.2709389518456122</v>
      </c>
    </row>
    <row r="45" spans="1:18" x14ac:dyDescent="0.25">
      <c r="A45">
        <v>12</v>
      </c>
      <c r="B45" s="3">
        <f t="shared" si="5"/>
        <v>14.877725118483413</v>
      </c>
      <c r="C45">
        <f t="shared" si="6"/>
        <v>1.7081921565344143</v>
      </c>
      <c r="D45" s="3">
        <f t="shared" si="7"/>
        <v>1.2076918546698308</v>
      </c>
      <c r="E45" s="3">
        <f t="shared" si="8"/>
        <v>3.4163843130688285</v>
      </c>
    </row>
    <row r="46" spans="1:18" x14ac:dyDescent="0.25">
      <c r="A46">
        <v>13</v>
      </c>
      <c r="B46" s="3">
        <f t="shared" si="5"/>
        <v>16.117535545023699</v>
      </c>
      <c r="C46">
        <f t="shared" si="6"/>
        <v>1.7779427664062102</v>
      </c>
      <c r="D46" s="3">
        <f t="shared" si="7"/>
        <v>1.2570055358491905</v>
      </c>
      <c r="E46" s="3">
        <f t="shared" si="8"/>
        <v>3.5558855328124204</v>
      </c>
    </row>
    <row r="47" spans="1:18" x14ac:dyDescent="0.25">
      <c r="A47">
        <v>14</v>
      </c>
      <c r="B47" s="3">
        <f t="shared" si="5"/>
        <v>17.357345971563984</v>
      </c>
      <c r="C47">
        <f t="shared" si="6"/>
        <v>1.8450584049256116</v>
      </c>
      <c r="D47" s="3">
        <f t="shared" si="7"/>
        <v>1.3044562922824072</v>
      </c>
      <c r="E47" s="3">
        <f t="shared" si="8"/>
        <v>3.6901168098512231</v>
      </c>
    </row>
    <row r="48" spans="1:18" x14ac:dyDescent="0.25">
      <c r="A48">
        <v>15</v>
      </c>
      <c r="B48" s="3">
        <f t="shared" si="5"/>
        <v>18.597156398104268</v>
      </c>
      <c r="C48">
        <f t="shared" si="6"/>
        <v>1.9098168903214559</v>
      </c>
      <c r="D48" s="3">
        <f t="shared" si="7"/>
        <v>1.3502405414572691</v>
      </c>
      <c r="E48" s="3">
        <f t="shared" si="8"/>
        <v>3.8196337806429117</v>
      </c>
    </row>
    <row r="49" spans="1:5" x14ac:dyDescent="0.25">
      <c r="A49">
        <v>16</v>
      </c>
      <c r="B49" s="3">
        <f t="shared" si="5"/>
        <v>19.836966824644552</v>
      </c>
      <c r="C49">
        <f t="shared" si="6"/>
        <v>1.9724504028055028</v>
      </c>
      <c r="D49" s="3">
        <f t="shared" si="7"/>
        <v>1.3945224347834904</v>
      </c>
      <c r="E49" s="3">
        <f t="shared" si="8"/>
        <v>3.9449008056110055</v>
      </c>
    </row>
    <row r="50" spans="1:5" x14ac:dyDescent="0.25">
      <c r="A50">
        <v>17</v>
      </c>
      <c r="B50" s="3">
        <f t="shared" si="5"/>
        <v>21.076777251184836</v>
      </c>
      <c r="C50">
        <f t="shared" si="6"/>
        <v>2.0331553380147973</v>
      </c>
      <c r="D50" s="3">
        <f t="shared" si="7"/>
        <v>1.4374408239764616</v>
      </c>
      <c r="E50" s="3">
        <f t="shared" si="8"/>
        <v>4.0663106760295946</v>
      </c>
    </row>
    <row r="51" spans="1:5" x14ac:dyDescent="0.25">
      <c r="A51">
        <v>18</v>
      </c>
      <c r="B51" s="3">
        <f>C28</f>
        <v>22.316587677725121</v>
      </c>
      <c r="C51">
        <f t="shared" si="6"/>
        <v>2.0920995830668621</v>
      </c>
      <c r="D51" s="3">
        <f t="shared" si="7"/>
        <v>1.4791144052282714</v>
      </c>
      <c r="E51" s="3">
        <f t="shared" si="8"/>
        <v>4.1841991661337241</v>
      </c>
    </row>
    <row r="52" spans="1:5" x14ac:dyDescent="0.25">
      <c r="A52">
        <v>19</v>
      </c>
      <c r="B52" s="3">
        <f t="shared" si="5"/>
        <v>23.556398104265405</v>
      </c>
      <c r="C52">
        <f t="shared" si="6"/>
        <v>2.1494279942438204</v>
      </c>
      <c r="D52" s="3">
        <f t="shared" si="7"/>
        <v>1.5196455919303808</v>
      </c>
      <c r="E52" s="3">
        <f t="shared" si="8"/>
        <v>4.2988559884876407</v>
      </c>
    </row>
    <row r="53" spans="1:5" x14ac:dyDescent="0.25">
      <c r="A53">
        <v>20</v>
      </c>
      <c r="B53" s="3">
        <f t="shared" si="5"/>
        <v>24.796208530805689</v>
      </c>
      <c r="C53">
        <f t="shared" si="6"/>
        <v>2.2052665914599729</v>
      </c>
      <c r="D53" s="3">
        <f t="shared" si="7"/>
        <v>1.5591234801622007</v>
      </c>
      <c r="E53" s="3">
        <f t="shared" si="8"/>
        <v>4.4105331829199459</v>
      </c>
    </row>
  </sheetData>
  <pageMargins left="0.7" right="0.7" top="0.75" bottom="0.75" header="0.3" footer="0.3"/>
  <cellWatches>
    <cellWatch r="T13"/>
  </cellWatche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Leonardo Valadez Ortiz</cp:lastModifiedBy>
  <dcterms:created xsi:type="dcterms:W3CDTF">2025-05-17T17:16:15Z</dcterms:created>
  <dcterms:modified xsi:type="dcterms:W3CDTF">2025-07-15T15:04:29Z</dcterms:modified>
</cp:coreProperties>
</file>